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Z:\Efortini\1.-Gestiones P.G\Año 2019\Propuesta Boleta por 21118\02042019\"/>
    </mc:Choice>
  </mc:AlternateContent>
  <xr:revisionPtr revIDLastSave="0" documentId="13_ncr:1_{5DEDB221-7B2D-4479-9295-ED9257B865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EXO" sheetId="5" r:id="rId1"/>
    <sheet name="ANEXO Propiedad Conjunta" sheetId="7" r:id="rId2"/>
  </sheets>
  <definedNames>
    <definedName name="_xlnm.Print_Area" localSheetId="0">ANEXO!$B$1:$K$41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7" l="1"/>
  <c r="F22" i="7" l="1"/>
  <c r="F23" i="7"/>
  <c r="F24" i="7"/>
  <c r="F25" i="7"/>
  <c r="F26" i="7"/>
  <c r="F28" i="7"/>
  <c r="F21" i="7"/>
  <c r="F17" i="7"/>
  <c r="F21" i="5" l="1"/>
  <c r="F20" i="5"/>
  <c r="F22" i="5" l="1"/>
  <c r="K21" i="5"/>
  <c r="F26" i="5"/>
  <c r="F24" i="5" l="1"/>
  <c r="J29" i="5" s="1"/>
  <c r="K22" i="5"/>
  <c r="J30" i="5" s="1"/>
  <c r="K23" i="5" l="1"/>
  <c r="K24" i="5" s="1"/>
</calcChain>
</file>

<file path=xl/sharedStrings.xml><?xml version="1.0" encoding="utf-8"?>
<sst xmlns="http://schemas.openxmlformats.org/spreadsheetml/2006/main" count="94" uniqueCount="77">
  <si>
    <t>Medidor</t>
  </si>
  <si>
    <t>Propiedad</t>
  </si>
  <si>
    <t>Constante</t>
  </si>
  <si>
    <t xml:space="preserve">Consumo Energía </t>
  </si>
  <si>
    <t>Inyecciones</t>
  </si>
  <si>
    <t>Valor Neto ($/kWh)</t>
  </si>
  <si>
    <t>Remanentes para descontar</t>
  </si>
  <si>
    <t>$</t>
  </si>
  <si>
    <t>Dirección del Cliente</t>
  </si>
  <si>
    <t>N° de Cliente</t>
  </si>
  <si>
    <t>INFORMACIÓN ADICIONAL</t>
  </si>
  <si>
    <t>4.- DESCUENTOS Y REMANENTES DE ENERGÍA</t>
  </si>
  <si>
    <t>1.- DETALLES DEL CLIENTE</t>
  </si>
  <si>
    <t>Cliente</t>
  </si>
  <si>
    <t>IPC  (B)</t>
  </si>
  <si>
    <t>Periodo de Lectura</t>
  </si>
  <si>
    <t>Electricidad Consumida</t>
  </si>
  <si>
    <t>Electricidad Consumida por sobre el limite de invierno</t>
  </si>
  <si>
    <t>2.2</t>
  </si>
  <si>
    <t>3.1</t>
  </si>
  <si>
    <t>3.2</t>
  </si>
  <si>
    <t>3.3</t>
  </si>
  <si>
    <t>Opción Tarifaria</t>
  </si>
  <si>
    <t xml:space="preserve">  Consumo/ Inyección
(kWh)</t>
  </si>
  <si>
    <t>Monto disponible para descontar  (D)=[Inyecciones del mes + (C)]</t>
  </si>
  <si>
    <t>Inyecciones del mes</t>
  </si>
  <si>
    <t xml:space="preserve">Inyecciones </t>
  </si>
  <si>
    <t>Nombre del Cliente</t>
  </si>
  <si>
    <t>2.1</t>
  </si>
  <si>
    <t>Lectura Anterior</t>
  </si>
  <si>
    <t>Lectura Actual</t>
  </si>
  <si>
    <t>Fecha Emisión de Facturación</t>
  </si>
  <si>
    <t>Tipo de Medida</t>
  </si>
  <si>
    <t>Ítem</t>
  </si>
  <si>
    <t>Monto Total Neto ($)</t>
  </si>
  <si>
    <r>
      <t xml:space="preserve">Remanentes del mes anterior reajustados (C) = (A)*(1+(B))
</t>
    </r>
    <r>
      <rPr>
        <sz val="10"/>
        <color rgb="FFFFFFFF"/>
        <rFont val="Calibri"/>
        <family val="2"/>
      </rPr>
      <t>(Es la valorización de la energía inyectada que no logró ser descontada de las facturaciones anteriores reajustada según IPC)</t>
    </r>
    <r>
      <rPr>
        <b/>
        <sz val="12"/>
        <color rgb="FFFFFFFF"/>
        <rFont val="Calibri"/>
        <family val="2"/>
      </rPr>
      <t xml:space="preserve">
</t>
    </r>
  </si>
  <si>
    <t>2. DETALLE DE ENERGÍA CONSUMIDA E INYECTADA</t>
  </si>
  <si>
    <t>Folio</t>
  </si>
  <si>
    <t>Ruta</t>
  </si>
  <si>
    <t>3.4</t>
  </si>
  <si>
    <t>Administración  del Servicio</t>
  </si>
  <si>
    <t>Transporte de Electricidad</t>
  </si>
  <si>
    <t>Cantidad (kWh)</t>
  </si>
  <si>
    <t>3.- VALORIZACIÓN DE CARGOS DE SUMINISTRO E ENERGÍA INYECTADA DEL MES ACTUAL</t>
  </si>
  <si>
    <t>Cargos de Suministro</t>
  </si>
  <si>
    <r>
      <rPr>
        <b/>
        <sz val="11"/>
        <color theme="1"/>
        <rFont val="Calibri"/>
        <family val="2"/>
        <scheme val="minor"/>
      </rPr>
      <t>Total Cargos Neto</t>
    </r>
    <r>
      <rPr>
        <sz val="11"/>
        <color theme="1"/>
        <rFont val="Calibri"/>
        <family val="2"/>
        <scheme val="minor"/>
      </rPr>
      <t xml:space="preserve"> (item 3.1 + item 3.2 + item 3.3. + item 3.4)</t>
    </r>
  </si>
  <si>
    <t>Nombre Copropietario</t>
  </si>
  <si>
    <t>N° de cliente</t>
  </si>
  <si>
    <t>% de repartición de inyecciones</t>
  </si>
  <si>
    <t>Inyecciones EG propiedad conjunta</t>
  </si>
  <si>
    <t xml:space="preserve">   Inyección
(kWh)</t>
  </si>
  <si>
    <t>4.- DETALLE DE PORCENTAJE DE REPARTICIÓN DE INYECCIONES EN EG DE PROPIEDAD CONJUNTA Y SU VALORIZACIÓN</t>
  </si>
  <si>
    <t>N°</t>
  </si>
  <si>
    <t>Nombre del Cliente EG propiedad conjunta</t>
  </si>
  <si>
    <t xml:space="preserve">Dirección </t>
  </si>
  <si>
    <t>Inyecciones del mes valorizadas ($)</t>
  </si>
  <si>
    <t>2. DETALLE DE ENERGÍA  INYECTADA</t>
  </si>
  <si>
    <t>1.- DETALLES DEL EG DE PROPIEDAD CONJUNTA</t>
  </si>
  <si>
    <t>Totales</t>
  </si>
  <si>
    <t>Total cargos de suministro neto</t>
  </si>
  <si>
    <t>Sistema de descuento por generación distribuida</t>
  </si>
  <si>
    <t>1) Individual  
2) EG de propiedad conjunta 
3)Descuento por remanente en propiedad del mismo cliente</t>
  </si>
  <si>
    <t>-</t>
  </si>
  <si>
    <t>Opción de pago de Remanentes</t>
  </si>
  <si>
    <t>Si, cliente residencial (Pinst. ≤50kW)
Si, Persona Jurídica sin fines de lucro (Pinst. ≤20kW)
Si, conectado previo Ley N°21,118
Si, EG dimensionado para autoconsumo
No tiene opción de pago</t>
  </si>
  <si>
    <t>BT1</t>
  </si>
  <si>
    <t>EJEMPLO - ANEXO II: BALANCE DE CARGOS DE SUMINISTRO E INYECCIONES POR GENERACIÓN DISTRIBUIDA</t>
  </si>
  <si>
    <t>EJEMPLO - ANEXO III: INYECCIONES VALORIZADAS DE EG DE PROPIEDAD CONJUNTA</t>
  </si>
  <si>
    <r>
      <t xml:space="preserve">
Remanentes mes anterior  (A)
</t>
    </r>
    <r>
      <rPr>
        <sz val="10"/>
        <color rgb="FFFFFFFF"/>
        <rFont val="Calibri"/>
        <family val="2"/>
      </rPr>
      <t>(Es la valorización de la energía inyectada que no logró ser descontada de las facturaciones anteriores)</t>
    </r>
    <r>
      <rPr>
        <b/>
        <sz val="12"/>
        <color rgb="FFFFFFFF"/>
        <rFont val="Calibri"/>
        <family val="2"/>
      </rPr>
      <t xml:space="preserve">
</t>
    </r>
  </si>
  <si>
    <t>Fecha de pago de remanente según contrato suscrito:
(Aplica para clientes con opción de pago de remanentes)</t>
  </si>
  <si>
    <r>
      <t xml:space="preserve">Remanentes acumulados para el mes siguiente (D) - (E)
</t>
    </r>
    <r>
      <rPr>
        <sz val="10"/>
        <color rgb="FFFFFFFF"/>
        <rFont val="Calibri"/>
        <family val="2"/>
      </rPr>
      <t>(Corresponde al monto que no pudo ser descontado del mes)</t>
    </r>
  </si>
  <si>
    <r>
      <t xml:space="preserve">Remanentes próximos a vencer 
</t>
    </r>
    <r>
      <rPr>
        <sz val="10"/>
        <color rgb="FFFFFFFF"/>
        <rFont val="Calibri"/>
        <family val="2"/>
      </rPr>
      <t xml:space="preserve">(Solo aplica para clientes sin pago de remanentes, correspondiendo a la empresa distribuidora llevar control anual del seguimiento de remanentes que no sean descontados para el cumplimiento del inciso final del artículo 149 ter de la LGSE) </t>
    </r>
  </si>
  <si>
    <t xml:space="preserve">Descuento neto del mes por Generación Distribuida </t>
  </si>
  <si>
    <r>
      <t xml:space="preserve">Descuentos del mes por generación distribuida (E)
</t>
    </r>
    <r>
      <rPr>
        <sz val="10"/>
        <color rgb="FFFFFFFF"/>
        <rFont val="Calibri"/>
        <family val="2"/>
      </rPr>
      <t xml:space="preserve">(Corresponde al total de descuentos utilizados para cubrir el total de cargos. No puede ser mayor al valor de "Total Cargos Neto" de la tabla 3. </t>
    </r>
    <r>
      <rPr>
        <b/>
        <sz val="12"/>
        <color rgb="FFFFFFFF"/>
        <rFont val="Calibri"/>
        <family val="2"/>
      </rPr>
      <t xml:space="preserve">
</t>
    </r>
  </si>
  <si>
    <t>5.- RESUMEN DE CARGOS DE SUMINISTRO NETO Y DESCUENTOS POR GENERACIÓN DISTRIBUIDA</t>
  </si>
  <si>
    <t>3.- VALORIZACIÓN DE CARGOS DE SUMINISTRO Y ENERGÍA INYECTADA DEL MES ACTUAL</t>
  </si>
  <si>
    <t>Para fecha         31-05-2023: 
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</si>
</sst>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5" formatCode="0.0%"/>
    <numFmt numFmtId="166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FFFF"/>
      <name val="Calibri"/>
      <family val="2"/>
    </font>
    <font>
      <sz val="14"/>
      <name val="Calibri"/>
      <family val="2"/>
      <scheme val="minor"/>
    </font>
    <font>
      <sz val="16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4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justify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0" xfId="0" applyNumberFormat="1" applyFill="1" applyAlignment="1"/>
    <xf numFmtId="164" fontId="0" fillId="0" borderId="0" xfId="0" applyNumberFormat="1" applyFill="1" applyAlignment="1">
      <alignment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0" xfId="0" applyNumberForma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164" fontId="0" fillId="0" borderId="30" xfId="0" applyNumberFormat="1" applyBorder="1" applyAlignment="1">
      <alignment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left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164" fontId="3" fillId="2" borderId="33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164" fontId="0" fillId="3" borderId="20" xfId="0" applyNumberForma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 wrapText="1"/>
    </xf>
    <xf numFmtId="164" fontId="0" fillId="3" borderId="21" xfId="0" applyNumberForma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left"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21" xfId="0" applyNumberFormat="1" applyFont="1" applyFill="1" applyBorder="1" applyAlignment="1">
      <alignment horizontal="center" vertical="center" wrapText="1"/>
    </xf>
    <xf numFmtId="164" fontId="0" fillId="3" borderId="27" xfId="0" applyNumberFormat="1" applyFill="1" applyBorder="1" applyAlignment="1">
      <alignment vertical="center" wrapText="1"/>
    </xf>
    <xf numFmtId="164" fontId="0" fillId="3" borderId="10" xfId="0" applyNumberFormat="1" applyFill="1" applyBorder="1" applyAlignment="1">
      <alignment vertical="center" wrapText="1"/>
    </xf>
    <xf numFmtId="164" fontId="0" fillId="3" borderId="28" xfId="0" applyNumberFormat="1" applyFill="1" applyBorder="1" applyAlignment="1">
      <alignment vertical="center" wrapText="1"/>
    </xf>
    <xf numFmtId="0" fontId="12" fillId="0" borderId="31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30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4" fontId="10" fillId="0" borderId="15" xfId="0" applyNumberFormat="1" applyFont="1" applyBorder="1" applyAlignment="1">
      <alignment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16" fillId="0" borderId="0" xfId="0" applyNumberFormat="1" applyFont="1" applyAlignment="1">
      <alignment wrapText="1"/>
    </xf>
    <xf numFmtId="164" fontId="7" fillId="0" borderId="2" xfId="0" applyNumberFormat="1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left" vertical="top" wrapText="1"/>
    </xf>
    <xf numFmtId="164" fontId="8" fillId="0" borderId="10" xfId="0" applyNumberFormat="1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left" vertical="top" wrapText="1"/>
    </xf>
    <xf numFmtId="164" fontId="8" fillId="0" borderId="13" xfId="0" applyNumberFormat="1" applyFont="1" applyBorder="1" applyAlignment="1">
      <alignment horizontal="left" vertical="top" wrapText="1"/>
    </xf>
    <xf numFmtId="164" fontId="8" fillId="0" borderId="0" xfId="0" applyNumberFormat="1" applyFont="1" applyBorder="1" applyAlignment="1">
      <alignment horizontal="left" vertical="top" wrapText="1"/>
    </xf>
    <xf numFmtId="164" fontId="8" fillId="0" borderId="14" xfId="0" applyNumberFormat="1" applyFont="1" applyBorder="1" applyAlignment="1">
      <alignment horizontal="left" vertical="top" wrapText="1"/>
    </xf>
    <xf numFmtId="164" fontId="8" fillId="0" borderId="15" xfId="0" applyNumberFormat="1" applyFont="1" applyBorder="1" applyAlignment="1">
      <alignment horizontal="left" vertical="top" wrapText="1"/>
    </xf>
    <xf numFmtId="164" fontId="8" fillId="0" borderId="9" xfId="0" applyNumberFormat="1" applyFont="1" applyBorder="1" applyAlignment="1">
      <alignment horizontal="left" vertical="top" wrapText="1"/>
    </xf>
    <xf numFmtId="164" fontId="8" fillId="0" borderId="16" xfId="0" applyNumberFormat="1" applyFont="1" applyBorder="1" applyAlignment="1">
      <alignment horizontal="left" vertical="top" wrapText="1"/>
    </xf>
    <xf numFmtId="166" fontId="6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left" vertical="center" wrapText="1"/>
    </xf>
    <xf numFmtId="164" fontId="3" fillId="2" borderId="22" xfId="0" applyNumberFormat="1" applyFont="1" applyFill="1" applyBorder="1" applyAlignment="1">
      <alignment horizontal="left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left" vertical="center" wrapText="1"/>
    </xf>
    <xf numFmtId="164" fontId="7" fillId="0" borderId="29" xfId="0" applyNumberFormat="1" applyFont="1" applyBorder="1" applyAlignment="1">
      <alignment horizontal="left" vertical="center" wrapText="1"/>
    </xf>
    <xf numFmtId="164" fontId="3" fillId="2" borderId="26" xfId="0" applyNumberFormat="1" applyFont="1" applyFill="1" applyBorder="1" applyAlignment="1">
      <alignment horizontal="left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4" fontId="10" fillId="0" borderId="3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165" fontId="17" fillId="0" borderId="2" xfId="1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3" fillId="2" borderId="15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left" vertical="center" wrapText="1"/>
    </xf>
    <xf numFmtId="164" fontId="3" fillId="2" borderId="1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showWhiteSpace="0" topLeftCell="A10" zoomScale="55" zoomScaleNormal="55" zoomScalePageLayoutView="55" workbookViewId="0">
      <selection activeCell="P27" sqref="P27"/>
    </sheetView>
  </sheetViews>
  <sheetFormatPr baseColWidth="10" defaultColWidth="11.7109375" defaultRowHeight="15" x14ac:dyDescent="0.25"/>
  <cols>
    <col min="1" max="1" width="3.7109375" style="2" customWidth="1"/>
    <col min="2" max="2" width="9.42578125" style="2" customWidth="1"/>
    <col min="3" max="3" width="35" style="2" customWidth="1"/>
    <col min="4" max="4" width="20.28515625" style="2" customWidth="1"/>
    <col min="5" max="5" width="18" style="2" customWidth="1"/>
    <col min="6" max="6" width="16.28515625" style="2" customWidth="1"/>
    <col min="7" max="7" width="3.42578125" style="2" customWidth="1"/>
    <col min="8" max="8" width="17.85546875" style="2" customWidth="1"/>
    <col min="9" max="9" width="19.140625" style="2" customWidth="1"/>
    <col min="10" max="10" width="35.42578125" style="2" customWidth="1"/>
    <col min="11" max="11" width="18" style="2" customWidth="1"/>
    <col min="12" max="12" width="2.7109375" style="2" customWidth="1"/>
    <col min="13" max="16384" width="11.7109375" style="2"/>
  </cols>
  <sheetData>
    <row r="1" spans="1:16" ht="14.45" customHeight="1" x14ac:dyDescent="0.25">
      <c r="A1" s="8"/>
      <c r="B1" s="103" t="s">
        <v>66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1:16" ht="14.45" customHeight="1" x14ac:dyDescent="0.25">
      <c r="A2" s="8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21" customHeight="1" x14ac:dyDescent="0.25">
      <c r="A4" s="8"/>
      <c r="B4" s="68" t="s">
        <v>12</v>
      </c>
      <c r="C4" s="68"/>
      <c r="D4" s="68"/>
      <c r="E4" s="68"/>
      <c r="F4" s="68"/>
      <c r="G4" s="68"/>
      <c r="H4" s="68"/>
      <c r="I4" s="68"/>
      <c r="J4" s="68"/>
      <c r="K4" s="68"/>
    </row>
    <row r="5" spans="1:16" ht="42" customHeight="1" x14ac:dyDescent="0.25">
      <c r="A5" s="8"/>
      <c r="B5" s="69" t="s">
        <v>27</v>
      </c>
      <c r="C5" s="69"/>
      <c r="D5" s="70"/>
      <c r="E5" s="71"/>
      <c r="F5" s="71"/>
      <c r="G5" s="72"/>
      <c r="H5" s="78" t="s">
        <v>60</v>
      </c>
      <c r="I5" s="146"/>
      <c r="J5" s="73" t="s">
        <v>61</v>
      </c>
      <c r="K5" s="74"/>
    </row>
    <row r="6" spans="1:16" ht="42" customHeight="1" x14ac:dyDescent="0.25">
      <c r="A6" s="8"/>
      <c r="B6" s="69" t="s">
        <v>8</v>
      </c>
      <c r="C6" s="69"/>
      <c r="D6" s="70"/>
      <c r="E6" s="71"/>
      <c r="F6" s="71"/>
      <c r="G6" s="72"/>
      <c r="H6" s="144"/>
      <c r="I6" s="147"/>
      <c r="J6" s="75"/>
      <c r="K6" s="76"/>
    </row>
    <row r="7" spans="1:16" ht="42" customHeight="1" x14ac:dyDescent="0.25">
      <c r="A7" s="8"/>
      <c r="B7" s="69" t="s">
        <v>9</v>
      </c>
      <c r="C7" s="69"/>
      <c r="D7" s="58"/>
      <c r="E7" s="59"/>
      <c r="F7" s="59"/>
      <c r="G7" s="59"/>
      <c r="H7" s="61" t="s">
        <v>37</v>
      </c>
      <c r="I7" s="65"/>
      <c r="J7" s="70"/>
      <c r="K7" s="72"/>
    </row>
    <row r="8" spans="1:16" ht="42" customHeight="1" x14ac:dyDescent="0.25">
      <c r="A8" s="8"/>
      <c r="B8" s="69" t="s">
        <v>31</v>
      </c>
      <c r="C8" s="69"/>
      <c r="D8" s="70"/>
      <c r="E8" s="71"/>
      <c r="F8" s="71"/>
      <c r="G8" s="72"/>
      <c r="H8" s="66" t="s">
        <v>38</v>
      </c>
      <c r="I8" s="62"/>
      <c r="J8" s="58"/>
      <c r="K8" s="60"/>
    </row>
    <row r="9" spans="1:16" ht="42" customHeight="1" x14ac:dyDescent="0.25">
      <c r="A9" s="8"/>
      <c r="B9" s="79" t="s">
        <v>22</v>
      </c>
      <c r="C9" s="80"/>
      <c r="D9" s="84" t="s">
        <v>65</v>
      </c>
      <c r="E9" s="84"/>
      <c r="F9" s="84"/>
      <c r="G9" s="84"/>
      <c r="H9" s="78" t="s">
        <v>63</v>
      </c>
      <c r="I9" s="143"/>
      <c r="J9" s="87" t="s">
        <v>64</v>
      </c>
      <c r="K9" s="74"/>
    </row>
    <row r="10" spans="1:16" ht="45" customHeight="1" x14ac:dyDescent="0.25">
      <c r="A10" s="8"/>
      <c r="B10" s="77" t="s">
        <v>15</v>
      </c>
      <c r="C10" s="78"/>
      <c r="D10" s="63">
        <v>43706</v>
      </c>
      <c r="E10" s="64" t="s">
        <v>62</v>
      </c>
      <c r="F10" s="85">
        <v>43737</v>
      </c>
      <c r="G10" s="86"/>
      <c r="H10" s="144"/>
      <c r="I10" s="145"/>
      <c r="J10" s="88"/>
      <c r="K10" s="89"/>
      <c r="P10" s="67"/>
    </row>
    <row r="11" spans="1:16" ht="14.45" customHeight="1" x14ac:dyDescent="0.25">
      <c r="A11" s="8"/>
      <c r="B11" s="17"/>
      <c r="C11" s="17"/>
      <c r="D11" s="9"/>
      <c r="E11" s="9"/>
      <c r="F11" s="9"/>
      <c r="G11" s="9"/>
      <c r="H11" s="17"/>
      <c r="I11" s="17"/>
      <c r="J11" s="17"/>
      <c r="K11" s="17"/>
    </row>
    <row r="12" spans="1:16" ht="24.6" customHeight="1" x14ac:dyDescent="0.25">
      <c r="A12" s="8"/>
      <c r="B12" s="83" t="s">
        <v>36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6" ht="47.25" x14ac:dyDescent="0.25">
      <c r="A13" s="8"/>
      <c r="B13" s="16" t="s">
        <v>33</v>
      </c>
      <c r="C13" s="16" t="s">
        <v>32</v>
      </c>
      <c r="D13" s="16" t="s">
        <v>0</v>
      </c>
      <c r="E13" s="16" t="s">
        <v>1</v>
      </c>
      <c r="F13" s="82" t="s">
        <v>29</v>
      </c>
      <c r="G13" s="82"/>
      <c r="H13" s="82" t="s">
        <v>30</v>
      </c>
      <c r="I13" s="82"/>
      <c r="J13" s="16" t="s">
        <v>2</v>
      </c>
      <c r="K13" s="16" t="s">
        <v>23</v>
      </c>
    </row>
    <row r="14" spans="1:16" ht="31.35" customHeight="1" x14ac:dyDescent="0.25">
      <c r="A14" s="8"/>
      <c r="B14" s="13" t="s">
        <v>28</v>
      </c>
      <c r="C14" s="6" t="s">
        <v>3</v>
      </c>
      <c r="D14" s="14">
        <v>90028327</v>
      </c>
      <c r="E14" s="14" t="s">
        <v>13</v>
      </c>
      <c r="F14" s="81">
        <v>53000</v>
      </c>
      <c r="G14" s="81"/>
      <c r="H14" s="81">
        <v>53450</v>
      </c>
      <c r="I14" s="81"/>
      <c r="J14" s="14">
        <v>1</v>
      </c>
      <c r="K14" s="14">
        <v>450</v>
      </c>
    </row>
    <row r="15" spans="1:16" ht="31.35" customHeight="1" x14ac:dyDescent="0.25">
      <c r="A15" s="8"/>
      <c r="B15" s="13" t="s">
        <v>18</v>
      </c>
      <c r="C15" s="6" t="s">
        <v>26</v>
      </c>
      <c r="D15" s="14">
        <v>90028327</v>
      </c>
      <c r="E15" s="14" t="s">
        <v>13</v>
      </c>
      <c r="F15" s="81">
        <v>10000</v>
      </c>
      <c r="G15" s="81"/>
      <c r="H15" s="81">
        <v>10300</v>
      </c>
      <c r="I15" s="81"/>
      <c r="J15" s="14">
        <v>1</v>
      </c>
      <c r="K15" s="14">
        <v>300</v>
      </c>
    </row>
    <row r="16" spans="1:16" ht="31.35" customHeight="1" x14ac:dyDescent="0.25">
      <c r="A16" s="8"/>
      <c r="B16" s="8"/>
      <c r="C16" s="10"/>
      <c r="D16" s="11"/>
      <c r="E16" s="11"/>
      <c r="F16" s="11"/>
      <c r="G16" s="11"/>
      <c r="H16" s="11"/>
      <c r="I16" s="11"/>
      <c r="J16" s="11"/>
      <c r="K16" s="11"/>
    </row>
    <row r="17" spans="1:11" ht="38.25" customHeight="1" x14ac:dyDescent="0.25">
      <c r="A17" s="8"/>
      <c r="B17" s="68" t="s">
        <v>75</v>
      </c>
      <c r="C17" s="68"/>
      <c r="D17" s="68"/>
      <c r="E17" s="68"/>
      <c r="F17" s="68"/>
      <c r="G17" s="8"/>
      <c r="H17" s="68" t="s">
        <v>11</v>
      </c>
      <c r="I17" s="68"/>
      <c r="J17" s="68"/>
      <c r="K17" s="68"/>
    </row>
    <row r="18" spans="1:11" ht="48" customHeight="1" x14ac:dyDescent="0.25">
      <c r="A18" s="8"/>
      <c r="B18" s="1" t="s">
        <v>33</v>
      </c>
      <c r="C18" s="1" t="s">
        <v>32</v>
      </c>
      <c r="D18" s="4" t="s">
        <v>42</v>
      </c>
      <c r="E18" s="4" t="s">
        <v>5</v>
      </c>
      <c r="F18" s="4" t="s">
        <v>34</v>
      </c>
      <c r="G18" s="8"/>
      <c r="H18" s="109" t="s">
        <v>6</v>
      </c>
      <c r="I18" s="109"/>
      <c r="J18" s="109"/>
      <c r="K18" s="3" t="s">
        <v>7</v>
      </c>
    </row>
    <row r="19" spans="1:11" ht="53.25" customHeight="1" x14ac:dyDescent="0.25">
      <c r="A19" s="8"/>
      <c r="B19" s="104" t="s">
        <v>44</v>
      </c>
      <c r="C19" s="105"/>
      <c r="D19" s="105"/>
      <c r="E19" s="105"/>
      <c r="F19" s="106"/>
      <c r="G19" s="8"/>
      <c r="H19" s="69" t="s">
        <v>68</v>
      </c>
      <c r="I19" s="69"/>
      <c r="J19" s="69"/>
      <c r="K19" s="137">
        <v>10000</v>
      </c>
    </row>
    <row r="20" spans="1:11" ht="53.25" customHeight="1" x14ac:dyDescent="0.25">
      <c r="A20" s="8"/>
      <c r="B20" s="12" t="s">
        <v>19</v>
      </c>
      <c r="C20" s="24" t="s">
        <v>40</v>
      </c>
      <c r="D20" s="141"/>
      <c r="E20" s="141"/>
      <c r="F20" s="137">
        <f>(0.392*450)+560.269</f>
        <v>736.66899999999998</v>
      </c>
      <c r="G20" s="8"/>
      <c r="H20" s="69" t="s">
        <v>14</v>
      </c>
      <c r="I20" s="69"/>
      <c r="J20" s="69"/>
      <c r="K20" s="138">
        <v>3.0000000000000001E-3</v>
      </c>
    </row>
    <row r="21" spans="1:11" ht="53.25" customHeight="1" x14ac:dyDescent="0.25">
      <c r="A21" s="8"/>
      <c r="B21" s="12" t="s">
        <v>20</v>
      </c>
      <c r="C21" s="25" t="s">
        <v>41</v>
      </c>
      <c r="D21" s="137">
        <v>450</v>
      </c>
      <c r="E21" s="142">
        <v>10.257999999999999</v>
      </c>
      <c r="F21" s="137">
        <f>E21*450</f>
        <v>4616.0999999999995</v>
      </c>
      <c r="G21" s="8"/>
      <c r="H21" s="107" t="s">
        <v>35</v>
      </c>
      <c r="I21" s="107"/>
      <c r="J21" s="107"/>
      <c r="K21" s="137">
        <f>K19*(1+K20)</f>
        <v>10029.999999999998</v>
      </c>
    </row>
    <row r="22" spans="1:11" ht="53.25" customHeight="1" x14ac:dyDescent="0.25">
      <c r="A22" s="8"/>
      <c r="B22" s="12" t="s">
        <v>21</v>
      </c>
      <c r="C22" s="6" t="s">
        <v>16</v>
      </c>
      <c r="D22" s="137">
        <v>350</v>
      </c>
      <c r="E22" s="142">
        <v>88.98</v>
      </c>
      <c r="F22" s="137">
        <f>D22*E22</f>
        <v>31143</v>
      </c>
      <c r="G22" s="8"/>
      <c r="H22" s="107" t="s">
        <v>24</v>
      </c>
      <c r="I22" s="107"/>
      <c r="J22" s="107"/>
      <c r="K22" s="137">
        <f>K21+F26</f>
        <v>29442.999999999993</v>
      </c>
    </row>
    <row r="23" spans="1:11" ht="53.25" customHeight="1" x14ac:dyDescent="0.25">
      <c r="A23" s="8"/>
      <c r="B23" s="12" t="s">
        <v>39</v>
      </c>
      <c r="C23" s="7" t="s">
        <v>17</v>
      </c>
      <c r="D23" s="137">
        <v>100</v>
      </c>
      <c r="E23" s="142">
        <v>113.19</v>
      </c>
      <c r="F23" s="137">
        <v>11319</v>
      </c>
      <c r="G23" s="8"/>
      <c r="H23" s="110" t="s">
        <v>73</v>
      </c>
      <c r="I23" s="111"/>
      <c r="J23" s="112"/>
      <c r="K23" s="137">
        <f>K22</f>
        <v>29442.999999999993</v>
      </c>
    </row>
    <row r="24" spans="1:11" ht="53.25" customHeight="1" x14ac:dyDescent="0.25">
      <c r="A24" s="8"/>
      <c r="B24" s="70" t="s">
        <v>45</v>
      </c>
      <c r="C24" s="71"/>
      <c r="D24" s="71"/>
      <c r="E24" s="72"/>
      <c r="F24" s="137">
        <f>SUM(F20:F23)</f>
        <v>47814.769</v>
      </c>
      <c r="G24" s="20"/>
      <c r="H24" s="79" t="s">
        <v>70</v>
      </c>
      <c r="I24" s="80"/>
      <c r="J24" s="108"/>
      <c r="K24" s="139">
        <f>K22-K23</f>
        <v>0</v>
      </c>
    </row>
    <row r="25" spans="1:11" ht="65.25" customHeight="1" x14ac:dyDescent="0.25">
      <c r="A25" s="8"/>
      <c r="B25" s="104" t="s">
        <v>4</v>
      </c>
      <c r="C25" s="105"/>
      <c r="D25" s="105"/>
      <c r="E25" s="105"/>
      <c r="F25" s="106"/>
      <c r="G25" s="21"/>
      <c r="H25" s="69" t="s">
        <v>71</v>
      </c>
      <c r="I25" s="69"/>
      <c r="J25" s="69"/>
      <c r="K25" s="140" t="s">
        <v>76</v>
      </c>
    </row>
    <row r="26" spans="1:11" ht="53.25" customHeight="1" x14ac:dyDescent="0.25">
      <c r="A26" s="8"/>
      <c r="B26" s="12" t="s">
        <v>21</v>
      </c>
      <c r="C26" s="6" t="s">
        <v>25</v>
      </c>
      <c r="D26" s="137">
        <v>300</v>
      </c>
      <c r="E26" s="142">
        <v>64.709999999999994</v>
      </c>
      <c r="F26" s="137">
        <f>D26*E26</f>
        <v>19412.999999999996</v>
      </c>
      <c r="G26" s="8"/>
      <c r="H26" s="69" t="s">
        <v>69</v>
      </c>
      <c r="I26" s="69"/>
      <c r="J26" s="69"/>
      <c r="K26" s="140">
        <v>43616</v>
      </c>
    </row>
    <row r="27" spans="1:11" ht="29.25" customHeight="1" x14ac:dyDescent="0.25">
      <c r="A27" s="8"/>
      <c r="B27" s="18"/>
      <c r="C27" s="19"/>
      <c r="G27" s="9"/>
      <c r="H27" s="15"/>
      <c r="I27" s="15"/>
      <c r="J27" s="15"/>
      <c r="K27" s="15"/>
    </row>
    <row r="28" spans="1:11" ht="15.75" customHeight="1" x14ac:dyDescent="0.25">
      <c r="B28" s="113" t="s">
        <v>74</v>
      </c>
      <c r="C28" s="114"/>
      <c r="D28" s="114"/>
      <c r="E28" s="114"/>
      <c r="F28" s="114"/>
      <c r="G28" s="114"/>
      <c r="H28" s="114"/>
      <c r="I28" s="114"/>
      <c r="J28" s="114"/>
      <c r="K28" s="115"/>
    </row>
    <row r="29" spans="1:11" ht="21" x14ac:dyDescent="0.25">
      <c r="B29" s="90" t="s">
        <v>59</v>
      </c>
      <c r="C29" s="91"/>
      <c r="D29" s="91"/>
      <c r="E29" s="91"/>
      <c r="F29" s="91"/>
      <c r="G29" s="91"/>
      <c r="H29" s="91"/>
      <c r="I29" s="92"/>
      <c r="J29" s="102">
        <f>F24</f>
        <v>47814.769</v>
      </c>
      <c r="K29" s="102"/>
    </row>
    <row r="30" spans="1:11" ht="21" x14ac:dyDescent="0.25">
      <c r="B30" s="90" t="s">
        <v>72</v>
      </c>
      <c r="C30" s="91"/>
      <c r="D30" s="91"/>
      <c r="E30" s="91"/>
      <c r="F30" s="91"/>
      <c r="G30" s="91"/>
      <c r="H30" s="91"/>
      <c r="I30" s="92"/>
      <c r="J30" s="102">
        <f>-K22</f>
        <v>-29442.999999999993</v>
      </c>
      <c r="K30" s="102"/>
    </row>
    <row r="31" spans="1:11" x14ac:dyDescent="0.25">
      <c r="F31" s="8"/>
      <c r="G31" s="5"/>
      <c r="I31" s="19"/>
    </row>
    <row r="32" spans="1:11" x14ac:dyDescent="0.25">
      <c r="F32" s="8"/>
    </row>
    <row r="33" spans="2:11" ht="23.25" customHeight="1" x14ac:dyDescent="0.25">
      <c r="B33" s="93" t="s">
        <v>10</v>
      </c>
      <c r="C33" s="94"/>
      <c r="D33" s="94"/>
      <c r="E33" s="94"/>
      <c r="F33" s="94"/>
      <c r="G33" s="94"/>
      <c r="H33" s="94"/>
      <c r="I33" s="94"/>
      <c r="J33" s="94"/>
      <c r="K33" s="95"/>
    </row>
    <row r="34" spans="2:11" ht="23.25" customHeight="1" x14ac:dyDescent="0.25">
      <c r="B34" s="96"/>
      <c r="C34" s="97"/>
      <c r="D34" s="97"/>
      <c r="E34" s="97"/>
      <c r="F34" s="97"/>
      <c r="G34" s="97"/>
      <c r="H34" s="97"/>
      <c r="I34" s="97"/>
      <c r="J34" s="97"/>
      <c r="K34" s="98"/>
    </row>
    <row r="35" spans="2:11" ht="3" customHeight="1" x14ac:dyDescent="0.25">
      <c r="B35" s="96"/>
      <c r="C35" s="97"/>
      <c r="D35" s="97"/>
      <c r="E35" s="97"/>
      <c r="F35" s="97"/>
      <c r="G35" s="97"/>
      <c r="H35" s="97"/>
      <c r="I35" s="97"/>
      <c r="J35" s="97"/>
      <c r="K35" s="98"/>
    </row>
    <row r="36" spans="2:11" ht="23.25" hidden="1" customHeight="1" x14ac:dyDescent="0.25">
      <c r="B36" s="96"/>
      <c r="C36" s="97"/>
      <c r="D36" s="97"/>
      <c r="E36" s="97"/>
      <c r="F36" s="97"/>
      <c r="G36" s="97"/>
      <c r="H36" s="97"/>
      <c r="I36" s="97"/>
      <c r="J36" s="97"/>
      <c r="K36" s="98"/>
    </row>
    <row r="37" spans="2:11" ht="23.25" customHeight="1" x14ac:dyDescent="0.25">
      <c r="B37" s="96"/>
      <c r="C37" s="97"/>
      <c r="D37" s="97"/>
      <c r="E37" s="97"/>
      <c r="F37" s="97"/>
      <c r="G37" s="97"/>
      <c r="H37" s="97"/>
      <c r="I37" s="97"/>
      <c r="J37" s="97"/>
      <c r="K37" s="98"/>
    </row>
    <row r="38" spans="2:11" ht="13.5" customHeight="1" x14ac:dyDescent="0.25">
      <c r="B38" s="96"/>
      <c r="C38" s="97"/>
      <c r="D38" s="97"/>
      <c r="E38" s="97"/>
      <c r="F38" s="97"/>
      <c r="G38" s="97"/>
      <c r="H38" s="97"/>
      <c r="I38" s="97"/>
      <c r="J38" s="97"/>
      <c r="K38" s="98"/>
    </row>
    <row r="39" spans="2:11" ht="23.25" hidden="1" customHeight="1" x14ac:dyDescent="0.25">
      <c r="B39" s="96"/>
      <c r="C39" s="97"/>
      <c r="D39" s="97"/>
      <c r="E39" s="97"/>
      <c r="F39" s="97"/>
      <c r="G39" s="97"/>
      <c r="H39" s="97"/>
      <c r="I39" s="97"/>
      <c r="J39" s="97"/>
      <c r="K39" s="98"/>
    </row>
    <row r="40" spans="2:11" ht="23.25" customHeight="1" x14ac:dyDescent="0.25">
      <c r="B40" s="96"/>
      <c r="C40" s="97"/>
      <c r="D40" s="97"/>
      <c r="E40" s="97"/>
      <c r="F40" s="97"/>
      <c r="G40" s="97"/>
      <c r="H40" s="97"/>
      <c r="I40" s="97"/>
      <c r="J40" s="97"/>
      <c r="K40" s="98"/>
    </row>
    <row r="41" spans="2:11" ht="23.25" customHeight="1" x14ac:dyDescent="0.2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</sheetData>
  <mergeCells count="45">
    <mergeCell ref="H22:J22"/>
    <mergeCell ref="H23:J23"/>
    <mergeCell ref="B28:K28"/>
    <mergeCell ref="B29:I29"/>
    <mergeCell ref="J29:K29"/>
    <mergeCell ref="H26:J26"/>
    <mergeCell ref="B30:I30"/>
    <mergeCell ref="B33:K41"/>
    <mergeCell ref="J30:K30"/>
    <mergeCell ref="B1:K2"/>
    <mergeCell ref="B17:F17"/>
    <mergeCell ref="B19:F19"/>
    <mergeCell ref="B24:E24"/>
    <mergeCell ref="B25:F25"/>
    <mergeCell ref="H20:J20"/>
    <mergeCell ref="H21:J21"/>
    <mergeCell ref="H24:J24"/>
    <mergeCell ref="H25:J25"/>
    <mergeCell ref="H17:K17"/>
    <mergeCell ref="H18:J18"/>
    <mergeCell ref="H19:J19"/>
    <mergeCell ref="H13:I13"/>
    <mergeCell ref="B10:C10"/>
    <mergeCell ref="B9:C9"/>
    <mergeCell ref="H14:I14"/>
    <mergeCell ref="H15:I15"/>
    <mergeCell ref="F13:G13"/>
    <mergeCell ref="F14:G14"/>
    <mergeCell ref="F15:G15"/>
    <mergeCell ref="B12:K12"/>
    <mergeCell ref="D9:G9"/>
    <mergeCell ref="F10:G10"/>
    <mergeCell ref="H9:I10"/>
    <mergeCell ref="J9:K10"/>
    <mergeCell ref="B4:K4"/>
    <mergeCell ref="B5:C5"/>
    <mergeCell ref="B6:C6"/>
    <mergeCell ref="B7:C7"/>
    <mergeCell ref="B8:C8"/>
    <mergeCell ref="D8:G8"/>
    <mergeCell ref="H5:I6"/>
    <mergeCell ref="J5:K6"/>
    <mergeCell ref="D5:G5"/>
    <mergeCell ref="D6:G6"/>
    <mergeCell ref="J7:K7"/>
  </mergeCells>
  <phoneticPr fontId="11" type="noConversion"/>
  <printOptions horizontalCentered="1" verticalCentered="1"/>
  <pageMargins left="0.7" right="0.7" top="0.75" bottom="0.75" header="0.3" footer="0.3"/>
  <pageSetup scale="46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2"/>
  <sheetViews>
    <sheetView topLeftCell="A7" zoomScale="55" zoomScaleNormal="55" workbookViewId="0">
      <selection activeCell="L15" sqref="L15"/>
    </sheetView>
  </sheetViews>
  <sheetFormatPr baseColWidth="10" defaultColWidth="11.7109375" defaultRowHeight="15" x14ac:dyDescent="0.25"/>
  <cols>
    <col min="1" max="1" width="3.7109375" style="2" customWidth="1"/>
    <col min="2" max="2" width="20.85546875" style="2" customWidth="1"/>
    <col min="3" max="4" width="25.5703125" style="2" customWidth="1"/>
    <col min="5" max="6" width="26.28515625" style="2" customWidth="1"/>
    <col min="7" max="7" width="2.7109375" style="2" customWidth="1"/>
    <col min="8" max="16384" width="11.7109375" style="2"/>
  </cols>
  <sheetData>
    <row r="1" spans="1:6" ht="14.45" customHeight="1" x14ac:dyDescent="0.25">
      <c r="A1" s="8"/>
      <c r="B1" s="116" t="s">
        <v>67</v>
      </c>
      <c r="C1" s="117"/>
      <c r="D1" s="117"/>
      <c r="E1" s="117"/>
      <c r="F1" s="118"/>
    </row>
    <row r="2" spans="1:6" ht="14.45" customHeight="1" x14ac:dyDescent="0.25">
      <c r="A2" s="8"/>
      <c r="B2" s="119"/>
      <c r="C2" s="103"/>
      <c r="D2" s="103"/>
      <c r="E2" s="103"/>
      <c r="F2" s="120"/>
    </row>
    <row r="3" spans="1:6" x14ac:dyDescent="0.25">
      <c r="A3" s="8"/>
      <c r="B3" s="31"/>
      <c r="C3" s="9"/>
      <c r="D3" s="9"/>
      <c r="E3" s="9"/>
      <c r="F3" s="32"/>
    </row>
    <row r="4" spans="1:6" ht="21" customHeight="1" x14ac:dyDescent="0.25">
      <c r="A4" s="8"/>
      <c r="B4" s="121" t="s">
        <v>57</v>
      </c>
      <c r="C4" s="68"/>
      <c r="D4" s="68"/>
      <c r="E4" s="68"/>
      <c r="F4" s="122"/>
    </row>
    <row r="5" spans="1:6" ht="33.75" customHeight="1" x14ac:dyDescent="0.25">
      <c r="A5" s="8"/>
      <c r="B5" s="123" t="s">
        <v>53</v>
      </c>
      <c r="C5" s="69"/>
      <c r="D5" s="84"/>
      <c r="E5" s="84"/>
      <c r="F5" s="124"/>
    </row>
    <row r="6" spans="1:6" ht="33.75" customHeight="1" x14ac:dyDescent="0.25">
      <c r="A6" s="8"/>
      <c r="B6" s="123" t="s">
        <v>54</v>
      </c>
      <c r="C6" s="69"/>
      <c r="D6" s="84"/>
      <c r="E6" s="84"/>
      <c r="F6" s="124"/>
    </row>
    <row r="7" spans="1:6" ht="33.75" customHeight="1" x14ac:dyDescent="0.25">
      <c r="A7" s="8"/>
      <c r="B7" s="123" t="s">
        <v>9</v>
      </c>
      <c r="C7" s="69"/>
      <c r="D7" s="84"/>
      <c r="E7" s="84"/>
      <c r="F7" s="124"/>
    </row>
    <row r="8" spans="1:6" ht="33.75" customHeight="1" x14ac:dyDescent="0.25">
      <c r="A8" s="8"/>
      <c r="B8" s="123" t="s">
        <v>31</v>
      </c>
      <c r="C8" s="69"/>
      <c r="D8" s="70"/>
      <c r="E8" s="71"/>
      <c r="F8" s="128"/>
    </row>
    <row r="9" spans="1:6" ht="33.75" customHeight="1" x14ac:dyDescent="0.25">
      <c r="A9" s="8"/>
      <c r="B9" s="134" t="s">
        <v>15</v>
      </c>
      <c r="C9" s="77"/>
      <c r="D9" s="135">
        <v>42976</v>
      </c>
      <c r="E9" s="135"/>
      <c r="F9" s="136"/>
    </row>
    <row r="10" spans="1:6" ht="14.45" customHeight="1" x14ac:dyDescent="0.25">
      <c r="A10" s="8"/>
      <c r="B10" s="51"/>
      <c r="C10" s="52"/>
      <c r="D10" s="52"/>
      <c r="E10" s="52"/>
      <c r="F10" s="53"/>
    </row>
    <row r="11" spans="1:6" ht="24.6" customHeight="1" x14ac:dyDescent="0.25">
      <c r="A11" s="8"/>
      <c r="B11" s="132" t="s">
        <v>56</v>
      </c>
      <c r="C11" s="83"/>
      <c r="D11" s="83"/>
      <c r="E11" s="83"/>
      <c r="F11" s="133"/>
    </row>
    <row r="12" spans="1:6" ht="31.5" x14ac:dyDescent="0.25">
      <c r="A12" s="8"/>
      <c r="B12" s="35" t="s">
        <v>0</v>
      </c>
      <c r="C12" s="27" t="s">
        <v>29</v>
      </c>
      <c r="D12" s="27" t="s">
        <v>30</v>
      </c>
      <c r="E12" s="22" t="s">
        <v>2</v>
      </c>
      <c r="F12" s="34" t="s">
        <v>50</v>
      </c>
    </row>
    <row r="13" spans="1:6" ht="59.25" customHeight="1" x14ac:dyDescent="0.25">
      <c r="A13" s="8"/>
      <c r="B13" s="40">
        <v>90028327</v>
      </c>
      <c r="C13" s="26">
        <v>10000</v>
      </c>
      <c r="D13" s="26">
        <v>25000</v>
      </c>
      <c r="E13" s="26">
        <v>1</v>
      </c>
      <c r="F13" s="37">
        <v>15000</v>
      </c>
    </row>
    <row r="14" spans="1:6" ht="31.35" customHeight="1" x14ac:dyDescent="0.25">
      <c r="A14" s="8"/>
      <c r="B14" s="45"/>
      <c r="C14" s="48"/>
      <c r="D14" s="49"/>
      <c r="E14" s="49"/>
      <c r="F14" s="50"/>
    </row>
    <row r="15" spans="1:6" ht="38.25" customHeight="1" x14ac:dyDescent="0.25">
      <c r="A15" s="8"/>
      <c r="B15" s="129" t="s">
        <v>43</v>
      </c>
      <c r="C15" s="130"/>
      <c r="D15" s="130"/>
      <c r="E15" s="130"/>
      <c r="F15" s="131"/>
    </row>
    <row r="16" spans="1:6" ht="48" customHeight="1" x14ac:dyDescent="0.25">
      <c r="A16" s="8"/>
      <c r="B16" s="1" t="s">
        <v>33</v>
      </c>
      <c r="C16" s="1" t="s">
        <v>32</v>
      </c>
      <c r="D16" s="4" t="s">
        <v>42</v>
      </c>
      <c r="E16" s="4" t="s">
        <v>5</v>
      </c>
      <c r="F16" s="41" t="s">
        <v>34</v>
      </c>
    </row>
    <row r="17" spans="1:7" ht="61.5" customHeight="1" x14ac:dyDescent="0.25">
      <c r="A17" s="8"/>
      <c r="B17" s="38" t="s">
        <v>49</v>
      </c>
      <c r="C17" s="39" t="s">
        <v>25</v>
      </c>
      <c r="D17" s="23">
        <v>15000</v>
      </c>
      <c r="E17" s="26">
        <v>64.709999999999994</v>
      </c>
      <c r="F17" s="42">
        <f>D17*E17</f>
        <v>970649.99999999988</v>
      </c>
    </row>
    <row r="18" spans="1:7" s="8" customFormat="1" ht="19.5" customHeight="1" x14ac:dyDescent="0.25">
      <c r="B18" s="45"/>
      <c r="C18" s="46"/>
      <c r="D18" s="46"/>
      <c r="E18" s="46"/>
      <c r="F18" s="47"/>
    </row>
    <row r="19" spans="1:7" s="8" customFormat="1" ht="51" customHeight="1" x14ac:dyDescent="0.25">
      <c r="B19" s="129" t="s">
        <v>51</v>
      </c>
      <c r="C19" s="130"/>
      <c r="D19" s="130"/>
      <c r="E19" s="130"/>
      <c r="F19" s="131"/>
    </row>
    <row r="20" spans="1:7" s="8" customFormat="1" ht="49.5" customHeight="1" x14ac:dyDescent="0.25">
      <c r="B20" s="36" t="s">
        <v>52</v>
      </c>
      <c r="C20" s="29" t="s">
        <v>46</v>
      </c>
      <c r="D20" s="28" t="s">
        <v>47</v>
      </c>
      <c r="E20" s="29" t="s">
        <v>48</v>
      </c>
      <c r="F20" s="43" t="s">
        <v>55</v>
      </c>
      <c r="G20" s="9"/>
    </row>
    <row r="21" spans="1:7" s="8" customFormat="1" ht="51.75" customHeight="1" x14ac:dyDescent="0.25">
      <c r="B21" s="44">
        <v>1</v>
      </c>
      <c r="C21" s="30"/>
      <c r="D21" s="12"/>
      <c r="E21" s="56">
        <v>0.2</v>
      </c>
      <c r="F21" s="42">
        <f>$F$17*E21</f>
        <v>194130</v>
      </c>
      <c r="G21" s="9"/>
    </row>
    <row r="22" spans="1:7" s="8" customFormat="1" ht="51.75" customHeight="1" x14ac:dyDescent="0.25">
      <c r="B22" s="44">
        <v>2</v>
      </c>
      <c r="C22" s="12"/>
      <c r="D22" s="12"/>
      <c r="E22" s="56">
        <v>0.2</v>
      </c>
      <c r="F22" s="42">
        <f t="shared" ref="F22:F28" si="0">$F$17*E22</f>
        <v>194130</v>
      </c>
      <c r="G22" s="9"/>
    </row>
    <row r="23" spans="1:7" s="8" customFormat="1" ht="51.75" customHeight="1" x14ac:dyDescent="0.25">
      <c r="B23" s="44">
        <v>3</v>
      </c>
      <c r="C23" s="12"/>
      <c r="D23" s="12"/>
      <c r="E23" s="56">
        <v>0.1</v>
      </c>
      <c r="F23" s="42">
        <f t="shared" si="0"/>
        <v>97065</v>
      </c>
      <c r="G23" s="9"/>
    </row>
    <row r="24" spans="1:7" s="8" customFormat="1" ht="51.75" customHeight="1" x14ac:dyDescent="0.25">
      <c r="B24" s="44">
        <v>4</v>
      </c>
      <c r="C24" s="12"/>
      <c r="D24" s="12"/>
      <c r="E24" s="56">
        <v>0.1</v>
      </c>
      <c r="F24" s="42">
        <f t="shared" si="0"/>
        <v>97065</v>
      </c>
      <c r="G24" s="9"/>
    </row>
    <row r="25" spans="1:7" s="8" customFormat="1" ht="51.75" customHeight="1" x14ac:dyDescent="0.25">
      <c r="B25" s="44">
        <v>5</v>
      </c>
      <c r="C25" s="12"/>
      <c r="D25" s="12"/>
      <c r="E25" s="56">
        <v>0.1</v>
      </c>
      <c r="F25" s="42">
        <f t="shared" si="0"/>
        <v>97065</v>
      </c>
      <c r="G25" s="9"/>
    </row>
    <row r="26" spans="1:7" s="8" customFormat="1" ht="51.75" customHeight="1" x14ac:dyDescent="0.25">
      <c r="B26" s="44">
        <v>6</v>
      </c>
      <c r="C26" s="12"/>
      <c r="D26" s="12"/>
      <c r="E26" s="56">
        <v>0.1</v>
      </c>
      <c r="F26" s="42">
        <f t="shared" si="0"/>
        <v>97065</v>
      </c>
      <c r="G26" s="9"/>
    </row>
    <row r="27" spans="1:7" s="8" customFormat="1" ht="51.75" customHeight="1" thickBot="1" x14ac:dyDescent="0.3">
      <c r="B27" s="54">
        <v>7</v>
      </c>
      <c r="C27" s="33"/>
      <c r="D27" s="33"/>
      <c r="E27" s="57">
        <v>0.2</v>
      </c>
      <c r="F27" s="55">
        <f t="shared" ref="F27" si="1">$F$17*E27</f>
        <v>194130</v>
      </c>
      <c r="G27" s="9"/>
    </row>
    <row r="28" spans="1:7" s="8" customFormat="1" ht="51.75" customHeight="1" thickBot="1" x14ac:dyDescent="0.3">
      <c r="B28" s="125" t="s">
        <v>58</v>
      </c>
      <c r="C28" s="126"/>
      <c r="D28" s="127"/>
      <c r="E28" s="57">
        <v>1</v>
      </c>
      <c r="F28" s="55">
        <f t="shared" si="0"/>
        <v>970649.99999999988</v>
      </c>
      <c r="G28" s="9"/>
    </row>
    <row r="29" spans="1:7" s="8" customFormat="1" x14ac:dyDescent="0.25"/>
    <row r="30" spans="1:7" s="8" customFormat="1" x14ac:dyDescent="0.25"/>
    <row r="31" spans="1:7" s="8" customFormat="1" x14ac:dyDescent="0.25"/>
    <row r="32" spans="1:7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</sheetData>
  <mergeCells count="16">
    <mergeCell ref="B28:D28"/>
    <mergeCell ref="B7:C7"/>
    <mergeCell ref="D7:F7"/>
    <mergeCell ref="B8:C8"/>
    <mergeCell ref="D8:F8"/>
    <mergeCell ref="B19:F19"/>
    <mergeCell ref="B15:F15"/>
    <mergeCell ref="B11:F11"/>
    <mergeCell ref="B9:C9"/>
    <mergeCell ref="D9:F9"/>
    <mergeCell ref="B1:F2"/>
    <mergeCell ref="B4:F4"/>
    <mergeCell ref="B5:C5"/>
    <mergeCell ref="D5:F5"/>
    <mergeCell ref="B6:C6"/>
    <mergeCell ref="D6:F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</vt:lpstr>
      <vt:lpstr>ANEXO Propiedad Conjunta</vt:lpstr>
      <vt:lpstr>ANEXO!Área_de_impresión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Fortini Vargas</dc:creator>
  <cp:lastModifiedBy>Enzo Cristian  Fortini Vargas</cp:lastModifiedBy>
  <cp:lastPrinted>2019-04-03T20:06:37Z</cp:lastPrinted>
  <dcterms:created xsi:type="dcterms:W3CDTF">2017-09-21T16:03:06Z</dcterms:created>
  <dcterms:modified xsi:type="dcterms:W3CDTF">2019-04-03T20:09:16Z</dcterms:modified>
</cp:coreProperties>
</file>