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gob-my.sharepoint.com/personal/rcornejo_sec_cl/Documents/2019/combustibles/"/>
    </mc:Choice>
  </mc:AlternateContent>
  <xr:revisionPtr revIDLastSave="0" documentId="8_{20F1133F-5CF1-4836-A519-53327E911225}" xr6:coauthVersionLast="41" xr6:coauthVersionMax="41" xr10:uidLastSave="{00000000-0000-0000-0000-000000000000}"/>
  <bookViews>
    <workbookView xWindow="-120" yWindow="-120" windowWidth="29040" windowHeight="15840" tabRatio="848" activeTab="4"/>
  </bookViews>
  <sheets>
    <sheet name="indice" sheetId="55" r:id="rId1"/>
    <sheet name="Resumen 1" sheetId="1" r:id="rId2"/>
    <sheet name="Resumen 2" sheetId="2" r:id="rId3"/>
    <sheet name="3" sheetId="57" r:id="rId4"/>
    <sheet name="4" sheetId="58" r:id="rId5"/>
    <sheet name="5" sheetId="122" r:id="rId6"/>
    <sheet name="6 " sheetId="60" r:id="rId7"/>
    <sheet name="7" sheetId="117" r:id="rId8"/>
    <sheet name="8" sheetId="118" r:id="rId9"/>
    <sheet name="9" sheetId="120" r:id="rId10"/>
    <sheet name="10" sheetId="121" r:id="rId11"/>
    <sheet name="11" sheetId="65" r:id="rId12"/>
    <sheet name="12" sheetId="92" r:id="rId13"/>
    <sheet name="13" sheetId="93" r:id="rId14"/>
    <sheet name="14" sheetId="94" r:id="rId15"/>
    <sheet name="15" sheetId="95" r:id="rId16"/>
    <sheet name="16" sheetId="96" r:id="rId17"/>
    <sheet name="17" sheetId="97" r:id="rId18"/>
    <sheet name="18" sheetId="98" r:id="rId19"/>
    <sheet name="19" sheetId="99" r:id="rId20"/>
    <sheet name="20" sheetId="89" r:id="rId21"/>
    <sheet name="21 " sheetId="75" r:id="rId22"/>
    <sheet name="22" sheetId="102" r:id="rId23"/>
    <sheet name="23" sheetId="103" r:id="rId24"/>
    <sheet name="24" sheetId="104" r:id="rId25"/>
    <sheet name="25" sheetId="105" r:id="rId26"/>
    <sheet name="26" sheetId="101" r:id="rId27"/>
    <sheet name="27" sheetId="100" r:id="rId28"/>
    <sheet name="28" sheetId="106" r:id="rId29"/>
    <sheet name="29" sheetId="107" r:id="rId30"/>
    <sheet name="30 " sheetId="108" r:id="rId31"/>
    <sheet name="31" sheetId="109" r:id="rId32"/>
    <sheet name="32" sheetId="110" r:id="rId33"/>
    <sheet name="33" sheetId="111" r:id="rId34"/>
    <sheet name="34_1" sheetId="112" r:id="rId35"/>
    <sheet name="34_2" sheetId="113" r:id="rId36"/>
    <sheet name="35" sheetId="35" r:id="rId37"/>
    <sheet name="35_1" sheetId="114" r:id="rId38"/>
    <sheet name="35_2" sheetId="115" r:id="rId39"/>
    <sheet name="36" sheetId="36" r:id="rId40"/>
    <sheet name="37" sheetId="37" r:id="rId41"/>
    <sheet name="38  " sheetId="38" r:id="rId42"/>
    <sheet name="39" sheetId="39" r:id="rId43"/>
    <sheet name="40" sheetId="40" r:id="rId44"/>
    <sheet name="41" sheetId="41" r:id="rId45"/>
    <sheet name="42_1" sheetId="42" r:id="rId46"/>
    <sheet name="42_2" sheetId="51" r:id="rId47"/>
    <sheet name="43" sheetId="43" r:id="rId48"/>
    <sheet name="44" sheetId="44" r:id="rId49"/>
    <sheet name="45" sheetId="45" r:id="rId50"/>
    <sheet name="46 " sheetId="46" r:id="rId51"/>
    <sheet name="47_1" sheetId="54" r:id="rId52"/>
    <sheet name="47_2" sheetId="47" r:id="rId53"/>
    <sheet name="47_3" sheetId="123" r:id="rId54"/>
    <sheet name="47_4" sheetId="124" r:id="rId55"/>
    <sheet name="48" sheetId="48" r:id="rId56"/>
    <sheet name="48_2" sheetId="50" r:id="rId57"/>
  </sheets>
  <definedNames>
    <definedName name="_xlnm.Print_Area" localSheetId="11">'11'!$B$1:$H$47</definedName>
    <definedName name="_xlnm.Print_Area" localSheetId="12">'12'!$A$1:$N$21</definedName>
    <definedName name="_xlnm.Print_Area" localSheetId="13">'13'!$A$1:$N$19</definedName>
    <definedName name="_xlnm.Print_Area" localSheetId="14">'14'!$A$1:$N$19</definedName>
    <definedName name="_xlnm.Print_Area" localSheetId="15">'15'!$A$1:$N$19</definedName>
    <definedName name="_xlnm.Print_Area" localSheetId="16">'16'!$A$1:$N$19</definedName>
    <definedName name="_xlnm.Print_Area" localSheetId="17">'17'!$A$1:$N$19</definedName>
    <definedName name="_xlnm.Print_Area" localSheetId="18">'18'!$A$1:$N$19</definedName>
    <definedName name="_xlnm.Print_Area" localSheetId="19">'19'!$A$1:$N$19</definedName>
    <definedName name="_xlnm.Print_Area" localSheetId="20">'20'!$A$5:$Q$20</definedName>
    <definedName name="_xlnm.Print_Area" localSheetId="21">'21 '!$A$1:$Q$19</definedName>
    <definedName name="_xlnm.Print_Area" localSheetId="22">'22'!$A$1:$Q$19</definedName>
    <definedName name="_xlnm.Print_Area" localSheetId="23">'23'!$A$1:$Q$19</definedName>
    <definedName name="_xlnm.Print_Area" localSheetId="24">'24'!$A$1:$Q$19</definedName>
    <definedName name="_xlnm.Print_Area" localSheetId="25">'25'!$A$1:$Q$19</definedName>
    <definedName name="_xlnm.Print_Area" localSheetId="26">'26'!$A$1:$Q$19</definedName>
    <definedName name="_xlnm.Print_Area" localSheetId="27">'27'!$A$1:$Q$19</definedName>
    <definedName name="_xlnm.Print_Area" localSheetId="28">'28'!$A$1:$N$37</definedName>
    <definedName name="_xlnm.Print_Area" localSheetId="29">'29'!$A$1:$N$39</definedName>
    <definedName name="_xlnm.Print_Area" localSheetId="30">'30 '!$A$1:$N$38</definedName>
    <definedName name="_xlnm.Print_Area" localSheetId="31">'31'!$A$1:$N$37</definedName>
    <definedName name="_xlnm.Print_Area" localSheetId="32">'32'!$A$1:$N$38</definedName>
    <definedName name="_xlnm.Print_Area" localSheetId="33">'33'!$A$1:$N$37</definedName>
    <definedName name="_xlnm.Print_Area" localSheetId="34">'34_1'!$A$1:$N$37</definedName>
    <definedName name="_xlnm.Print_Area" localSheetId="35">'34_2'!$A$1:$N$39</definedName>
    <definedName name="_xlnm.Print_Area" localSheetId="36">'35'!$A$1:$E$30</definedName>
    <definedName name="_xlnm.Print_Area" localSheetId="39">'36'!$A$1:$F$40</definedName>
    <definedName name="_xlnm.Print_Area" localSheetId="40">'37'!$A$1:$G$40</definedName>
    <definedName name="_xlnm.Print_Area" localSheetId="41">'38  '!$A$1:$F$41</definedName>
    <definedName name="_xlnm.Print_Area" localSheetId="42">'39'!$A$1:$F$41</definedName>
    <definedName name="_xlnm.Print_Area" localSheetId="43">'40'!$A$1:$F$41</definedName>
    <definedName name="_xlnm.Print_Area" localSheetId="44">'41'!$A$1:$F$40</definedName>
    <definedName name="_xlnm.Print_Area" localSheetId="45">'42_1'!$A$1:$F$41</definedName>
    <definedName name="_xlnm.Print_Area" localSheetId="47">'43'!$A$1:$E$25</definedName>
    <definedName name="_xlnm.Print_Area" localSheetId="48">'44'!$A$1:$H$25</definedName>
    <definedName name="_xlnm.Print_Area" localSheetId="49">'45'!$A$1:$I$24</definedName>
    <definedName name="_xlnm.Print_Area" localSheetId="50">'46 '!#REF!</definedName>
    <definedName name="_xlnm.Print_Area" localSheetId="51">'47_1'!$A$4:$H$35</definedName>
    <definedName name="_xlnm.Print_Area" localSheetId="52">'47_2'!$A$4:$H$35</definedName>
    <definedName name="_xlnm.Print_Area" localSheetId="53">'47_3'!$A$4:$H$35</definedName>
    <definedName name="_xlnm.Print_Area" localSheetId="54">'47_4'!$A$4:$H$35</definedName>
    <definedName name="_xlnm.Print_Area" localSheetId="55">'48'!#REF!</definedName>
    <definedName name="_xlnm.Print_Area" localSheetId="56">'48_2'!$A$4:$H$19</definedName>
    <definedName name="_xlnm.Print_Area" localSheetId="1">'Resumen 1'!$B$3:$D$29</definedName>
    <definedName name="_xlnm.Print_Area" localSheetId="2">'Resumen 2'!$A$8:$D$44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45" l="1"/>
  <c r="H7" i="124"/>
  <c r="I9" i="46"/>
  <c r="H8" i="124"/>
  <c r="I10" i="46" s="1"/>
  <c r="H9" i="124"/>
  <c r="I11" i="46" s="1"/>
  <c r="H10" i="124"/>
  <c r="I12" i="46" s="1"/>
  <c r="H11" i="124"/>
  <c r="I13" i="46" s="1"/>
  <c r="H12" i="124"/>
  <c r="I14" i="46" s="1"/>
  <c r="H13" i="124"/>
  <c r="I15" i="46" s="1"/>
  <c r="H14" i="124"/>
  <c r="I16" i="46" s="1"/>
  <c r="H15" i="124"/>
  <c r="I17" i="46" s="1"/>
  <c r="H16" i="124"/>
  <c r="I18" i="46" s="1"/>
  <c r="H17" i="124"/>
  <c r="H6" i="124"/>
  <c r="I8" i="46"/>
  <c r="H35" i="123"/>
  <c r="H24" i="123"/>
  <c r="H25" i="123"/>
  <c r="H26" i="123"/>
  <c r="H27" i="123"/>
  <c r="H28" i="123"/>
  <c r="H29" i="123"/>
  <c r="H30" i="123"/>
  <c r="H15" i="46" s="1"/>
  <c r="H31" i="123"/>
  <c r="H16" i="46" s="1"/>
  <c r="H32" i="123"/>
  <c r="H17" i="46" s="1"/>
  <c r="H33" i="123"/>
  <c r="H18" i="46" s="1"/>
  <c r="H34" i="123"/>
  <c r="H19" i="46" s="1"/>
  <c r="H23" i="123"/>
  <c r="F9" i="46"/>
  <c r="H9" i="46"/>
  <c r="J9" i="46"/>
  <c r="F10" i="46"/>
  <c r="H10" i="46"/>
  <c r="E11" i="46"/>
  <c r="F11" i="46"/>
  <c r="G11" i="46"/>
  <c r="H11" i="46"/>
  <c r="D12" i="46"/>
  <c r="G12" i="46"/>
  <c r="H12" i="46"/>
  <c r="K12" i="46"/>
  <c r="L12" i="46"/>
  <c r="D13" i="46"/>
  <c r="H13" i="46"/>
  <c r="K13" i="46"/>
  <c r="L13" i="46"/>
  <c r="D14" i="46"/>
  <c r="E14" i="46"/>
  <c r="H14" i="46"/>
  <c r="L14" i="46"/>
  <c r="D15" i="46"/>
  <c r="E15" i="46"/>
  <c r="J15" i="46"/>
  <c r="K15" i="46"/>
  <c r="K16" i="46"/>
  <c r="L16" i="46"/>
  <c r="E17" i="46"/>
  <c r="F17" i="46"/>
  <c r="J17" i="46"/>
  <c r="K17" i="46"/>
  <c r="L17" i="46"/>
  <c r="E18" i="46"/>
  <c r="K18" i="46"/>
  <c r="L18" i="46"/>
  <c r="D19" i="46"/>
  <c r="E19" i="46"/>
  <c r="I19" i="46"/>
  <c r="L19" i="46"/>
  <c r="L8" i="46"/>
  <c r="H8" i="46"/>
  <c r="F8" i="46"/>
  <c r="C9" i="46"/>
  <c r="C14" i="46"/>
  <c r="C15" i="46"/>
  <c r="C16" i="46"/>
  <c r="C17" i="46"/>
  <c r="B8" i="50"/>
  <c r="C8" i="50"/>
  <c r="D8" i="50"/>
  <c r="E8" i="50"/>
  <c r="F8" i="50"/>
  <c r="G8" i="50"/>
  <c r="B9" i="50"/>
  <c r="C9" i="50"/>
  <c r="D9" i="50"/>
  <c r="E9" i="50"/>
  <c r="F9" i="50"/>
  <c r="G9" i="50"/>
  <c r="B10" i="50"/>
  <c r="C10" i="50"/>
  <c r="D10" i="50"/>
  <c r="E10" i="50"/>
  <c r="F10" i="50"/>
  <c r="G10" i="50"/>
  <c r="B11" i="50"/>
  <c r="C11" i="50"/>
  <c r="D11" i="50"/>
  <c r="E11" i="50"/>
  <c r="F11" i="50"/>
  <c r="G11" i="50"/>
  <c r="B12" i="50"/>
  <c r="C12" i="50"/>
  <c r="D12" i="50"/>
  <c r="E12" i="50"/>
  <c r="F12" i="50"/>
  <c r="G12" i="50"/>
  <c r="B13" i="50"/>
  <c r="C13" i="50"/>
  <c r="D13" i="50"/>
  <c r="E13" i="50"/>
  <c r="F13" i="50"/>
  <c r="G13" i="50"/>
  <c r="B14" i="50"/>
  <c r="C14" i="50"/>
  <c r="D14" i="50"/>
  <c r="E14" i="50"/>
  <c r="F14" i="50"/>
  <c r="G14" i="50"/>
  <c r="B15" i="50"/>
  <c r="C15" i="50"/>
  <c r="D15" i="50"/>
  <c r="E15" i="50"/>
  <c r="F15" i="50"/>
  <c r="G15" i="50"/>
  <c r="B16" i="50"/>
  <c r="C16" i="50"/>
  <c r="D16" i="50"/>
  <c r="E16" i="50"/>
  <c r="F16" i="50"/>
  <c r="G16" i="50"/>
  <c r="B17" i="50"/>
  <c r="C17" i="50"/>
  <c r="D17" i="50"/>
  <c r="E17" i="50"/>
  <c r="F17" i="50"/>
  <c r="G17" i="50"/>
  <c r="B18" i="50"/>
  <c r="C18" i="50"/>
  <c r="D18" i="50"/>
  <c r="E18" i="50"/>
  <c r="F18" i="50"/>
  <c r="G18" i="50"/>
  <c r="C7" i="50"/>
  <c r="D7" i="50"/>
  <c r="E7" i="50"/>
  <c r="F7" i="50"/>
  <c r="G7" i="50"/>
  <c r="B7" i="50"/>
  <c r="H15" i="47"/>
  <c r="H7" i="47"/>
  <c r="E9" i="46" s="1"/>
  <c r="H11" i="47"/>
  <c r="E13" i="46" s="1"/>
  <c r="G35" i="54"/>
  <c r="F35" i="54"/>
  <c r="E35" i="54"/>
  <c r="D35" i="54"/>
  <c r="C35" i="54"/>
  <c r="B35" i="54"/>
  <c r="H34" i="54"/>
  <c r="H33" i="54"/>
  <c r="D18" i="46" s="1"/>
  <c r="H32" i="54"/>
  <c r="D17" i="46" s="1"/>
  <c r="H31" i="54"/>
  <c r="D16" i="46" s="1"/>
  <c r="H30" i="54"/>
  <c r="H29" i="54"/>
  <c r="H28" i="54"/>
  <c r="H27" i="54"/>
  <c r="H26" i="54"/>
  <c r="D11" i="46" s="1"/>
  <c r="H25" i="54"/>
  <c r="D10" i="46" s="1"/>
  <c r="H24" i="54"/>
  <c r="D9" i="46" s="1"/>
  <c r="H23" i="54"/>
  <c r="D8" i="46" s="1"/>
  <c r="G18" i="54"/>
  <c r="F18" i="54"/>
  <c r="E18" i="54"/>
  <c r="D18" i="54"/>
  <c r="C18" i="54"/>
  <c r="B18" i="54"/>
  <c r="H17" i="54"/>
  <c r="C19" i="46" s="1"/>
  <c r="H16" i="54"/>
  <c r="C18" i="46" s="1"/>
  <c r="H15" i="54"/>
  <c r="H14" i="54"/>
  <c r="H13" i="54"/>
  <c r="H12" i="54"/>
  <c r="H11" i="54"/>
  <c r="C13" i="46" s="1"/>
  <c r="H10" i="54"/>
  <c r="C12" i="46" s="1"/>
  <c r="H9" i="54"/>
  <c r="C11" i="46" s="1"/>
  <c r="H8" i="54"/>
  <c r="C10" i="46" s="1"/>
  <c r="H7" i="54"/>
  <c r="H6" i="54"/>
  <c r="C8" i="46" s="1"/>
  <c r="G35" i="47"/>
  <c r="F35" i="47"/>
  <c r="E35" i="47"/>
  <c r="D35" i="47"/>
  <c r="C35" i="47"/>
  <c r="B35" i="47"/>
  <c r="H34" i="47"/>
  <c r="F19" i="46" s="1"/>
  <c r="H33" i="47"/>
  <c r="F18" i="46" s="1"/>
  <c r="H32" i="47"/>
  <c r="H31" i="47"/>
  <c r="F16" i="46" s="1"/>
  <c r="H30" i="47"/>
  <c r="F15" i="46" s="1"/>
  <c r="H29" i="47"/>
  <c r="F14" i="46" s="1"/>
  <c r="H28" i="47"/>
  <c r="F13" i="46" s="1"/>
  <c r="H27" i="47"/>
  <c r="F12" i="46" s="1"/>
  <c r="H26" i="47"/>
  <c r="H25" i="47"/>
  <c r="H24" i="47"/>
  <c r="H23" i="47"/>
  <c r="G18" i="47"/>
  <c r="F18" i="47"/>
  <c r="E18" i="47"/>
  <c r="D18" i="47"/>
  <c r="C18" i="47"/>
  <c r="H17" i="47"/>
  <c r="H16" i="47"/>
  <c r="H13" i="47"/>
  <c r="H12" i="47"/>
  <c r="H10" i="47"/>
  <c r="E12" i="46" s="1"/>
  <c r="H9" i="47"/>
  <c r="H8" i="47"/>
  <c r="E10" i="46" s="1"/>
  <c r="G35" i="123"/>
  <c r="F35" i="123"/>
  <c r="E35" i="123"/>
  <c r="D35" i="123"/>
  <c r="C35" i="123"/>
  <c r="B35" i="123"/>
  <c r="G18" i="123"/>
  <c r="F18" i="123"/>
  <c r="E18" i="123"/>
  <c r="D18" i="123"/>
  <c r="C18" i="123"/>
  <c r="B18" i="123"/>
  <c r="H17" i="123"/>
  <c r="G19" i="46" s="1"/>
  <c r="H16" i="123"/>
  <c r="G18" i="46" s="1"/>
  <c r="H15" i="123"/>
  <c r="G17" i="46" s="1"/>
  <c r="H14" i="123"/>
  <c r="G16" i="46" s="1"/>
  <c r="H13" i="123"/>
  <c r="G15" i="46" s="1"/>
  <c r="H12" i="123"/>
  <c r="G14" i="46" s="1"/>
  <c r="H11" i="123"/>
  <c r="G13" i="46" s="1"/>
  <c r="H10" i="123"/>
  <c r="H9" i="123"/>
  <c r="H8" i="123"/>
  <c r="G10" i="46" s="1"/>
  <c r="H7" i="123"/>
  <c r="G9" i="46" s="1"/>
  <c r="H6" i="123"/>
  <c r="G8" i="46" s="1"/>
  <c r="G35" i="124"/>
  <c r="F35" i="124"/>
  <c r="E35" i="124"/>
  <c r="D35" i="124"/>
  <c r="C35" i="124"/>
  <c r="B35" i="124"/>
  <c r="H34" i="124"/>
  <c r="J19" i="46"/>
  <c r="H33" i="124"/>
  <c r="J18" i="46" s="1"/>
  <c r="H32" i="124"/>
  <c r="H31" i="124"/>
  <c r="J16" i="46" s="1"/>
  <c r="H30" i="124"/>
  <c r="H29" i="124"/>
  <c r="J14" i="46" s="1"/>
  <c r="H28" i="124"/>
  <c r="J13" i="46" s="1"/>
  <c r="H27" i="124"/>
  <c r="J12" i="46" s="1"/>
  <c r="H26" i="124"/>
  <c r="J11" i="46" s="1"/>
  <c r="H25" i="124"/>
  <c r="J10" i="46" s="1"/>
  <c r="H24" i="124"/>
  <c r="H23" i="124"/>
  <c r="J8" i="46" s="1"/>
  <c r="G18" i="124"/>
  <c r="F18" i="124"/>
  <c r="E18" i="124"/>
  <c r="D18" i="124"/>
  <c r="C18" i="124"/>
  <c r="B18" i="124"/>
  <c r="B18" i="48"/>
  <c r="H10" i="48"/>
  <c r="H11" i="48"/>
  <c r="H12" i="48"/>
  <c r="K14" i="46" s="1"/>
  <c r="H13" i="48"/>
  <c r="H6" i="48"/>
  <c r="K8" i="46" s="1"/>
  <c r="H7" i="48"/>
  <c r="K9" i="46" s="1"/>
  <c r="H8" i="48"/>
  <c r="K10" i="46" s="1"/>
  <c r="H9" i="48"/>
  <c r="K11" i="46" s="1"/>
  <c r="H14" i="48"/>
  <c r="H15" i="48"/>
  <c r="H16" i="48"/>
  <c r="H17" i="48"/>
  <c r="K19" i="46" s="1"/>
  <c r="G18" i="48"/>
  <c r="F18" i="48"/>
  <c r="E18" i="48"/>
  <c r="D18" i="48"/>
  <c r="C18" i="48"/>
  <c r="G35" i="48"/>
  <c r="F35" i="48"/>
  <c r="E35" i="48"/>
  <c r="D35" i="48"/>
  <c r="C35" i="48"/>
  <c r="B35" i="48"/>
  <c r="H34" i="48"/>
  <c r="H33" i="48"/>
  <c r="H32" i="48"/>
  <c r="H31" i="48"/>
  <c r="H30" i="48"/>
  <c r="L15" i="46" s="1"/>
  <c r="H29" i="48"/>
  <c r="H28" i="48"/>
  <c r="H27" i="48"/>
  <c r="H26" i="48"/>
  <c r="L11" i="46" s="1"/>
  <c r="H25" i="48"/>
  <c r="L10" i="46" s="1"/>
  <c r="H24" i="48"/>
  <c r="L9" i="46" s="1"/>
  <c r="H23" i="48"/>
  <c r="B37" i="106"/>
  <c r="C37" i="106"/>
  <c r="D37" i="106"/>
  <c r="E37" i="106"/>
  <c r="F37" i="106"/>
  <c r="G37" i="106"/>
  <c r="H37" i="106"/>
  <c r="I37" i="106"/>
  <c r="J37" i="106"/>
  <c r="K37" i="106"/>
  <c r="L37" i="106"/>
  <c r="M37" i="106"/>
  <c r="N23" i="106"/>
  <c r="N24" i="106"/>
  <c r="N25" i="106"/>
  <c r="N26" i="106"/>
  <c r="N27" i="106"/>
  <c r="N28" i="106"/>
  <c r="N29" i="106"/>
  <c r="N30" i="106"/>
  <c r="N31" i="106"/>
  <c r="N32" i="106"/>
  <c r="N33" i="106"/>
  <c r="N34" i="106"/>
  <c r="N35" i="106"/>
  <c r="B19" i="106"/>
  <c r="C19" i="106"/>
  <c r="D19" i="106"/>
  <c r="E19" i="106"/>
  <c r="F19" i="106"/>
  <c r="G19" i="106"/>
  <c r="H19" i="106"/>
  <c r="I19" i="106"/>
  <c r="J19" i="106"/>
  <c r="K19" i="106"/>
  <c r="L19" i="106"/>
  <c r="M19" i="106"/>
  <c r="N5" i="106"/>
  <c r="N6" i="106"/>
  <c r="N7" i="106"/>
  <c r="N8" i="106"/>
  <c r="N9" i="106"/>
  <c r="N10" i="106"/>
  <c r="N11" i="106"/>
  <c r="N12" i="106"/>
  <c r="N13" i="106"/>
  <c r="N14" i="106"/>
  <c r="N15" i="106"/>
  <c r="N16" i="106"/>
  <c r="N17" i="106"/>
  <c r="B39" i="107"/>
  <c r="C39" i="107"/>
  <c r="D39" i="107"/>
  <c r="E39" i="107"/>
  <c r="F39" i="107"/>
  <c r="G39" i="107"/>
  <c r="H39" i="107"/>
  <c r="I39" i="107"/>
  <c r="J39" i="107"/>
  <c r="K39" i="107"/>
  <c r="L39" i="107"/>
  <c r="M39" i="107"/>
  <c r="N25" i="107"/>
  <c r="N26" i="107"/>
  <c r="N27" i="107"/>
  <c r="N28" i="107"/>
  <c r="N29" i="107"/>
  <c r="N30" i="107"/>
  <c r="N31" i="107"/>
  <c r="N32" i="107"/>
  <c r="N33" i="107"/>
  <c r="N34" i="107"/>
  <c r="N35" i="107"/>
  <c r="N36" i="107"/>
  <c r="N37" i="107"/>
  <c r="B19" i="107"/>
  <c r="C19" i="107"/>
  <c r="D19" i="107"/>
  <c r="E19" i="107"/>
  <c r="F19" i="107"/>
  <c r="G19" i="107"/>
  <c r="H19" i="107"/>
  <c r="I19" i="107"/>
  <c r="J19" i="107"/>
  <c r="K19" i="107"/>
  <c r="L19" i="107"/>
  <c r="M19" i="107"/>
  <c r="N5" i="107"/>
  <c r="N6" i="107"/>
  <c r="N7" i="107"/>
  <c r="N8" i="107"/>
  <c r="N9" i="107"/>
  <c r="N10" i="107"/>
  <c r="N11" i="107"/>
  <c r="N12" i="107"/>
  <c r="N13" i="107"/>
  <c r="N14" i="107"/>
  <c r="N15" i="107"/>
  <c r="N16" i="107"/>
  <c r="N17" i="107"/>
  <c r="B19" i="108"/>
  <c r="C19" i="108"/>
  <c r="D19" i="108"/>
  <c r="E19" i="108"/>
  <c r="F19" i="108"/>
  <c r="G19" i="108"/>
  <c r="H19" i="108"/>
  <c r="I19" i="108"/>
  <c r="J19" i="108"/>
  <c r="K19" i="108"/>
  <c r="L19" i="108"/>
  <c r="M19" i="108"/>
  <c r="N5" i="108"/>
  <c r="N6" i="108"/>
  <c r="N7" i="108"/>
  <c r="N8" i="108"/>
  <c r="N9" i="108"/>
  <c r="N10" i="108"/>
  <c r="N11" i="108"/>
  <c r="N12" i="108"/>
  <c r="N13" i="108"/>
  <c r="N14" i="108"/>
  <c r="N15" i="108"/>
  <c r="N16" i="108"/>
  <c r="N17" i="108"/>
  <c r="B38" i="110"/>
  <c r="N38" i="110" s="1"/>
  <c r="C38" i="110"/>
  <c r="D38" i="110"/>
  <c r="E38" i="110"/>
  <c r="F38" i="110"/>
  <c r="G38" i="110"/>
  <c r="H38" i="110"/>
  <c r="I38" i="110"/>
  <c r="J38" i="110"/>
  <c r="K38" i="110"/>
  <c r="L38" i="110"/>
  <c r="M38" i="110"/>
  <c r="N24" i="110"/>
  <c r="N25" i="110"/>
  <c r="N26" i="110"/>
  <c r="N27" i="110"/>
  <c r="N28" i="110"/>
  <c r="N29" i="110"/>
  <c r="N30" i="110"/>
  <c r="N31" i="110"/>
  <c r="N32" i="110"/>
  <c r="N33" i="110"/>
  <c r="N34" i="110"/>
  <c r="N35" i="110"/>
  <c r="N36" i="110"/>
  <c r="B37" i="111"/>
  <c r="N37" i="111" s="1"/>
  <c r="C37" i="111"/>
  <c r="D37" i="111"/>
  <c r="E37" i="111"/>
  <c r="F37" i="111"/>
  <c r="G37" i="111"/>
  <c r="H37" i="111"/>
  <c r="I37" i="111"/>
  <c r="J37" i="111"/>
  <c r="K37" i="111"/>
  <c r="L37" i="111"/>
  <c r="M37" i="111"/>
  <c r="N23" i="111"/>
  <c r="N24" i="111"/>
  <c r="N25" i="111"/>
  <c r="N26" i="111"/>
  <c r="N27" i="111"/>
  <c r="N28" i="111"/>
  <c r="N29" i="111"/>
  <c r="N30" i="111"/>
  <c r="N31" i="111"/>
  <c r="N32" i="111"/>
  <c r="N33" i="111"/>
  <c r="N34" i="111"/>
  <c r="N35" i="111"/>
  <c r="B19" i="111"/>
  <c r="C19" i="111"/>
  <c r="D19" i="111"/>
  <c r="E19" i="111"/>
  <c r="F19" i="111"/>
  <c r="G19" i="111"/>
  <c r="H19" i="111"/>
  <c r="I19" i="111"/>
  <c r="J19" i="111"/>
  <c r="K19" i="111"/>
  <c r="N19" i="111" s="1"/>
  <c r="L19" i="111"/>
  <c r="M19" i="111"/>
  <c r="N5" i="111"/>
  <c r="N6" i="111"/>
  <c r="N7" i="111"/>
  <c r="N8" i="111"/>
  <c r="N9" i="111"/>
  <c r="N10" i="111"/>
  <c r="N11" i="111"/>
  <c r="N12" i="111"/>
  <c r="N13" i="111"/>
  <c r="N14" i="111"/>
  <c r="N15" i="111"/>
  <c r="N16" i="111"/>
  <c r="N17" i="111"/>
  <c r="N18" i="112"/>
  <c r="H19" i="112"/>
  <c r="N5" i="112"/>
  <c r="N6" i="112"/>
  <c r="N7" i="112"/>
  <c r="N8" i="112"/>
  <c r="N9" i="112"/>
  <c r="N10" i="112"/>
  <c r="N11" i="112"/>
  <c r="N12" i="112"/>
  <c r="N13" i="112"/>
  <c r="N14" i="112"/>
  <c r="N15" i="112"/>
  <c r="N16" i="112"/>
  <c r="N17" i="112"/>
  <c r="B19" i="112"/>
  <c r="C19" i="112"/>
  <c r="D19" i="112"/>
  <c r="E19" i="112"/>
  <c r="F19" i="112"/>
  <c r="G19" i="112"/>
  <c r="I19" i="112"/>
  <c r="J19" i="112"/>
  <c r="K19" i="112"/>
  <c r="L19" i="112"/>
  <c r="M19" i="112"/>
  <c r="D20" i="92"/>
  <c r="E20" i="92"/>
  <c r="F20" i="92"/>
  <c r="G20" i="92"/>
  <c r="C19" i="93"/>
  <c r="D19" i="93"/>
  <c r="E19" i="93"/>
  <c r="F19" i="93"/>
  <c r="G19" i="93"/>
  <c r="H19" i="93"/>
  <c r="I19" i="93"/>
  <c r="J19" i="93"/>
  <c r="K19" i="93"/>
  <c r="L19" i="93"/>
  <c r="M19" i="93"/>
  <c r="B19" i="93"/>
  <c r="N18" i="93"/>
  <c r="B26" i="113"/>
  <c r="C26" i="113"/>
  <c r="D26" i="113"/>
  <c r="E26" i="113"/>
  <c r="F26" i="113"/>
  <c r="N26" i="113"/>
  <c r="G26" i="113"/>
  <c r="H26" i="113"/>
  <c r="I26" i="113"/>
  <c r="J26" i="113"/>
  <c r="K26" i="113"/>
  <c r="L26" i="113"/>
  <c r="M26" i="113"/>
  <c r="B27" i="113"/>
  <c r="C27" i="113"/>
  <c r="D27" i="113"/>
  <c r="E27" i="113"/>
  <c r="F27" i="113"/>
  <c r="G27" i="113"/>
  <c r="H27" i="113"/>
  <c r="I27" i="113"/>
  <c r="J27" i="113"/>
  <c r="K27" i="113"/>
  <c r="L27" i="113"/>
  <c r="M27" i="113"/>
  <c r="B28" i="113"/>
  <c r="C28" i="113"/>
  <c r="D28" i="113"/>
  <c r="E28" i="113"/>
  <c r="F28" i="113"/>
  <c r="G28" i="113"/>
  <c r="H28" i="113"/>
  <c r="I28" i="113"/>
  <c r="J28" i="113"/>
  <c r="K28" i="113"/>
  <c r="L28" i="113"/>
  <c r="M28" i="113"/>
  <c r="B29" i="113"/>
  <c r="C29" i="113"/>
  <c r="D29" i="113"/>
  <c r="E29" i="113"/>
  <c r="F29" i="113"/>
  <c r="G29" i="113"/>
  <c r="H29" i="113"/>
  <c r="I29" i="113"/>
  <c r="J29" i="113"/>
  <c r="K29" i="113"/>
  <c r="L29" i="113"/>
  <c r="M29" i="113"/>
  <c r="B30" i="113"/>
  <c r="C30" i="113"/>
  <c r="D30" i="113"/>
  <c r="E30" i="113"/>
  <c r="F30" i="113"/>
  <c r="G30" i="113"/>
  <c r="H30" i="113"/>
  <c r="I30" i="113"/>
  <c r="J30" i="113"/>
  <c r="K30" i="113"/>
  <c r="L30" i="113"/>
  <c r="M30" i="113"/>
  <c r="B31" i="113"/>
  <c r="C31" i="113"/>
  <c r="D31" i="113"/>
  <c r="E31" i="113"/>
  <c r="F31" i="113"/>
  <c r="G31" i="113"/>
  <c r="H31" i="113"/>
  <c r="I31" i="113"/>
  <c r="J31" i="113"/>
  <c r="K31" i="113"/>
  <c r="L31" i="113"/>
  <c r="M31" i="113"/>
  <c r="B32" i="113"/>
  <c r="C32" i="113"/>
  <c r="D32" i="113"/>
  <c r="E32" i="113"/>
  <c r="F32" i="113"/>
  <c r="G32" i="113"/>
  <c r="H32" i="113"/>
  <c r="I32" i="113"/>
  <c r="J32" i="113"/>
  <c r="K32" i="113"/>
  <c r="L32" i="113"/>
  <c r="M32" i="113"/>
  <c r="B33" i="113"/>
  <c r="C33" i="113"/>
  <c r="D33" i="113"/>
  <c r="E33" i="113"/>
  <c r="F33" i="113"/>
  <c r="G33" i="113"/>
  <c r="H33" i="113"/>
  <c r="I33" i="113"/>
  <c r="J33" i="113"/>
  <c r="K33" i="113"/>
  <c r="L33" i="113"/>
  <c r="M33" i="113"/>
  <c r="B34" i="113"/>
  <c r="C34" i="113"/>
  <c r="D34" i="113"/>
  <c r="E34" i="113"/>
  <c r="F34" i="113"/>
  <c r="N34" i="113"/>
  <c r="G34" i="113"/>
  <c r="H34" i="113"/>
  <c r="I34" i="113"/>
  <c r="J34" i="113"/>
  <c r="K34" i="113"/>
  <c r="L34" i="113"/>
  <c r="M34" i="113"/>
  <c r="B35" i="113"/>
  <c r="N35" i="113" s="1"/>
  <c r="C35" i="113"/>
  <c r="D35" i="113"/>
  <c r="E35" i="113"/>
  <c r="F35" i="113"/>
  <c r="G35" i="113"/>
  <c r="H35" i="113"/>
  <c r="I35" i="113"/>
  <c r="J35" i="113"/>
  <c r="K35" i="113"/>
  <c r="L35" i="113"/>
  <c r="M35" i="113"/>
  <c r="B36" i="113"/>
  <c r="C36" i="113"/>
  <c r="D36" i="113"/>
  <c r="E36" i="113"/>
  <c r="N36" i="113" s="1"/>
  <c r="F36" i="113"/>
  <c r="G36" i="113"/>
  <c r="H36" i="113"/>
  <c r="I36" i="113"/>
  <c r="J36" i="113"/>
  <c r="K36" i="113"/>
  <c r="L36" i="113"/>
  <c r="M36" i="113"/>
  <c r="B37" i="113"/>
  <c r="C37" i="113"/>
  <c r="D37" i="113"/>
  <c r="E37" i="113"/>
  <c r="F37" i="113"/>
  <c r="G37" i="113"/>
  <c r="H37" i="113"/>
  <c r="I37" i="113"/>
  <c r="J37" i="113"/>
  <c r="K37" i="113"/>
  <c r="L37" i="113"/>
  <c r="M37" i="113"/>
  <c r="C38" i="113"/>
  <c r="D38" i="113"/>
  <c r="E38" i="113"/>
  <c r="F38" i="113"/>
  <c r="G38" i="113"/>
  <c r="H38" i="113"/>
  <c r="I38" i="113"/>
  <c r="J38" i="113"/>
  <c r="K38" i="113"/>
  <c r="L38" i="113"/>
  <c r="M38" i="113"/>
  <c r="H19" i="75"/>
  <c r="I19" i="75"/>
  <c r="J19" i="75"/>
  <c r="K19" i="75"/>
  <c r="L19" i="75"/>
  <c r="M19" i="75"/>
  <c r="N19" i="75"/>
  <c r="O19" i="75"/>
  <c r="P19" i="75"/>
  <c r="Q18" i="75"/>
  <c r="G19" i="75"/>
  <c r="H25" i="113"/>
  <c r="G25" i="113"/>
  <c r="B25" i="113"/>
  <c r="F25" i="113"/>
  <c r="M25" i="113"/>
  <c r="E25" i="113"/>
  <c r="C25" i="113"/>
  <c r="B38" i="113"/>
  <c r="L25" i="113"/>
  <c r="D25" i="113"/>
  <c r="J25" i="113"/>
  <c r="I25" i="113"/>
  <c r="K25" i="113"/>
  <c r="E12" i="115"/>
  <c r="K12" i="115"/>
  <c r="L12" i="115"/>
  <c r="M12" i="115"/>
  <c r="R8" i="115"/>
  <c r="C9" i="115"/>
  <c r="D9" i="115"/>
  <c r="E9" i="115"/>
  <c r="F9" i="115"/>
  <c r="G9" i="115"/>
  <c r="H9" i="115"/>
  <c r="I9" i="115"/>
  <c r="J9" i="115"/>
  <c r="K9" i="115"/>
  <c r="L9" i="115"/>
  <c r="M9" i="115"/>
  <c r="N9" i="115"/>
  <c r="O9" i="115"/>
  <c r="P9" i="115"/>
  <c r="R9" i="115" s="1"/>
  <c r="Q9" i="115"/>
  <c r="C10" i="115"/>
  <c r="D10" i="115"/>
  <c r="E10" i="115"/>
  <c r="F10" i="115"/>
  <c r="G10" i="115"/>
  <c r="H10" i="115"/>
  <c r="I10" i="115"/>
  <c r="J10" i="115"/>
  <c r="K10" i="115"/>
  <c r="L10" i="115"/>
  <c r="M10" i="115"/>
  <c r="N10" i="115"/>
  <c r="O10" i="115"/>
  <c r="P10" i="115"/>
  <c r="Q10" i="115"/>
  <c r="R10" i="115" s="1"/>
  <c r="C11" i="115"/>
  <c r="C12" i="115" s="1"/>
  <c r="D11" i="115"/>
  <c r="E11" i="115"/>
  <c r="F11" i="115"/>
  <c r="G11" i="115"/>
  <c r="H11" i="115"/>
  <c r="I11" i="115"/>
  <c r="J11" i="115"/>
  <c r="K11" i="115"/>
  <c r="L11" i="115"/>
  <c r="M11" i="115"/>
  <c r="N11" i="115"/>
  <c r="O11" i="115"/>
  <c r="P11" i="115"/>
  <c r="Q11" i="115"/>
  <c r="R11" i="115" s="1"/>
  <c r="D8" i="115"/>
  <c r="D12" i="115" s="1"/>
  <c r="E8" i="115"/>
  <c r="F8" i="115"/>
  <c r="F12" i="115" s="1"/>
  <c r="G8" i="115"/>
  <c r="G12" i="115" s="1"/>
  <c r="H8" i="115"/>
  <c r="I8" i="115"/>
  <c r="I12" i="115" s="1"/>
  <c r="J8" i="115"/>
  <c r="K8" i="115"/>
  <c r="L8" i="115"/>
  <c r="M8" i="115"/>
  <c r="N8" i="115"/>
  <c r="N12" i="115" s="1"/>
  <c r="O8" i="115"/>
  <c r="O12" i="115" s="1"/>
  <c r="P8" i="115"/>
  <c r="Q8" i="115"/>
  <c r="Q12" i="115" s="1"/>
  <c r="C8" i="115"/>
  <c r="N18" i="97"/>
  <c r="F46" i="65"/>
  <c r="D23" i="65"/>
  <c r="D46" i="65"/>
  <c r="G46" i="65"/>
  <c r="Q18" i="105"/>
  <c r="Q18" i="104"/>
  <c r="Q18" i="102"/>
  <c r="B18" i="99"/>
  <c r="B20" i="92" s="1"/>
  <c r="C18" i="99"/>
  <c r="C20" i="92" s="1"/>
  <c r="D18" i="99"/>
  <c r="E18" i="99"/>
  <c r="F18" i="99"/>
  <c r="G18" i="99"/>
  <c r="H18" i="99"/>
  <c r="H20" i="92" s="1"/>
  <c r="I18" i="99"/>
  <c r="I20" i="92"/>
  <c r="N20" i="92"/>
  <c r="J18" i="99"/>
  <c r="J20" i="92" s="1"/>
  <c r="K18" i="99"/>
  <c r="K20" i="92" s="1"/>
  <c r="L18" i="99"/>
  <c r="L20" i="92" s="1"/>
  <c r="M18" i="99"/>
  <c r="M20" i="92" s="1"/>
  <c r="N18" i="96"/>
  <c r="E46" i="65" s="1"/>
  <c r="I19" i="96"/>
  <c r="N18" i="94"/>
  <c r="C46" i="65" s="1"/>
  <c r="I19" i="94"/>
  <c r="O19" i="104"/>
  <c r="O19" i="102"/>
  <c r="O18" i="100"/>
  <c r="O19" i="89" s="1"/>
  <c r="Q19" i="89" s="1"/>
  <c r="N68" i="120"/>
  <c r="N52" i="118"/>
  <c r="N53" i="118"/>
  <c r="N54" i="118"/>
  <c r="N55" i="118"/>
  <c r="D58" i="122" s="1"/>
  <c r="N56" i="118"/>
  <c r="N57" i="118"/>
  <c r="N58" i="118"/>
  <c r="D61" i="122" s="1"/>
  <c r="N59" i="118"/>
  <c r="N60" i="118"/>
  <c r="N61" i="118"/>
  <c r="N62" i="118"/>
  <c r="N51" i="118"/>
  <c r="N53" i="120"/>
  <c r="E56" i="122" s="1"/>
  <c r="N54" i="120"/>
  <c r="N55" i="120"/>
  <c r="E58" i="122" s="1"/>
  <c r="N56" i="120"/>
  <c r="N57" i="120"/>
  <c r="E60" i="122" s="1"/>
  <c r="N58" i="120"/>
  <c r="N59" i="120"/>
  <c r="N60" i="120"/>
  <c r="N61" i="120"/>
  <c r="N62" i="120"/>
  <c r="N51" i="120"/>
  <c r="E54" i="122" s="1"/>
  <c r="N52" i="120"/>
  <c r="N47" i="120"/>
  <c r="N45" i="120" s="1"/>
  <c r="E48" i="122" s="1"/>
  <c r="N46" i="118"/>
  <c r="N45" i="118" s="1"/>
  <c r="D48" i="122" s="1"/>
  <c r="N47" i="118"/>
  <c r="D50" i="122" s="1"/>
  <c r="N48" i="118"/>
  <c r="N49" i="118"/>
  <c r="N49" i="121" s="1"/>
  <c r="N44" i="120"/>
  <c r="N40" i="120" s="1"/>
  <c r="E43" i="122" s="1"/>
  <c r="N41" i="118"/>
  <c r="N42" i="118"/>
  <c r="N43" i="118"/>
  <c r="D46" i="122" s="1"/>
  <c r="N44" i="118"/>
  <c r="N33" i="118"/>
  <c r="D36" i="122" s="1"/>
  <c r="N34" i="118"/>
  <c r="D37" i="122" s="1"/>
  <c r="N35" i="118"/>
  <c r="N36" i="118"/>
  <c r="D39" i="122" s="1"/>
  <c r="N37" i="118"/>
  <c r="N32" i="118"/>
  <c r="N25" i="120"/>
  <c r="N26" i="120"/>
  <c r="E29" i="122" s="1"/>
  <c r="N27" i="120"/>
  <c r="N28" i="120"/>
  <c r="E31" i="122" s="1"/>
  <c r="N29" i="120"/>
  <c r="N30" i="120"/>
  <c r="N25" i="118"/>
  <c r="D28" i="122" s="1"/>
  <c r="N26" i="118"/>
  <c r="N27" i="118"/>
  <c r="N28" i="118"/>
  <c r="D31" i="122" s="1"/>
  <c r="N29" i="118"/>
  <c r="N30" i="118"/>
  <c r="N23" i="118"/>
  <c r="D26" i="122" s="1"/>
  <c r="B24" i="121"/>
  <c r="C24" i="121"/>
  <c r="D24" i="121"/>
  <c r="E24" i="121"/>
  <c r="F24" i="121"/>
  <c r="G24" i="121"/>
  <c r="H24" i="121"/>
  <c r="I24" i="121"/>
  <c r="J24" i="121"/>
  <c r="K24" i="121"/>
  <c r="L24" i="121"/>
  <c r="M24" i="121"/>
  <c r="N24" i="120"/>
  <c r="N24" i="118"/>
  <c r="N24" i="117"/>
  <c r="C27" i="122"/>
  <c r="D27" i="122"/>
  <c r="N20" i="118"/>
  <c r="N19" i="118" s="1"/>
  <c r="D22" i="122" s="1"/>
  <c r="N21" i="118"/>
  <c r="N20" i="120"/>
  <c r="N21" i="120"/>
  <c r="N19" i="120" s="1"/>
  <c r="N17" i="120"/>
  <c r="E20" i="122"/>
  <c r="N18" i="120"/>
  <c r="N16" i="120"/>
  <c r="N13" i="118"/>
  <c r="D16" i="122" s="1"/>
  <c r="N14" i="118"/>
  <c r="D17" i="122"/>
  <c r="N15" i="118"/>
  <c r="N16" i="118"/>
  <c r="D19" i="122" s="1"/>
  <c r="N17" i="118"/>
  <c r="N18" i="118"/>
  <c r="D21" i="122"/>
  <c r="N12" i="118"/>
  <c r="E16" i="122"/>
  <c r="B13" i="121"/>
  <c r="C13" i="121"/>
  <c r="D13" i="121"/>
  <c r="E13" i="121"/>
  <c r="F13" i="121"/>
  <c r="G13" i="121"/>
  <c r="H13" i="121"/>
  <c r="I13" i="121"/>
  <c r="J13" i="121"/>
  <c r="K13" i="121"/>
  <c r="L13" i="121"/>
  <c r="M13" i="121"/>
  <c r="N13" i="117"/>
  <c r="C16" i="122"/>
  <c r="N10" i="120"/>
  <c r="E13" i="122"/>
  <c r="N8" i="120"/>
  <c r="N9" i="118"/>
  <c r="C17" i="36"/>
  <c r="D17" i="36"/>
  <c r="C8" i="35"/>
  <c r="C67" i="120"/>
  <c r="D67" i="120"/>
  <c r="D67" i="121" s="1"/>
  <c r="E67" i="120"/>
  <c r="E67" i="121" s="1"/>
  <c r="F67" i="120"/>
  <c r="G67" i="120"/>
  <c r="H67" i="120"/>
  <c r="I67" i="120"/>
  <c r="J67" i="120"/>
  <c r="K67" i="120"/>
  <c r="L67" i="120"/>
  <c r="M67" i="120"/>
  <c r="B67" i="120"/>
  <c r="B67" i="121" s="1"/>
  <c r="C63" i="120"/>
  <c r="C63" i="121" s="1"/>
  <c r="D63" i="120"/>
  <c r="E63" i="120"/>
  <c r="E63" i="121"/>
  <c r="F63" i="120"/>
  <c r="G63" i="120"/>
  <c r="H63" i="120"/>
  <c r="H63" i="121" s="1"/>
  <c r="I63" i="120"/>
  <c r="J63" i="120"/>
  <c r="K63" i="120"/>
  <c r="L63" i="120"/>
  <c r="M63" i="120"/>
  <c r="N63" i="120"/>
  <c r="E66" i="122" s="1"/>
  <c r="B63" i="120"/>
  <c r="B63" i="121" s="1"/>
  <c r="C50" i="120"/>
  <c r="D50" i="120"/>
  <c r="E50" i="120"/>
  <c r="F50" i="120"/>
  <c r="G50" i="120"/>
  <c r="H50" i="120"/>
  <c r="I50" i="120"/>
  <c r="J50" i="120"/>
  <c r="K50" i="120"/>
  <c r="L50" i="120"/>
  <c r="M50" i="120"/>
  <c r="B50" i="120"/>
  <c r="C45" i="120"/>
  <c r="D45" i="120"/>
  <c r="E45" i="120"/>
  <c r="F45" i="120"/>
  <c r="G45" i="120"/>
  <c r="H45" i="120"/>
  <c r="I45" i="120"/>
  <c r="J45" i="120"/>
  <c r="K45" i="120"/>
  <c r="K45" i="121" s="1"/>
  <c r="L45" i="120"/>
  <c r="M45" i="120"/>
  <c r="B45" i="120"/>
  <c r="C40" i="120"/>
  <c r="C40" i="121"/>
  <c r="D40" i="120"/>
  <c r="E40" i="120"/>
  <c r="F40" i="120"/>
  <c r="G40" i="120"/>
  <c r="H40" i="120"/>
  <c r="I40" i="120"/>
  <c r="J40" i="120"/>
  <c r="K40" i="120"/>
  <c r="K40" i="121" s="1"/>
  <c r="L40" i="120"/>
  <c r="M40" i="120"/>
  <c r="B40" i="120"/>
  <c r="C38" i="120"/>
  <c r="C38" i="121" s="1"/>
  <c r="D38" i="120"/>
  <c r="E38" i="120"/>
  <c r="F38" i="120"/>
  <c r="G38" i="120"/>
  <c r="H38" i="120"/>
  <c r="I38" i="120"/>
  <c r="J38" i="120"/>
  <c r="K38" i="120"/>
  <c r="L38" i="120"/>
  <c r="M38" i="120"/>
  <c r="M38" i="121" s="1"/>
  <c r="N38" i="120"/>
  <c r="E41" i="122" s="1"/>
  <c r="B38" i="120"/>
  <c r="C31" i="120"/>
  <c r="D31" i="120"/>
  <c r="E31" i="120"/>
  <c r="F31" i="120"/>
  <c r="G31" i="120"/>
  <c r="H31" i="120"/>
  <c r="I31" i="120"/>
  <c r="J31" i="120"/>
  <c r="K31" i="120"/>
  <c r="L31" i="120"/>
  <c r="M31" i="120"/>
  <c r="N31" i="120"/>
  <c r="E34" i="122" s="1"/>
  <c r="B31" i="120"/>
  <c r="C22" i="120"/>
  <c r="D22" i="120"/>
  <c r="E22" i="120"/>
  <c r="F22" i="120"/>
  <c r="F22" i="121" s="1"/>
  <c r="G22" i="120"/>
  <c r="H22" i="120"/>
  <c r="I22" i="120"/>
  <c r="J22" i="120"/>
  <c r="K22" i="120"/>
  <c r="L22" i="120"/>
  <c r="M22" i="120"/>
  <c r="B22" i="120"/>
  <c r="B22" i="121" s="1"/>
  <c r="C19" i="120"/>
  <c r="D19" i="120"/>
  <c r="D19" i="121" s="1"/>
  <c r="E19" i="120"/>
  <c r="F19" i="120"/>
  <c r="G19" i="120"/>
  <c r="H19" i="120"/>
  <c r="I19" i="120"/>
  <c r="J19" i="120"/>
  <c r="K19" i="120"/>
  <c r="L19" i="120"/>
  <c r="M19" i="120"/>
  <c r="B19" i="120"/>
  <c r="C11" i="120"/>
  <c r="C11" i="121" s="1"/>
  <c r="D11" i="120"/>
  <c r="E11" i="120"/>
  <c r="E11" i="121" s="1"/>
  <c r="F11" i="120"/>
  <c r="G11" i="120"/>
  <c r="H11" i="120"/>
  <c r="I11" i="120"/>
  <c r="J11" i="120"/>
  <c r="K11" i="120"/>
  <c r="L11" i="120"/>
  <c r="M11" i="120"/>
  <c r="M11" i="121" s="1"/>
  <c r="B11" i="120"/>
  <c r="B69" i="120" s="1"/>
  <c r="C5" i="120"/>
  <c r="D5" i="120"/>
  <c r="E5" i="120"/>
  <c r="F5" i="120"/>
  <c r="G5" i="120"/>
  <c r="H5" i="120"/>
  <c r="I5" i="120"/>
  <c r="J5" i="120"/>
  <c r="K5" i="120"/>
  <c r="L5" i="120"/>
  <c r="M5" i="120"/>
  <c r="B5" i="120"/>
  <c r="C67" i="118"/>
  <c r="D67" i="118"/>
  <c r="E67" i="118"/>
  <c r="F67" i="118"/>
  <c r="G67" i="118"/>
  <c r="H67" i="118"/>
  <c r="I67" i="118"/>
  <c r="J67" i="118"/>
  <c r="K67" i="118"/>
  <c r="L67" i="118"/>
  <c r="M67" i="118"/>
  <c r="N67" i="118"/>
  <c r="D70" i="122" s="1"/>
  <c r="B67" i="118"/>
  <c r="C63" i="118"/>
  <c r="D63" i="118"/>
  <c r="E63" i="118"/>
  <c r="F63" i="118"/>
  <c r="G63" i="118"/>
  <c r="H63" i="118"/>
  <c r="I63" i="118"/>
  <c r="J63" i="118"/>
  <c r="K63" i="118"/>
  <c r="L63" i="118"/>
  <c r="M63" i="118"/>
  <c r="N63" i="118"/>
  <c r="D66" i="122" s="1"/>
  <c r="B63" i="118"/>
  <c r="C50" i="118"/>
  <c r="D50" i="118"/>
  <c r="E50" i="118"/>
  <c r="F50" i="118"/>
  <c r="G50" i="118"/>
  <c r="H50" i="118"/>
  <c r="I50" i="118"/>
  <c r="J50" i="118"/>
  <c r="K50" i="118"/>
  <c r="L50" i="118"/>
  <c r="M50" i="118"/>
  <c r="B50" i="118"/>
  <c r="C45" i="118"/>
  <c r="D45" i="118"/>
  <c r="E45" i="118"/>
  <c r="F45" i="118"/>
  <c r="G45" i="118"/>
  <c r="H45" i="118"/>
  <c r="I45" i="118"/>
  <c r="J45" i="118"/>
  <c r="K45" i="118"/>
  <c r="L45" i="118"/>
  <c r="M45" i="118"/>
  <c r="M45" i="121"/>
  <c r="B45" i="118"/>
  <c r="B45" i="121" s="1"/>
  <c r="C40" i="118"/>
  <c r="D40" i="118"/>
  <c r="E40" i="118"/>
  <c r="F40" i="118"/>
  <c r="G40" i="118"/>
  <c r="H40" i="118"/>
  <c r="I40" i="118"/>
  <c r="J40" i="118"/>
  <c r="J40" i="121" s="1"/>
  <c r="K40" i="118"/>
  <c r="L40" i="118"/>
  <c r="M40" i="118"/>
  <c r="B40" i="118"/>
  <c r="C38" i="118"/>
  <c r="D38" i="118"/>
  <c r="E38" i="118"/>
  <c r="F38" i="118"/>
  <c r="G38" i="118"/>
  <c r="G38" i="121" s="1"/>
  <c r="H38" i="118"/>
  <c r="I38" i="118"/>
  <c r="J38" i="118"/>
  <c r="K38" i="118"/>
  <c r="L38" i="118"/>
  <c r="L38" i="121"/>
  <c r="M38" i="118"/>
  <c r="N38" i="118"/>
  <c r="D41" i="122" s="1"/>
  <c r="B38" i="118"/>
  <c r="C31" i="118"/>
  <c r="D31" i="118"/>
  <c r="E31" i="118"/>
  <c r="F31" i="118"/>
  <c r="F31" i="121"/>
  <c r="G31" i="118"/>
  <c r="H31" i="118"/>
  <c r="I31" i="118"/>
  <c r="J31" i="118"/>
  <c r="K31" i="118"/>
  <c r="L31" i="118"/>
  <c r="M31" i="118"/>
  <c r="B31" i="118"/>
  <c r="C22" i="118"/>
  <c r="D22" i="118"/>
  <c r="E22" i="118"/>
  <c r="F22" i="118"/>
  <c r="G22" i="118"/>
  <c r="G22" i="121"/>
  <c r="H22" i="118"/>
  <c r="I22" i="118"/>
  <c r="I22" i="121" s="1"/>
  <c r="J22" i="118"/>
  <c r="K22" i="118"/>
  <c r="L22" i="118"/>
  <c r="L22" i="121" s="1"/>
  <c r="M22" i="118"/>
  <c r="B22" i="118"/>
  <c r="C19" i="118"/>
  <c r="D19" i="118"/>
  <c r="E19" i="118"/>
  <c r="F19" i="118"/>
  <c r="G19" i="118"/>
  <c r="H19" i="118"/>
  <c r="I19" i="118"/>
  <c r="J19" i="118"/>
  <c r="K19" i="118"/>
  <c r="L19" i="118"/>
  <c r="M19" i="118"/>
  <c r="B19" i="118"/>
  <c r="C11" i="118"/>
  <c r="D11" i="118"/>
  <c r="E11" i="118"/>
  <c r="F11" i="118"/>
  <c r="G11" i="118"/>
  <c r="H11" i="118"/>
  <c r="I11" i="118"/>
  <c r="J11" i="118"/>
  <c r="K11" i="118"/>
  <c r="L11" i="118"/>
  <c r="M11" i="118"/>
  <c r="B11" i="118"/>
  <c r="C5" i="118"/>
  <c r="D5" i="118"/>
  <c r="E5" i="118"/>
  <c r="F5" i="118"/>
  <c r="G5" i="118"/>
  <c r="H5" i="118"/>
  <c r="I5" i="118"/>
  <c r="J5" i="118"/>
  <c r="K5" i="118"/>
  <c r="L5" i="118"/>
  <c r="M5" i="118"/>
  <c r="B5" i="118"/>
  <c r="E9" i="122"/>
  <c r="E10" i="122"/>
  <c r="E11" i="122"/>
  <c r="F11" i="122" s="1"/>
  <c r="E12" i="122"/>
  <c r="E15" i="122"/>
  <c r="E17" i="122"/>
  <c r="E18" i="122"/>
  <c r="E19" i="122"/>
  <c r="E23" i="122"/>
  <c r="E26" i="122"/>
  <c r="E30" i="122"/>
  <c r="E35" i="122"/>
  <c r="E36" i="122"/>
  <c r="E37" i="122"/>
  <c r="E38" i="122"/>
  <c r="E39" i="122"/>
  <c r="E40" i="122"/>
  <c r="E42" i="122"/>
  <c r="E44" i="122"/>
  <c r="E45" i="122"/>
  <c r="E46" i="122"/>
  <c r="E49" i="122"/>
  <c r="E50" i="122"/>
  <c r="E51" i="122"/>
  <c r="E52" i="122"/>
  <c r="F52" i="122" s="1"/>
  <c r="E61" i="122"/>
  <c r="E62" i="122"/>
  <c r="E63" i="122"/>
  <c r="E64" i="122"/>
  <c r="E67" i="122"/>
  <c r="E68" i="122"/>
  <c r="E69" i="122"/>
  <c r="D13" i="122"/>
  <c r="D20" i="122"/>
  <c r="D24" i="122"/>
  <c r="D32" i="122"/>
  <c r="D33" i="122"/>
  <c r="D38" i="122"/>
  <c r="D40" i="122"/>
  <c r="D42" i="122"/>
  <c r="D44" i="122"/>
  <c r="D45" i="122"/>
  <c r="D52" i="122"/>
  <c r="D54" i="122"/>
  <c r="D55" i="122"/>
  <c r="D56" i="122"/>
  <c r="D57" i="122"/>
  <c r="D59" i="122"/>
  <c r="D60" i="122"/>
  <c r="D62" i="122"/>
  <c r="F62" i="122" s="1"/>
  <c r="D63" i="122"/>
  <c r="D64" i="122"/>
  <c r="D65" i="122"/>
  <c r="D67" i="122"/>
  <c r="D68" i="122"/>
  <c r="D69" i="122"/>
  <c r="D71" i="122"/>
  <c r="D9" i="122"/>
  <c r="D10" i="122"/>
  <c r="D11" i="122"/>
  <c r="B6" i="45"/>
  <c r="C6" i="45"/>
  <c r="D6" i="45"/>
  <c r="E6" i="45"/>
  <c r="F6" i="45"/>
  <c r="G6" i="45"/>
  <c r="B7" i="45"/>
  <c r="C7" i="45"/>
  <c r="D7" i="45"/>
  <c r="E7" i="45"/>
  <c r="F7" i="45"/>
  <c r="G7" i="45"/>
  <c r="B8" i="45"/>
  <c r="C8" i="45"/>
  <c r="D8" i="45"/>
  <c r="E8" i="45"/>
  <c r="F8" i="45"/>
  <c r="G8" i="45"/>
  <c r="B9" i="45"/>
  <c r="C9" i="45"/>
  <c r="D9" i="45"/>
  <c r="E9" i="45"/>
  <c r="F9" i="45"/>
  <c r="B10" i="45"/>
  <c r="C10" i="45"/>
  <c r="D10" i="45"/>
  <c r="E10" i="45"/>
  <c r="F10" i="45"/>
  <c r="G10" i="45"/>
  <c r="B11" i="45"/>
  <c r="C11" i="45"/>
  <c r="D11" i="45"/>
  <c r="E11" i="45"/>
  <c r="F11" i="45"/>
  <c r="G11" i="45"/>
  <c r="B12" i="45"/>
  <c r="C12" i="45"/>
  <c r="D12" i="45"/>
  <c r="E12" i="45"/>
  <c r="F12" i="45"/>
  <c r="G12" i="45"/>
  <c r="B13" i="45"/>
  <c r="C13" i="45"/>
  <c r="D13" i="45"/>
  <c r="E13" i="45"/>
  <c r="F13" i="45"/>
  <c r="G13" i="45"/>
  <c r="B14" i="45"/>
  <c r="C14" i="45"/>
  <c r="D14" i="45"/>
  <c r="E14" i="45"/>
  <c r="F14" i="45"/>
  <c r="G14" i="45"/>
  <c r="B15" i="45"/>
  <c r="C15" i="45"/>
  <c r="D15" i="45"/>
  <c r="E15" i="45"/>
  <c r="F15" i="45"/>
  <c r="G15" i="45"/>
  <c r="B16" i="45"/>
  <c r="C16" i="45"/>
  <c r="D16" i="45"/>
  <c r="E16" i="45"/>
  <c r="F16" i="45"/>
  <c r="G16" i="45"/>
  <c r="C5" i="45"/>
  <c r="D5" i="45"/>
  <c r="E5" i="45"/>
  <c r="F5" i="45"/>
  <c r="G5" i="45"/>
  <c r="B5" i="45"/>
  <c r="N68" i="117"/>
  <c r="C71" i="122" s="1"/>
  <c r="N65" i="117"/>
  <c r="N65" i="121"/>
  <c r="N66" i="117"/>
  <c r="N64" i="117"/>
  <c r="N64" i="121" s="1"/>
  <c r="N52" i="117"/>
  <c r="C55" i="122" s="1"/>
  <c r="N53" i="117"/>
  <c r="C56" i="122" s="1"/>
  <c r="N54" i="117"/>
  <c r="C57" i="122"/>
  <c r="N55" i="117"/>
  <c r="C58" i="122" s="1"/>
  <c r="N56" i="117"/>
  <c r="C59" i="122" s="1"/>
  <c r="N57" i="117"/>
  <c r="C60" i="122" s="1"/>
  <c r="N58" i="117"/>
  <c r="C61" i="122"/>
  <c r="N59" i="117"/>
  <c r="C62" i="122"/>
  <c r="N60" i="117"/>
  <c r="C63" i="122" s="1"/>
  <c r="N61" i="117"/>
  <c r="C64" i="122"/>
  <c r="N62" i="117"/>
  <c r="C65" i="122"/>
  <c r="N51" i="117"/>
  <c r="N47" i="117"/>
  <c r="N48" i="117"/>
  <c r="C51" i="122" s="1"/>
  <c r="N49" i="117"/>
  <c r="C52" i="122"/>
  <c r="N46" i="117"/>
  <c r="C49" i="122"/>
  <c r="N42" i="117"/>
  <c r="N42" i="121" s="1"/>
  <c r="N43" i="117"/>
  <c r="N44" i="117"/>
  <c r="N41" i="117"/>
  <c r="N41" i="121" s="1"/>
  <c r="N39" i="117"/>
  <c r="N38" i="117" s="1"/>
  <c r="N33" i="117"/>
  <c r="N34" i="117"/>
  <c r="C37" i="122" s="1"/>
  <c r="N35" i="117"/>
  <c r="N35" i="121" s="1"/>
  <c r="N36" i="117"/>
  <c r="C39" i="122"/>
  <c r="N37" i="117"/>
  <c r="N32" i="117"/>
  <c r="C35" i="122" s="1"/>
  <c r="N25" i="117"/>
  <c r="N26" i="117"/>
  <c r="N27" i="117"/>
  <c r="N28" i="117"/>
  <c r="C31" i="122" s="1"/>
  <c r="N29" i="117"/>
  <c r="N30" i="117"/>
  <c r="N23" i="117"/>
  <c r="C26" i="122"/>
  <c r="N21" i="117"/>
  <c r="N20" i="117"/>
  <c r="C23" i="122" s="1"/>
  <c r="N14" i="117"/>
  <c r="C17" i="122" s="1"/>
  <c r="N15" i="117"/>
  <c r="N16" i="117"/>
  <c r="C19" i="122" s="1"/>
  <c r="F19" i="122" s="1"/>
  <c r="N17" i="117"/>
  <c r="N18" i="117"/>
  <c r="C21" i="122" s="1"/>
  <c r="N12" i="117"/>
  <c r="N7" i="117"/>
  <c r="N7" i="121"/>
  <c r="N8" i="117"/>
  <c r="C11" i="122" s="1"/>
  <c r="N9" i="117"/>
  <c r="N10" i="117"/>
  <c r="N6" i="117"/>
  <c r="N6" i="121" s="1"/>
  <c r="C67" i="117"/>
  <c r="C69" i="117" s="1"/>
  <c r="D67" i="117"/>
  <c r="E67" i="117"/>
  <c r="F67" i="117"/>
  <c r="G67" i="117"/>
  <c r="H67" i="117"/>
  <c r="I67" i="117"/>
  <c r="I67" i="121" s="1"/>
  <c r="J67" i="117"/>
  <c r="K67" i="117"/>
  <c r="L67" i="117"/>
  <c r="L67" i="121"/>
  <c r="M67" i="117"/>
  <c r="N67" i="117"/>
  <c r="C70" i="122"/>
  <c r="B67" i="117"/>
  <c r="C63" i="117"/>
  <c r="D63" i="117"/>
  <c r="D63" i="121" s="1"/>
  <c r="E63" i="117"/>
  <c r="F63" i="117"/>
  <c r="G63" i="117"/>
  <c r="G63" i="121" s="1"/>
  <c r="H63" i="117"/>
  <c r="I63" i="117"/>
  <c r="J63" i="117"/>
  <c r="K63" i="117"/>
  <c r="L63" i="117"/>
  <c r="M63" i="117"/>
  <c r="M63" i="121"/>
  <c r="B63" i="117"/>
  <c r="C50" i="117"/>
  <c r="C50" i="121" s="1"/>
  <c r="D50" i="117"/>
  <c r="E50" i="117"/>
  <c r="E69" i="117"/>
  <c r="F50" i="117"/>
  <c r="G50" i="117"/>
  <c r="H50" i="117"/>
  <c r="I50" i="117"/>
  <c r="J50" i="117"/>
  <c r="K50" i="117"/>
  <c r="L50" i="117"/>
  <c r="M50" i="117"/>
  <c r="B50" i="117"/>
  <c r="C45" i="117"/>
  <c r="D45" i="117"/>
  <c r="E45" i="117"/>
  <c r="F45" i="117"/>
  <c r="F45" i="121" s="1"/>
  <c r="G45" i="117"/>
  <c r="H45" i="117"/>
  <c r="I45" i="117"/>
  <c r="J45" i="117"/>
  <c r="K45" i="117"/>
  <c r="L45" i="117"/>
  <c r="M45" i="117"/>
  <c r="B45" i="117"/>
  <c r="C40" i="117"/>
  <c r="D40" i="117"/>
  <c r="E40" i="117"/>
  <c r="F40" i="117"/>
  <c r="G40" i="117"/>
  <c r="G40" i="121" s="1"/>
  <c r="H40" i="117"/>
  <c r="I40" i="117"/>
  <c r="J40" i="117"/>
  <c r="K40" i="117"/>
  <c r="L40" i="117"/>
  <c r="M40" i="117"/>
  <c r="B40" i="117"/>
  <c r="B40" i="121" s="1"/>
  <c r="C38" i="117"/>
  <c r="D38" i="117"/>
  <c r="D38" i="121" s="1"/>
  <c r="E38" i="117"/>
  <c r="F38" i="117"/>
  <c r="G38" i="117"/>
  <c r="H38" i="117"/>
  <c r="I38" i="117"/>
  <c r="I38" i="121" s="1"/>
  <c r="J38" i="117"/>
  <c r="J69" i="117" s="1"/>
  <c r="K38" i="117"/>
  <c r="L38" i="117"/>
  <c r="M38" i="117"/>
  <c r="B38" i="117"/>
  <c r="B38" i="121"/>
  <c r="C31" i="117"/>
  <c r="D31" i="117"/>
  <c r="E31" i="117"/>
  <c r="F31" i="117"/>
  <c r="G31" i="117"/>
  <c r="H31" i="117"/>
  <c r="I31" i="117"/>
  <c r="J31" i="117"/>
  <c r="K31" i="117"/>
  <c r="K31" i="121"/>
  <c r="L31" i="117"/>
  <c r="M31" i="117"/>
  <c r="B31" i="117"/>
  <c r="C22" i="117"/>
  <c r="C22" i="121"/>
  <c r="D22" i="117"/>
  <c r="E22" i="117"/>
  <c r="E22" i="121"/>
  <c r="F22" i="117"/>
  <c r="G22" i="117"/>
  <c r="H22" i="117"/>
  <c r="I22" i="117"/>
  <c r="J22" i="117"/>
  <c r="K22" i="117"/>
  <c r="K22" i="121" s="1"/>
  <c r="L22" i="117"/>
  <c r="M22" i="117"/>
  <c r="B22" i="117"/>
  <c r="C19" i="117"/>
  <c r="D19" i="117"/>
  <c r="E19" i="117"/>
  <c r="F19" i="117"/>
  <c r="G19" i="117"/>
  <c r="G19" i="121" s="1"/>
  <c r="H19" i="117"/>
  <c r="I19" i="117"/>
  <c r="I19" i="121" s="1"/>
  <c r="J19" i="117"/>
  <c r="K19" i="117"/>
  <c r="L19" i="117"/>
  <c r="L19" i="121"/>
  <c r="M19" i="117"/>
  <c r="B19" i="117"/>
  <c r="C11" i="117"/>
  <c r="D11" i="117"/>
  <c r="D11" i="121" s="1"/>
  <c r="E11" i="117"/>
  <c r="F11" i="117"/>
  <c r="G11" i="117"/>
  <c r="G11" i="121"/>
  <c r="H11" i="117"/>
  <c r="I11" i="117"/>
  <c r="I11" i="121" s="1"/>
  <c r="J11" i="117"/>
  <c r="K11" i="117"/>
  <c r="L11" i="117"/>
  <c r="M11" i="117"/>
  <c r="B11" i="117"/>
  <c r="C5" i="117"/>
  <c r="D5" i="117"/>
  <c r="E5" i="117"/>
  <c r="F5" i="117"/>
  <c r="G5" i="117"/>
  <c r="H5" i="117"/>
  <c r="I5" i="117"/>
  <c r="J5" i="117"/>
  <c r="K5" i="117"/>
  <c r="K5" i="121"/>
  <c r="L5" i="117"/>
  <c r="M5" i="117"/>
  <c r="B5" i="117"/>
  <c r="B12" i="121"/>
  <c r="C12" i="121"/>
  <c r="D12" i="121"/>
  <c r="E12" i="121"/>
  <c r="F12" i="121"/>
  <c r="G12" i="121"/>
  <c r="H12" i="121"/>
  <c r="I12" i="121"/>
  <c r="J12" i="121"/>
  <c r="K12" i="121"/>
  <c r="L12" i="121"/>
  <c r="M12" i="121"/>
  <c r="B14" i="121"/>
  <c r="C14" i="121"/>
  <c r="D14" i="121"/>
  <c r="E14" i="121"/>
  <c r="F14" i="121"/>
  <c r="G14" i="121"/>
  <c r="H14" i="121"/>
  <c r="I14" i="121"/>
  <c r="J14" i="121"/>
  <c r="K14" i="121"/>
  <c r="L14" i="121"/>
  <c r="M14" i="121"/>
  <c r="B15" i="121"/>
  <c r="C15" i="121"/>
  <c r="D15" i="121"/>
  <c r="E15" i="121"/>
  <c r="F15" i="121"/>
  <c r="G15" i="121"/>
  <c r="H15" i="121"/>
  <c r="I15" i="121"/>
  <c r="J15" i="121"/>
  <c r="K15" i="121"/>
  <c r="L15" i="121"/>
  <c r="M15" i="121"/>
  <c r="B16" i="121"/>
  <c r="C16" i="121"/>
  <c r="D16" i="121"/>
  <c r="E16" i="121"/>
  <c r="F16" i="121"/>
  <c r="G16" i="121"/>
  <c r="H16" i="121"/>
  <c r="I16" i="121"/>
  <c r="J16" i="121"/>
  <c r="K16" i="121"/>
  <c r="L16" i="121"/>
  <c r="M16" i="121"/>
  <c r="B17" i="121"/>
  <c r="C17" i="121"/>
  <c r="D17" i="121"/>
  <c r="E17" i="121"/>
  <c r="F17" i="121"/>
  <c r="G17" i="121"/>
  <c r="H17" i="121"/>
  <c r="I17" i="121"/>
  <c r="J17" i="121"/>
  <c r="K17" i="121"/>
  <c r="L17" i="121"/>
  <c r="M17" i="121"/>
  <c r="B18" i="121"/>
  <c r="C18" i="121"/>
  <c r="D18" i="121"/>
  <c r="E18" i="121"/>
  <c r="F18" i="121"/>
  <c r="G18" i="121"/>
  <c r="H18" i="121"/>
  <c r="I18" i="121"/>
  <c r="J18" i="121"/>
  <c r="K18" i="121"/>
  <c r="L18" i="121"/>
  <c r="M18" i="121"/>
  <c r="B20" i="121"/>
  <c r="C20" i="121"/>
  <c r="D20" i="121"/>
  <c r="E20" i="121"/>
  <c r="F20" i="121"/>
  <c r="G20" i="121"/>
  <c r="H20" i="121"/>
  <c r="I20" i="121"/>
  <c r="J20" i="121"/>
  <c r="K20" i="121"/>
  <c r="L20" i="121"/>
  <c r="M20" i="121"/>
  <c r="B21" i="121"/>
  <c r="C21" i="121"/>
  <c r="D21" i="121"/>
  <c r="E21" i="121"/>
  <c r="F21" i="121"/>
  <c r="G21" i="121"/>
  <c r="H21" i="121"/>
  <c r="I21" i="121"/>
  <c r="J21" i="121"/>
  <c r="K21" i="121"/>
  <c r="L21" i="121"/>
  <c r="M21" i="121"/>
  <c r="B23" i="121"/>
  <c r="C23" i="121"/>
  <c r="D23" i="121"/>
  <c r="E23" i="121"/>
  <c r="F23" i="121"/>
  <c r="G23" i="121"/>
  <c r="H23" i="121"/>
  <c r="I23" i="121"/>
  <c r="J23" i="121"/>
  <c r="K23" i="121"/>
  <c r="L23" i="121"/>
  <c r="M23" i="121"/>
  <c r="B25" i="121"/>
  <c r="C25" i="121"/>
  <c r="D25" i="121"/>
  <c r="E25" i="121"/>
  <c r="F25" i="121"/>
  <c r="G25" i="121"/>
  <c r="H25" i="121"/>
  <c r="I25" i="121"/>
  <c r="J25" i="121"/>
  <c r="K25" i="121"/>
  <c r="L25" i="121"/>
  <c r="M25" i="121"/>
  <c r="B26" i="121"/>
  <c r="C26" i="121"/>
  <c r="D26" i="121"/>
  <c r="E26" i="121"/>
  <c r="F26" i="121"/>
  <c r="G26" i="121"/>
  <c r="H26" i="121"/>
  <c r="I26" i="121"/>
  <c r="J26" i="121"/>
  <c r="K26" i="121"/>
  <c r="L26" i="121"/>
  <c r="M26" i="121"/>
  <c r="B27" i="121"/>
  <c r="C27" i="121"/>
  <c r="D27" i="121"/>
  <c r="E27" i="121"/>
  <c r="F27" i="121"/>
  <c r="G27" i="121"/>
  <c r="H27" i="121"/>
  <c r="I27" i="121"/>
  <c r="J27" i="121"/>
  <c r="K27" i="121"/>
  <c r="L27" i="121"/>
  <c r="M27" i="121"/>
  <c r="B28" i="121"/>
  <c r="C28" i="121"/>
  <c r="D28" i="121"/>
  <c r="E28" i="121"/>
  <c r="F28" i="121"/>
  <c r="G28" i="121"/>
  <c r="H28" i="121"/>
  <c r="I28" i="121"/>
  <c r="J28" i="121"/>
  <c r="K28" i="121"/>
  <c r="L28" i="121"/>
  <c r="M28" i="121"/>
  <c r="B29" i="121"/>
  <c r="C29" i="121"/>
  <c r="D29" i="121"/>
  <c r="E29" i="121"/>
  <c r="F29" i="121"/>
  <c r="G29" i="121"/>
  <c r="H29" i="121"/>
  <c r="I29" i="121"/>
  <c r="J29" i="121"/>
  <c r="K29" i="121"/>
  <c r="L29" i="121"/>
  <c r="M29" i="121"/>
  <c r="B30" i="121"/>
  <c r="C30" i="121"/>
  <c r="D30" i="121"/>
  <c r="E30" i="121"/>
  <c r="F30" i="121"/>
  <c r="G30" i="121"/>
  <c r="H30" i="121"/>
  <c r="I30" i="121"/>
  <c r="J30" i="121"/>
  <c r="K30" i="121"/>
  <c r="L30" i="121"/>
  <c r="M30" i="121"/>
  <c r="B32" i="121"/>
  <c r="C32" i="121"/>
  <c r="D32" i="121"/>
  <c r="E32" i="121"/>
  <c r="F32" i="121"/>
  <c r="G32" i="121"/>
  <c r="H32" i="121"/>
  <c r="I32" i="121"/>
  <c r="J32" i="121"/>
  <c r="K32" i="121"/>
  <c r="L32" i="121"/>
  <c r="M32" i="121"/>
  <c r="B33" i="121"/>
  <c r="C33" i="121"/>
  <c r="D33" i="121"/>
  <c r="E33" i="121"/>
  <c r="F33" i="121"/>
  <c r="G33" i="121"/>
  <c r="H33" i="121"/>
  <c r="I33" i="121"/>
  <c r="J33" i="121"/>
  <c r="K33" i="121"/>
  <c r="L33" i="121"/>
  <c r="M33" i="121"/>
  <c r="B34" i="121"/>
  <c r="C34" i="121"/>
  <c r="D34" i="121"/>
  <c r="E34" i="121"/>
  <c r="F34" i="121"/>
  <c r="G34" i="121"/>
  <c r="H34" i="121"/>
  <c r="I34" i="121"/>
  <c r="J34" i="121"/>
  <c r="K34" i="121"/>
  <c r="L34" i="121"/>
  <c r="M34" i="121"/>
  <c r="B35" i="121"/>
  <c r="C35" i="121"/>
  <c r="D35" i="121"/>
  <c r="E35" i="121"/>
  <c r="F35" i="121"/>
  <c r="G35" i="121"/>
  <c r="H35" i="121"/>
  <c r="I35" i="121"/>
  <c r="J35" i="121"/>
  <c r="K35" i="121"/>
  <c r="L35" i="121"/>
  <c r="M35" i="121"/>
  <c r="B36" i="121"/>
  <c r="C36" i="121"/>
  <c r="D36" i="121"/>
  <c r="E36" i="121"/>
  <c r="F36" i="121"/>
  <c r="G36" i="121"/>
  <c r="H36" i="121"/>
  <c r="I36" i="121"/>
  <c r="J36" i="121"/>
  <c r="K36" i="121"/>
  <c r="L36" i="121"/>
  <c r="M36" i="121"/>
  <c r="B37" i="121"/>
  <c r="C37" i="121"/>
  <c r="D37" i="121"/>
  <c r="E37" i="121"/>
  <c r="F37" i="121"/>
  <c r="G37" i="121"/>
  <c r="H37" i="121"/>
  <c r="I37" i="121"/>
  <c r="J37" i="121"/>
  <c r="K37" i="121"/>
  <c r="L37" i="121"/>
  <c r="M37" i="121"/>
  <c r="E38" i="121"/>
  <c r="B39" i="121"/>
  <c r="C39" i="121"/>
  <c r="D39" i="121"/>
  <c r="E39" i="121"/>
  <c r="F39" i="121"/>
  <c r="G39" i="121"/>
  <c r="H39" i="121"/>
  <c r="I39" i="121"/>
  <c r="J39" i="121"/>
  <c r="K39" i="121"/>
  <c r="L39" i="121"/>
  <c r="M39" i="121"/>
  <c r="N39" i="121"/>
  <c r="B41" i="121"/>
  <c r="C41" i="121"/>
  <c r="D41" i="121"/>
  <c r="E41" i="121"/>
  <c r="F41" i="121"/>
  <c r="G41" i="121"/>
  <c r="H41" i="121"/>
  <c r="I41" i="121"/>
  <c r="J41" i="121"/>
  <c r="K41" i="121"/>
  <c r="L41" i="121"/>
  <c r="M41" i="121"/>
  <c r="B42" i="121"/>
  <c r="C42" i="121"/>
  <c r="D42" i="121"/>
  <c r="E42" i="121"/>
  <c r="F42" i="121"/>
  <c r="G42" i="121"/>
  <c r="H42" i="121"/>
  <c r="I42" i="121"/>
  <c r="J42" i="121"/>
  <c r="K42" i="121"/>
  <c r="L42" i="121"/>
  <c r="M42" i="121"/>
  <c r="B43" i="121"/>
  <c r="C43" i="121"/>
  <c r="D43" i="121"/>
  <c r="E43" i="121"/>
  <c r="F43" i="121"/>
  <c r="G43" i="121"/>
  <c r="H43" i="121"/>
  <c r="I43" i="121"/>
  <c r="J43" i="121"/>
  <c r="K43" i="121"/>
  <c r="L43" i="121"/>
  <c r="M43" i="121"/>
  <c r="B44" i="121"/>
  <c r="C44" i="121"/>
  <c r="D44" i="121"/>
  <c r="E44" i="121"/>
  <c r="F44" i="121"/>
  <c r="G44" i="121"/>
  <c r="H44" i="121"/>
  <c r="I44" i="121"/>
  <c r="J44" i="121"/>
  <c r="K44" i="121"/>
  <c r="L44" i="121"/>
  <c r="M44" i="121"/>
  <c r="E45" i="121"/>
  <c r="B46" i="121"/>
  <c r="C46" i="121"/>
  <c r="D46" i="121"/>
  <c r="E46" i="121"/>
  <c r="F46" i="121"/>
  <c r="G46" i="121"/>
  <c r="H46" i="121"/>
  <c r="I46" i="121"/>
  <c r="J46" i="121"/>
  <c r="K46" i="121"/>
  <c r="L46" i="121"/>
  <c r="M46" i="121"/>
  <c r="B47" i="121"/>
  <c r="C47" i="121"/>
  <c r="D47" i="121"/>
  <c r="E47" i="121"/>
  <c r="F47" i="121"/>
  <c r="G47" i="121"/>
  <c r="H47" i="121"/>
  <c r="I47" i="121"/>
  <c r="J47" i="121"/>
  <c r="K47" i="121"/>
  <c r="L47" i="121"/>
  <c r="M47" i="121"/>
  <c r="B48" i="121"/>
  <c r="C48" i="121"/>
  <c r="D48" i="121"/>
  <c r="E48" i="121"/>
  <c r="F48" i="121"/>
  <c r="G48" i="121"/>
  <c r="H48" i="121"/>
  <c r="I48" i="121"/>
  <c r="J48" i="121"/>
  <c r="K48" i="121"/>
  <c r="L48" i="121"/>
  <c r="M48" i="121"/>
  <c r="B49" i="121"/>
  <c r="C49" i="121"/>
  <c r="D49" i="121"/>
  <c r="E49" i="121"/>
  <c r="F49" i="121"/>
  <c r="G49" i="121"/>
  <c r="H49" i="121"/>
  <c r="I49" i="121"/>
  <c r="J49" i="121"/>
  <c r="K49" i="121"/>
  <c r="L49" i="121"/>
  <c r="M49" i="121"/>
  <c r="B51" i="121"/>
  <c r="C51" i="121"/>
  <c r="D51" i="121"/>
  <c r="E51" i="121"/>
  <c r="F51" i="121"/>
  <c r="G51" i="121"/>
  <c r="H51" i="121"/>
  <c r="I51" i="121"/>
  <c r="J51" i="121"/>
  <c r="K51" i="121"/>
  <c r="L51" i="121"/>
  <c r="M51" i="121"/>
  <c r="N51" i="121"/>
  <c r="B52" i="121"/>
  <c r="C52" i="121"/>
  <c r="D52" i="121"/>
  <c r="E52" i="121"/>
  <c r="F52" i="121"/>
  <c r="G52" i="121"/>
  <c r="H52" i="121"/>
  <c r="I52" i="121"/>
  <c r="J52" i="121"/>
  <c r="K52" i="121"/>
  <c r="L52" i="121"/>
  <c r="M52" i="121"/>
  <c r="B53" i="121"/>
  <c r="C53" i="121"/>
  <c r="D53" i="121"/>
  <c r="E53" i="121"/>
  <c r="F53" i="121"/>
  <c r="G53" i="121"/>
  <c r="H53" i="121"/>
  <c r="I53" i="121"/>
  <c r="J53" i="121"/>
  <c r="K53" i="121"/>
  <c r="L53" i="121"/>
  <c r="M53" i="121"/>
  <c r="N53" i="121"/>
  <c r="B54" i="121"/>
  <c r="C54" i="121"/>
  <c r="D54" i="121"/>
  <c r="E54" i="121"/>
  <c r="F54" i="121"/>
  <c r="G54" i="121"/>
  <c r="H54" i="121"/>
  <c r="I54" i="121"/>
  <c r="J54" i="121"/>
  <c r="K54" i="121"/>
  <c r="L54" i="121"/>
  <c r="M54" i="121"/>
  <c r="B55" i="121"/>
  <c r="C55" i="121"/>
  <c r="D55" i="121"/>
  <c r="E55" i="121"/>
  <c r="F55" i="121"/>
  <c r="G55" i="121"/>
  <c r="H55" i="121"/>
  <c r="I55" i="121"/>
  <c r="J55" i="121"/>
  <c r="K55" i="121"/>
  <c r="L55" i="121"/>
  <c r="M55" i="121"/>
  <c r="N55" i="121"/>
  <c r="B56" i="121"/>
  <c r="C56" i="121"/>
  <c r="D56" i="121"/>
  <c r="E56" i="121"/>
  <c r="F56" i="121"/>
  <c r="G56" i="121"/>
  <c r="H56" i="121"/>
  <c r="I56" i="121"/>
  <c r="J56" i="121"/>
  <c r="K56" i="121"/>
  <c r="L56" i="121"/>
  <c r="M56" i="121"/>
  <c r="B57" i="121"/>
  <c r="C57" i="121"/>
  <c r="D57" i="121"/>
  <c r="E57" i="121"/>
  <c r="F57" i="121"/>
  <c r="G57" i="121"/>
  <c r="H57" i="121"/>
  <c r="I57" i="121"/>
  <c r="J57" i="121"/>
  <c r="K57" i="121"/>
  <c r="L57" i="121"/>
  <c r="M57" i="121"/>
  <c r="B58" i="121"/>
  <c r="C58" i="121"/>
  <c r="D58" i="121"/>
  <c r="E58" i="121"/>
  <c r="F58" i="121"/>
  <c r="G58" i="121"/>
  <c r="H58" i="121"/>
  <c r="I58" i="121"/>
  <c r="J58" i="121"/>
  <c r="K58" i="121"/>
  <c r="L58" i="121"/>
  <c r="M58" i="121"/>
  <c r="N58" i="121"/>
  <c r="B59" i="121"/>
  <c r="C59" i="121"/>
  <c r="D59" i="121"/>
  <c r="E59" i="121"/>
  <c r="F59" i="121"/>
  <c r="G59" i="121"/>
  <c r="H59" i="121"/>
  <c r="I59" i="121"/>
  <c r="J59" i="121"/>
  <c r="K59" i="121"/>
  <c r="L59" i="121"/>
  <c r="M59" i="121"/>
  <c r="B60" i="121"/>
  <c r="C60" i="121"/>
  <c r="D60" i="121"/>
  <c r="E60" i="121"/>
  <c r="F60" i="121"/>
  <c r="G60" i="121"/>
  <c r="H60" i="121"/>
  <c r="I60" i="121"/>
  <c r="J60" i="121"/>
  <c r="K60" i="121"/>
  <c r="L60" i="121"/>
  <c r="M60" i="121"/>
  <c r="B61" i="121"/>
  <c r="C61" i="121"/>
  <c r="D61" i="121"/>
  <c r="E61" i="121"/>
  <c r="F61" i="121"/>
  <c r="G61" i="121"/>
  <c r="H61" i="121"/>
  <c r="I61" i="121"/>
  <c r="J61" i="121"/>
  <c r="K61" i="121"/>
  <c r="L61" i="121"/>
  <c r="M61" i="121"/>
  <c r="N61" i="121"/>
  <c r="B62" i="121"/>
  <c r="C62" i="121"/>
  <c r="D62" i="121"/>
  <c r="E62" i="121"/>
  <c r="F62" i="121"/>
  <c r="G62" i="121"/>
  <c r="H62" i="121"/>
  <c r="I62" i="121"/>
  <c r="J62" i="121"/>
  <c r="K62" i="121"/>
  <c r="L62" i="121"/>
  <c r="M62" i="121"/>
  <c r="B64" i="121"/>
  <c r="C64" i="121"/>
  <c r="D64" i="121"/>
  <c r="E64" i="121"/>
  <c r="F64" i="121"/>
  <c r="G64" i="121"/>
  <c r="H64" i="121"/>
  <c r="I64" i="121"/>
  <c r="J64" i="121"/>
  <c r="K64" i="121"/>
  <c r="L64" i="121"/>
  <c r="M64" i="121"/>
  <c r="B65" i="121"/>
  <c r="C65" i="121"/>
  <c r="D65" i="121"/>
  <c r="E65" i="121"/>
  <c r="F65" i="121"/>
  <c r="G65" i="121"/>
  <c r="H65" i="121"/>
  <c r="I65" i="121"/>
  <c r="J65" i="121"/>
  <c r="K65" i="121"/>
  <c r="L65" i="121"/>
  <c r="M65" i="121"/>
  <c r="B66" i="121"/>
  <c r="C66" i="121"/>
  <c r="D66" i="121"/>
  <c r="E66" i="121"/>
  <c r="F66" i="121"/>
  <c r="G66" i="121"/>
  <c r="H66" i="121"/>
  <c r="I66" i="121"/>
  <c r="J66" i="121"/>
  <c r="K66" i="121"/>
  <c r="L66" i="121"/>
  <c r="M66" i="121"/>
  <c r="B68" i="121"/>
  <c r="C68" i="121"/>
  <c r="D68" i="121"/>
  <c r="E68" i="121"/>
  <c r="F68" i="121"/>
  <c r="G68" i="121"/>
  <c r="H68" i="121"/>
  <c r="I68" i="121"/>
  <c r="J68" i="121"/>
  <c r="K68" i="121"/>
  <c r="L68" i="121"/>
  <c r="M68" i="121"/>
  <c r="M10" i="121"/>
  <c r="L10" i="121"/>
  <c r="K10" i="121"/>
  <c r="J10" i="121"/>
  <c r="I10" i="121"/>
  <c r="H10" i="121"/>
  <c r="G10" i="121"/>
  <c r="F10" i="121"/>
  <c r="E10" i="121"/>
  <c r="D10" i="121"/>
  <c r="C10" i="121"/>
  <c r="B10" i="121"/>
  <c r="M9" i="121"/>
  <c r="L9" i="121"/>
  <c r="K9" i="121"/>
  <c r="J9" i="121"/>
  <c r="I9" i="121"/>
  <c r="H9" i="121"/>
  <c r="G9" i="121"/>
  <c r="F9" i="121"/>
  <c r="E9" i="121"/>
  <c r="D9" i="121"/>
  <c r="C9" i="121"/>
  <c r="B9" i="121"/>
  <c r="N8" i="121"/>
  <c r="M8" i="121"/>
  <c r="L8" i="121"/>
  <c r="K8" i="121"/>
  <c r="J8" i="121"/>
  <c r="I8" i="121"/>
  <c r="H8" i="121"/>
  <c r="G8" i="121"/>
  <c r="F8" i="121"/>
  <c r="E8" i="121"/>
  <c r="D8" i="121"/>
  <c r="C8" i="121"/>
  <c r="B8" i="121"/>
  <c r="M7" i="121"/>
  <c r="L7" i="121"/>
  <c r="K7" i="121"/>
  <c r="J7" i="121"/>
  <c r="I7" i="121"/>
  <c r="H7" i="121"/>
  <c r="G7" i="121"/>
  <c r="F7" i="121"/>
  <c r="E7" i="121"/>
  <c r="D7" i="121"/>
  <c r="C7" i="121"/>
  <c r="B7" i="121"/>
  <c r="M6" i="121"/>
  <c r="L6" i="121"/>
  <c r="K6" i="121"/>
  <c r="J6" i="121"/>
  <c r="I6" i="121"/>
  <c r="H6" i="121"/>
  <c r="G6" i="121"/>
  <c r="F6" i="121"/>
  <c r="E6" i="121"/>
  <c r="D6" i="121"/>
  <c r="C6" i="121"/>
  <c r="B6" i="121"/>
  <c r="E30" i="58"/>
  <c r="D29" i="57"/>
  <c r="D31" i="57" s="1"/>
  <c r="D30" i="57"/>
  <c r="D28" i="57"/>
  <c r="D29" i="58"/>
  <c r="D28" i="58"/>
  <c r="D27" i="58"/>
  <c r="D26" i="58"/>
  <c r="C33" i="51"/>
  <c r="D33" i="51"/>
  <c r="F33" i="51" s="1"/>
  <c r="E23" i="51"/>
  <c r="E24" i="51"/>
  <c r="E25" i="51"/>
  <c r="E26" i="51"/>
  <c r="E27" i="51"/>
  <c r="E28" i="51"/>
  <c r="E29" i="51"/>
  <c r="E30" i="51"/>
  <c r="F30" i="51" s="1"/>
  <c r="E31" i="51"/>
  <c r="E32" i="51"/>
  <c r="E33" i="51"/>
  <c r="E17" i="51"/>
  <c r="D22" i="35" s="1"/>
  <c r="E22" i="35" s="1"/>
  <c r="E34" i="42"/>
  <c r="D21" i="35" s="1"/>
  <c r="E17" i="42"/>
  <c r="E34" i="41"/>
  <c r="E17" i="41"/>
  <c r="D18" i="35" s="1"/>
  <c r="E34" i="40"/>
  <c r="D17" i="35" s="1"/>
  <c r="E17" i="40"/>
  <c r="E17" i="38"/>
  <c r="D12" i="35"/>
  <c r="E34" i="38"/>
  <c r="D13" i="35" s="1"/>
  <c r="E34" i="39"/>
  <c r="D15" i="35" s="1"/>
  <c r="E17" i="39"/>
  <c r="D14" i="35" s="1"/>
  <c r="E17" i="37"/>
  <c r="D10" i="35" s="1"/>
  <c r="E34" i="37"/>
  <c r="E34" i="36"/>
  <c r="E17" i="36"/>
  <c r="C5" i="100"/>
  <c r="C6" i="89" s="1"/>
  <c r="D5" i="100"/>
  <c r="D6" i="89"/>
  <c r="E5" i="100"/>
  <c r="E6" i="89" s="1"/>
  <c r="E20" i="89" s="1"/>
  <c r="F5" i="100"/>
  <c r="F6" i="89"/>
  <c r="G5" i="100"/>
  <c r="G6" i="89"/>
  <c r="H5" i="100"/>
  <c r="I5" i="100"/>
  <c r="I6" i="89"/>
  <c r="J5" i="100"/>
  <c r="J6" i="89" s="1"/>
  <c r="K5" i="100"/>
  <c r="K6" i="89"/>
  <c r="L5" i="100"/>
  <c r="L6" i="89"/>
  <c r="M5" i="100"/>
  <c r="N5" i="100"/>
  <c r="N6" i="89" s="1"/>
  <c r="O5" i="100"/>
  <c r="O6" i="89"/>
  <c r="P5" i="100"/>
  <c r="P6" i="89"/>
  <c r="C6" i="100"/>
  <c r="C7" i="89"/>
  <c r="D6" i="100"/>
  <c r="D7" i="89" s="1"/>
  <c r="E6" i="100"/>
  <c r="E7" i="89"/>
  <c r="F6" i="100"/>
  <c r="F7" i="89" s="1"/>
  <c r="G6" i="100"/>
  <c r="G7" i="89" s="1"/>
  <c r="H6" i="100"/>
  <c r="H7" i="89" s="1"/>
  <c r="I6" i="100"/>
  <c r="I7" i="89"/>
  <c r="J6" i="100"/>
  <c r="J7" i="89" s="1"/>
  <c r="K6" i="100"/>
  <c r="K7" i="89"/>
  <c r="L6" i="100"/>
  <c r="L7" i="89" s="1"/>
  <c r="M6" i="100"/>
  <c r="M7" i="89"/>
  <c r="N6" i="100"/>
  <c r="N7" i="89"/>
  <c r="O6" i="100"/>
  <c r="O7" i="89" s="1"/>
  <c r="P6" i="100"/>
  <c r="C7" i="100"/>
  <c r="C8" i="89"/>
  <c r="D7" i="100"/>
  <c r="D8" i="89" s="1"/>
  <c r="E7" i="100"/>
  <c r="F7" i="100"/>
  <c r="G7" i="100"/>
  <c r="G8" i="89"/>
  <c r="H7" i="100"/>
  <c r="H8" i="89"/>
  <c r="I7" i="100"/>
  <c r="I8" i="89" s="1"/>
  <c r="J7" i="100"/>
  <c r="J19" i="100" s="1"/>
  <c r="K7" i="100"/>
  <c r="K8" i="89" s="1"/>
  <c r="L7" i="100"/>
  <c r="L8" i="89" s="1"/>
  <c r="M7" i="100"/>
  <c r="M8" i="89"/>
  <c r="N7" i="100"/>
  <c r="N8" i="89" s="1"/>
  <c r="O7" i="100"/>
  <c r="O8" i="89" s="1"/>
  <c r="O20" i="89" s="1"/>
  <c r="P7" i="100"/>
  <c r="P8" i="89" s="1"/>
  <c r="C8" i="100"/>
  <c r="C9" i="89"/>
  <c r="D8" i="100"/>
  <c r="D9" i="89" s="1"/>
  <c r="E8" i="100"/>
  <c r="E9" i="89"/>
  <c r="F8" i="100"/>
  <c r="F9" i="89" s="1"/>
  <c r="G8" i="100"/>
  <c r="G9" i="89"/>
  <c r="H8" i="100"/>
  <c r="H9" i="89"/>
  <c r="I8" i="100"/>
  <c r="I9" i="89" s="1"/>
  <c r="J8" i="100"/>
  <c r="J9" i="89" s="1"/>
  <c r="K8" i="100"/>
  <c r="L8" i="100"/>
  <c r="L9" i="89"/>
  <c r="M8" i="100"/>
  <c r="M9" i="89"/>
  <c r="N8" i="100"/>
  <c r="N9" i="89" s="1"/>
  <c r="O8" i="100"/>
  <c r="O9" i="89"/>
  <c r="P8" i="100"/>
  <c r="P19" i="100" s="1"/>
  <c r="C9" i="100"/>
  <c r="C10" i="89"/>
  <c r="D9" i="100"/>
  <c r="D10" i="89" s="1"/>
  <c r="E9" i="100"/>
  <c r="E10" i="89"/>
  <c r="F9" i="100"/>
  <c r="F10" i="89"/>
  <c r="G9" i="100"/>
  <c r="G10" i="89"/>
  <c r="H9" i="100"/>
  <c r="H10" i="89" s="1"/>
  <c r="I9" i="100"/>
  <c r="I10" i="89"/>
  <c r="J9" i="100"/>
  <c r="J10" i="89"/>
  <c r="K9" i="100"/>
  <c r="K10" i="89"/>
  <c r="L9" i="100"/>
  <c r="L10" i="89" s="1"/>
  <c r="M9" i="100"/>
  <c r="M10" i="89"/>
  <c r="N9" i="100"/>
  <c r="N10" i="89" s="1"/>
  <c r="O9" i="100"/>
  <c r="O10" i="89"/>
  <c r="P9" i="100"/>
  <c r="P10" i="89" s="1"/>
  <c r="C10" i="100"/>
  <c r="C11" i="89"/>
  <c r="D10" i="100"/>
  <c r="E10" i="100"/>
  <c r="E11" i="89" s="1"/>
  <c r="F10" i="100"/>
  <c r="F11" i="89"/>
  <c r="G10" i="100"/>
  <c r="G11" i="89" s="1"/>
  <c r="H10" i="100"/>
  <c r="H11" i="89"/>
  <c r="I10" i="100"/>
  <c r="I11" i="89" s="1"/>
  <c r="J10" i="100"/>
  <c r="J11" i="89"/>
  <c r="K10" i="100"/>
  <c r="K11" i="89" s="1"/>
  <c r="L10" i="100"/>
  <c r="L11" i="89"/>
  <c r="M10" i="100"/>
  <c r="M11" i="89" s="1"/>
  <c r="N10" i="100"/>
  <c r="N11" i="89" s="1"/>
  <c r="O10" i="100"/>
  <c r="O11" i="89" s="1"/>
  <c r="P10" i="100"/>
  <c r="P11" i="89"/>
  <c r="C11" i="100"/>
  <c r="C12" i="89" s="1"/>
  <c r="D11" i="100"/>
  <c r="D12" i="89" s="1"/>
  <c r="E11" i="100"/>
  <c r="F11" i="100"/>
  <c r="F12" i="89"/>
  <c r="G11" i="100"/>
  <c r="G12" i="89"/>
  <c r="H11" i="100"/>
  <c r="H12" i="89"/>
  <c r="I11" i="100"/>
  <c r="I12" i="89" s="1"/>
  <c r="J11" i="100"/>
  <c r="J12" i="89"/>
  <c r="K11" i="100"/>
  <c r="K12" i="89"/>
  <c r="L11" i="100"/>
  <c r="L12" i="89" s="1"/>
  <c r="M11" i="100"/>
  <c r="M12" i="89" s="1"/>
  <c r="N11" i="100"/>
  <c r="N12" i="89"/>
  <c r="O11" i="100"/>
  <c r="O12" i="89"/>
  <c r="P11" i="100"/>
  <c r="P12" i="89"/>
  <c r="C12" i="100"/>
  <c r="D12" i="100"/>
  <c r="D13" i="89" s="1"/>
  <c r="E12" i="100"/>
  <c r="E13" i="89"/>
  <c r="F12" i="100"/>
  <c r="F13" i="89"/>
  <c r="G12" i="100"/>
  <c r="G13" i="89"/>
  <c r="H12" i="100"/>
  <c r="H13" i="89" s="1"/>
  <c r="I12" i="100"/>
  <c r="I13" i="89"/>
  <c r="J12" i="100"/>
  <c r="J13" i="89" s="1"/>
  <c r="K12" i="100"/>
  <c r="K13" i="89" s="1"/>
  <c r="K20" i="89" s="1"/>
  <c r="L12" i="100"/>
  <c r="L13" i="89" s="1"/>
  <c r="M12" i="100"/>
  <c r="M13" i="89"/>
  <c r="N12" i="100"/>
  <c r="N13" i="89" s="1"/>
  <c r="O12" i="100"/>
  <c r="O13" i="89"/>
  <c r="P12" i="100"/>
  <c r="P13" i="89" s="1"/>
  <c r="C13" i="100"/>
  <c r="C14" i="89"/>
  <c r="D13" i="100"/>
  <c r="D14" i="89"/>
  <c r="E13" i="100"/>
  <c r="E14" i="89" s="1"/>
  <c r="F13" i="100"/>
  <c r="F14" i="89" s="1"/>
  <c r="G13" i="100"/>
  <c r="G14" i="89"/>
  <c r="H13" i="100"/>
  <c r="H14" i="89" s="1"/>
  <c r="I13" i="100"/>
  <c r="I19" i="100" s="1"/>
  <c r="J13" i="100"/>
  <c r="J14" i="89" s="1"/>
  <c r="K13" i="100"/>
  <c r="K14" i="89"/>
  <c r="L13" i="100"/>
  <c r="L14" i="89" s="1"/>
  <c r="M13" i="100"/>
  <c r="M14" i="89"/>
  <c r="N13" i="100"/>
  <c r="N14" i="89" s="1"/>
  <c r="O13" i="100"/>
  <c r="O14" i="89"/>
  <c r="P13" i="100"/>
  <c r="P14" i="89" s="1"/>
  <c r="C14" i="100"/>
  <c r="C15" i="89" s="1"/>
  <c r="D14" i="100"/>
  <c r="D15" i="89" s="1"/>
  <c r="E14" i="100"/>
  <c r="E15" i="89"/>
  <c r="F14" i="100"/>
  <c r="F15" i="89" s="1"/>
  <c r="G14" i="100"/>
  <c r="G15" i="89" s="1"/>
  <c r="G20" i="89" s="1"/>
  <c r="H14" i="100"/>
  <c r="H15" i="89" s="1"/>
  <c r="I14" i="100"/>
  <c r="I15" i="89"/>
  <c r="J14" i="100"/>
  <c r="J15" i="89"/>
  <c r="K14" i="100"/>
  <c r="K15" i="89" s="1"/>
  <c r="L14" i="100"/>
  <c r="L15" i="89" s="1"/>
  <c r="M14" i="100"/>
  <c r="M15" i="89"/>
  <c r="N14" i="100"/>
  <c r="O14" i="100"/>
  <c r="O15" i="89"/>
  <c r="P14" i="100"/>
  <c r="P15" i="89" s="1"/>
  <c r="C15" i="100"/>
  <c r="C16" i="89"/>
  <c r="D15" i="100"/>
  <c r="D16" i="89"/>
  <c r="E15" i="100"/>
  <c r="E16" i="89"/>
  <c r="F15" i="100"/>
  <c r="F16" i="89" s="1"/>
  <c r="Q16" i="89" s="1"/>
  <c r="G15" i="100"/>
  <c r="G16" i="89"/>
  <c r="H15" i="100"/>
  <c r="H16" i="89"/>
  <c r="I15" i="100"/>
  <c r="I16" i="89"/>
  <c r="J15" i="100"/>
  <c r="J16" i="89" s="1"/>
  <c r="K15" i="100"/>
  <c r="K16" i="89"/>
  <c r="L15" i="100"/>
  <c r="L16" i="89"/>
  <c r="M15" i="100"/>
  <c r="M16" i="89"/>
  <c r="N15" i="100"/>
  <c r="N16" i="89" s="1"/>
  <c r="O15" i="100"/>
  <c r="O16" i="89"/>
  <c r="P15" i="100"/>
  <c r="P16" i="89"/>
  <c r="C16" i="100"/>
  <c r="C17" i="89"/>
  <c r="D16" i="100"/>
  <c r="D17" i="89" s="1"/>
  <c r="E16" i="100"/>
  <c r="E17" i="89"/>
  <c r="F16" i="100"/>
  <c r="F17" i="89"/>
  <c r="G16" i="100"/>
  <c r="G17" i="89"/>
  <c r="H16" i="100"/>
  <c r="H17" i="89" s="1"/>
  <c r="H20" i="89" s="1"/>
  <c r="I16" i="100"/>
  <c r="I17" i="89"/>
  <c r="J16" i="100"/>
  <c r="J17" i="89"/>
  <c r="K16" i="100"/>
  <c r="K17" i="89"/>
  <c r="L16" i="100"/>
  <c r="L17" i="89" s="1"/>
  <c r="M16" i="100"/>
  <c r="M17" i="89"/>
  <c r="N16" i="100"/>
  <c r="N17" i="89"/>
  <c r="O16" i="100"/>
  <c r="O17" i="89"/>
  <c r="P16" i="100"/>
  <c r="P17" i="89" s="1"/>
  <c r="C17" i="100"/>
  <c r="C18" i="89"/>
  <c r="D17" i="100"/>
  <c r="D18" i="89"/>
  <c r="E17" i="100"/>
  <c r="E18" i="89"/>
  <c r="F17" i="100"/>
  <c r="F18" i="89" s="1"/>
  <c r="G17" i="100"/>
  <c r="G18" i="89"/>
  <c r="H17" i="100"/>
  <c r="H18" i="89"/>
  <c r="I17" i="100"/>
  <c r="I18" i="89"/>
  <c r="J17" i="100"/>
  <c r="J18" i="89" s="1"/>
  <c r="K17" i="100"/>
  <c r="K18" i="89"/>
  <c r="L17" i="100"/>
  <c r="L18" i="89"/>
  <c r="M17" i="100"/>
  <c r="M18" i="89"/>
  <c r="N17" i="100"/>
  <c r="N18" i="89" s="1"/>
  <c r="O17" i="100"/>
  <c r="O18" i="89"/>
  <c r="P17" i="100"/>
  <c r="P18" i="89"/>
  <c r="B6" i="100"/>
  <c r="B7" i="100"/>
  <c r="B8" i="89" s="1"/>
  <c r="B8" i="100"/>
  <c r="B9" i="89" s="1"/>
  <c r="B9" i="100"/>
  <c r="B10" i="100"/>
  <c r="B11" i="89"/>
  <c r="B11" i="100"/>
  <c r="B12" i="89" s="1"/>
  <c r="B12" i="100"/>
  <c r="B13" i="89"/>
  <c r="B13" i="100"/>
  <c r="B14" i="100"/>
  <c r="B15" i="89"/>
  <c r="B15" i="100"/>
  <c r="B16" i="89"/>
  <c r="B16" i="100"/>
  <c r="B17" i="100"/>
  <c r="B5" i="100"/>
  <c r="B6" i="89" s="1"/>
  <c r="H12" i="60"/>
  <c r="H13" i="60"/>
  <c r="H14" i="60"/>
  <c r="H15" i="60"/>
  <c r="H16" i="60"/>
  <c r="H17" i="60"/>
  <c r="H11" i="60"/>
  <c r="G12" i="60"/>
  <c r="G13" i="60"/>
  <c r="G14" i="60"/>
  <c r="G15" i="60"/>
  <c r="G16" i="60"/>
  <c r="G17" i="60"/>
  <c r="G11" i="60"/>
  <c r="D17" i="58"/>
  <c r="D18" i="58"/>
  <c r="D19" i="58"/>
  <c r="D20" i="58"/>
  <c r="N12" i="93"/>
  <c r="D17" i="65"/>
  <c r="N16" i="93"/>
  <c r="D21" i="65" s="1"/>
  <c r="N17" i="93"/>
  <c r="D22" i="65" s="1"/>
  <c r="C30" i="58"/>
  <c r="B23" i="57"/>
  <c r="B12" i="1" s="1"/>
  <c r="B31" i="57"/>
  <c r="B22" i="1"/>
  <c r="D23" i="57"/>
  <c r="D12" i="1" s="1"/>
  <c r="Q6" i="75"/>
  <c r="Q8" i="75"/>
  <c r="Q12" i="75"/>
  <c r="Q16" i="75"/>
  <c r="Q17" i="75"/>
  <c r="H7" i="44"/>
  <c r="B9" i="43" s="1"/>
  <c r="C9" i="43" s="1"/>
  <c r="H8" i="44"/>
  <c r="B10" i="43" s="1"/>
  <c r="C10" i="43" s="1"/>
  <c r="H10" i="44"/>
  <c r="B12" i="43"/>
  <c r="C12" i="43"/>
  <c r="H11" i="44"/>
  <c r="H11" i="45" s="1"/>
  <c r="H12" i="44"/>
  <c r="B14" i="43" s="1"/>
  <c r="C14" i="43" s="1"/>
  <c r="H13" i="44"/>
  <c r="H13" i="45"/>
  <c r="H14" i="44"/>
  <c r="H14" i="45"/>
  <c r="H15" i="44"/>
  <c r="H15" i="45" s="1"/>
  <c r="H16" i="44"/>
  <c r="H16" i="45" s="1"/>
  <c r="H6" i="44"/>
  <c r="H6" i="45"/>
  <c r="H5" i="44"/>
  <c r="H5" i="45" s="1"/>
  <c r="D8" i="58"/>
  <c r="B19" i="101"/>
  <c r="C19" i="97"/>
  <c r="D19" i="97"/>
  <c r="E19" i="97"/>
  <c r="F19" i="97"/>
  <c r="G19" i="97"/>
  <c r="H19" i="97"/>
  <c r="I19" i="97"/>
  <c r="J19" i="97"/>
  <c r="K19" i="97"/>
  <c r="L19" i="97"/>
  <c r="M19" i="97"/>
  <c r="B19" i="97"/>
  <c r="D19" i="96"/>
  <c r="E19" i="96"/>
  <c r="F19" i="96"/>
  <c r="G19" i="96"/>
  <c r="H19" i="96"/>
  <c r="J19" i="96"/>
  <c r="K19" i="96"/>
  <c r="L19" i="96"/>
  <c r="M19" i="96"/>
  <c r="D19" i="95"/>
  <c r="E19" i="95"/>
  <c r="C19" i="102"/>
  <c r="D19" i="102"/>
  <c r="E19" i="102"/>
  <c r="F19" i="102"/>
  <c r="G19" i="102"/>
  <c r="H19" i="102"/>
  <c r="I19" i="102"/>
  <c r="J19" i="102"/>
  <c r="K19" i="102"/>
  <c r="L19" i="102"/>
  <c r="M19" i="102"/>
  <c r="N19" i="102"/>
  <c r="P19" i="102"/>
  <c r="B19" i="102"/>
  <c r="F19" i="98"/>
  <c r="G19" i="98"/>
  <c r="H19" i="98"/>
  <c r="I19" i="98"/>
  <c r="J19" i="98"/>
  <c r="K19" i="98"/>
  <c r="L19" i="98"/>
  <c r="M19" i="98"/>
  <c r="D19" i="98"/>
  <c r="E19" i="98"/>
  <c r="C19" i="103"/>
  <c r="D19" i="103"/>
  <c r="E19" i="103"/>
  <c r="F19" i="103"/>
  <c r="G19" i="103"/>
  <c r="H19" i="103"/>
  <c r="I19" i="103"/>
  <c r="J19" i="103"/>
  <c r="K19" i="103"/>
  <c r="L19" i="103"/>
  <c r="M19" i="103"/>
  <c r="N19" i="103"/>
  <c r="O19" i="103"/>
  <c r="P19" i="103"/>
  <c r="B19" i="103"/>
  <c r="F13" i="42"/>
  <c r="F14" i="42"/>
  <c r="F15" i="42"/>
  <c r="F16" i="42"/>
  <c r="F5" i="42"/>
  <c r="F6" i="42"/>
  <c r="F7" i="42"/>
  <c r="F8" i="42"/>
  <c r="F9" i="42"/>
  <c r="F10" i="42"/>
  <c r="F14" i="41"/>
  <c r="F15" i="41"/>
  <c r="F16" i="41"/>
  <c r="F5" i="41"/>
  <c r="F6" i="41"/>
  <c r="F7" i="41"/>
  <c r="F8" i="41"/>
  <c r="F9" i="41"/>
  <c r="F11" i="40"/>
  <c r="F12" i="40"/>
  <c r="F13" i="40"/>
  <c r="F14" i="40"/>
  <c r="F15" i="40"/>
  <c r="F16" i="40"/>
  <c r="F5" i="40"/>
  <c r="F6" i="40"/>
  <c r="F7" i="40"/>
  <c r="F8" i="40"/>
  <c r="F17" i="40" s="1"/>
  <c r="F13" i="36"/>
  <c r="F14" i="36"/>
  <c r="F15" i="36"/>
  <c r="F16" i="36"/>
  <c r="F5" i="36"/>
  <c r="F6" i="36"/>
  <c r="F7" i="36"/>
  <c r="F8" i="36"/>
  <c r="F17" i="36" s="1"/>
  <c r="F9" i="36"/>
  <c r="F30" i="36"/>
  <c r="F31" i="36"/>
  <c r="F32" i="36"/>
  <c r="F33" i="36"/>
  <c r="F22" i="36"/>
  <c r="F23" i="36"/>
  <c r="F24" i="36"/>
  <c r="F25" i="36"/>
  <c r="F11" i="37"/>
  <c r="F12" i="37"/>
  <c r="F13" i="37"/>
  <c r="F14" i="37"/>
  <c r="F15" i="37"/>
  <c r="F16" i="37"/>
  <c r="F5" i="37"/>
  <c r="F6" i="37"/>
  <c r="F7" i="37"/>
  <c r="F8" i="37"/>
  <c r="F29" i="37"/>
  <c r="F30" i="37"/>
  <c r="F31" i="37"/>
  <c r="F32" i="37"/>
  <c r="F34" i="37" s="1"/>
  <c r="F33" i="37"/>
  <c r="F22" i="37"/>
  <c r="F23" i="37"/>
  <c r="F24" i="37"/>
  <c r="F25" i="37"/>
  <c r="F26" i="37"/>
  <c r="F29" i="38"/>
  <c r="F30" i="38"/>
  <c r="F31" i="38"/>
  <c r="F32" i="38"/>
  <c r="F33" i="38"/>
  <c r="F22" i="38"/>
  <c r="F23" i="38"/>
  <c r="F24" i="38"/>
  <c r="F25" i="38"/>
  <c r="F34" i="38" s="1"/>
  <c r="F26" i="38"/>
  <c r="F13" i="38"/>
  <c r="F14" i="38"/>
  <c r="F15" i="38"/>
  <c r="F16" i="38"/>
  <c r="F5" i="38"/>
  <c r="F6" i="38"/>
  <c r="F7" i="38"/>
  <c r="F17" i="38" s="1"/>
  <c r="F8" i="38"/>
  <c r="F9" i="38"/>
  <c r="F10" i="38"/>
  <c r="F28" i="39"/>
  <c r="F29" i="39"/>
  <c r="F30" i="39"/>
  <c r="F31" i="39"/>
  <c r="F32" i="39"/>
  <c r="F33" i="39"/>
  <c r="F22" i="39"/>
  <c r="F23" i="39"/>
  <c r="F24" i="39"/>
  <c r="F25" i="39"/>
  <c r="F13" i="39"/>
  <c r="F14" i="39"/>
  <c r="F15" i="39"/>
  <c r="F16" i="39"/>
  <c r="F5" i="39"/>
  <c r="F6" i="39"/>
  <c r="F7" i="39"/>
  <c r="F8" i="39"/>
  <c r="F9" i="39"/>
  <c r="F29" i="40"/>
  <c r="F30" i="40"/>
  <c r="F31" i="40"/>
  <c r="F32" i="40"/>
  <c r="F33" i="40"/>
  <c r="F22" i="40"/>
  <c r="F23" i="40"/>
  <c r="F24" i="40"/>
  <c r="F31" i="41"/>
  <c r="F32" i="41"/>
  <c r="F33" i="41"/>
  <c r="F22" i="41"/>
  <c r="F23" i="41"/>
  <c r="F24" i="41"/>
  <c r="F26" i="42"/>
  <c r="F27" i="42"/>
  <c r="F28" i="42"/>
  <c r="F29" i="42"/>
  <c r="F30" i="42"/>
  <c r="F31" i="42"/>
  <c r="F32" i="42"/>
  <c r="F33" i="42"/>
  <c r="F22" i="42"/>
  <c r="F23" i="42"/>
  <c r="F24" i="42"/>
  <c r="F34" i="42" s="1"/>
  <c r="F6" i="51"/>
  <c r="F7" i="51"/>
  <c r="F8" i="51"/>
  <c r="F9" i="51"/>
  <c r="F10" i="51"/>
  <c r="F11" i="51"/>
  <c r="F12" i="51"/>
  <c r="F13" i="51"/>
  <c r="F14" i="51"/>
  <c r="F15" i="51"/>
  <c r="F16" i="51"/>
  <c r="N8" i="97"/>
  <c r="F36" i="65"/>
  <c r="N14" i="94"/>
  <c r="C42" i="65" s="1"/>
  <c r="H42" i="65" s="1"/>
  <c r="Q6" i="101"/>
  <c r="Q7" i="101"/>
  <c r="Q8" i="101"/>
  <c r="Q9" i="101"/>
  <c r="Q10" i="101"/>
  <c r="Q11" i="101"/>
  <c r="Q12" i="101"/>
  <c r="Q13" i="101"/>
  <c r="Q14" i="101"/>
  <c r="Q15" i="101"/>
  <c r="Q16" i="101"/>
  <c r="Q17" i="101"/>
  <c r="Q5" i="101"/>
  <c r="Q14" i="105"/>
  <c r="B17" i="44"/>
  <c r="B17" i="45"/>
  <c r="C17" i="44"/>
  <c r="C17" i="45"/>
  <c r="D17" i="44"/>
  <c r="D17" i="45" s="1"/>
  <c r="E17" i="44"/>
  <c r="E17" i="45"/>
  <c r="F17" i="44"/>
  <c r="F17" i="45"/>
  <c r="F5" i="51"/>
  <c r="F17" i="51" s="1"/>
  <c r="C17" i="51"/>
  <c r="B22" i="35"/>
  <c r="D17" i="51"/>
  <c r="C22" i="35"/>
  <c r="C22" i="51"/>
  <c r="F22" i="51" s="1"/>
  <c r="D22" i="51"/>
  <c r="E22" i="51"/>
  <c r="C23" i="51"/>
  <c r="D23" i="51"/>
  <c r="C24" i="51"/>
  <c r="D24" i="51"/>
  <c r="C25" i="51"/>
  <c r="D25" i="51"/>
  <c r="C26" i="51"/>
  <c r="D26" i="51"/>
  <c r="C27" i="51"/>
  <c r="D27" i="51"/>
  <c r="F27" i="51" s="1"/>
  <c r="C28" i="51"/>
  <c r="D28" i="51"/>
  <c r="C29" i="51"/>
  <c r="D29" i="51"/>
  <c r="C30" i="51"/>
  <c r="D30" i="51"/>
  <c r="C31" i="51"/>
  <c r="D31" i="51"/>
  <c r="F31" i="51" s="1"/>
  <c r="C32" i="51"/>
  <c r="D32" i="51"/>
  <c r="F11" i="42"/>
  <c r="F17" i="42" s="1"/>
  <c r="F12" i="42"/>
  <c r="C17" i="42"/>
  <c r="D17" i="42"/>
  <c r="C20" i="35" s="1"/>
  <c r="F25" i="42"/>
  <c r="C34" i="42"/>
  <c r="D34" i="42"/>
  <c r="C21" i="35"/>
  <c r="F10" i="41"/>
  <c r="F11" i="41"/>
  <c r="F12" i="41"/>
  <c r="F13" i="41"/>
  <c r="C17" i="41"/>
  <c r="B18" i="35" s="1"/>
  <c r="D17" i="41"/>
  <c r="C18" i="35" s="1"/>
  <c r="F25" i="41"/>
  <c r="F26" i="41"/>
  <c r="F27" i="41"/>
  <c r="F28" i="41"/>
  <c r="F29" i="41"/>
  <c r="F30" i="41"/>
  <c r="C34" i="41"/>
  <c r="B19" i="35"/>
  <c r="E19" i="35" s="1"/>
  <c r="D34" i="41"/>
  <c r="C19" i="35" s="1"/>
  <c r="F9" i="40"/>
  <c r="F10" i="40"/>
  <c r="C17" i="40"/>
  <c r="B16" i="35"/>
  <c r="D17" i="40"/>
  <c r="C16" i="35" s="1"/>
  <c r="E16" i="35" s="1"/>
  <c r="F25" i="40"/>
  <c r="F26" i="40"/>
  <c r="F27" i="40"/>
  <c r="F28" i="40"/>
  <c r="C34" i="40"/>
  <c r="B17" i="35"/>
  <c r="D34" i="40"/>
  <c r="C17" i="35" s="1"/>
  <c r="E17" i="35"/>
  <c r="F10" i="39"/>
  <c r="F11" i="39"/>
  <c r="F12" i="39"/>
  <c r="C17" i="39"/>
  <c r="B14" i="35"/>
  <c r="E14" i="35"/>
  <c r="D17" i="39"/>
  <c r="F26" i="39"/>
  <c r="F27" i="39"/>
  <c r="C34" i="39"/>
  <c r="B15" i="35" s="1"/>
  <c r="D34" i="39"/>
  <c r="C15" i="35"/>
  <c r="F11" i="38"/>
  <c r="F12" i="38"/>
  <c r="C17" i="38"/>
  <c r="B12" i="35"/>
  <c r="E12" i="35" s="1"/>
  <c r="D17" i="38"/>
  <c r="C12" i="35" s="1"/>
  <c r="F27" i="38"/>
  <c r="F28" i="38"/>
  <c r="C34" i="38"/>
  <c r="D34" i="38"/>
  <c r="C13" i="35"/>
  <c r="F9" i="37"/>
  <c r="F10" i="37"/>
  <c r="F17" i="37" s="1"/>
  <c r="C17" i="37"/>
  <c r="B10" i="35"/>
  <c r="D17" i="37"/>
  <c r="C10" i="35" s="1"/>
  <c r="F27" i="37"/>
  <c r="F28" i="37"/>
  <c r="C34" i="37"/>
  <c r="B11" i="35"/>
  <c r="E11" i="35" s="1"/>
  <c r="D34" i="37"/>
  <c r="C11" i="35"/>
  <c r="F10" i="36"/>
  <c r="F11" i="36"/>
  <c r="F12" i="36"/>
  <c r="B8" i="35"/>
  <c r="F26" i="36"/>
  <c r="F34" i="36" s="1"/>
  <c r="F27" i="36"/>
  <c r="F28" i="36"/>
  <c r="F29" i="36"/>
  <c r="C34" i="36"/>
  <c r="B9" i="35"/>
  <c r="D34" i="36"/>
  <c r="C9" i="35" s="1"/>
  <c r="D8" i="35"/>
  <c r="D9" i="35"/>
  <c r="D11" i="35"/>
  <c r="B13" i="35"/>
  <c r="E13" i="35" s="1"/>
  <c r="C14" i="35"/>
  <c r="D16" i="35"/>
  <c r="D19" i="35"/>
  <c r="B20" i="35"/>
  <c r="E20" i="35" s="1"/>
  <c r="D20" i="35"/>
  <c r="B21" i="35"/>
  <c r="C19" i="101"/>
  <c r="D19" i="101"/>
  <c r="E19" i="101"/>
  <c r="F19" i="101"/>
  <c r="G19" i="101"/>
  <c r="H19" i="101"/>
  <c r="I19" i="101"/>
  <c r="J19" i="101"/>
  <c r="K19" i="101"/>
  <c r="L19" i="101"/>
  <c r="M19" i="101"/>
  <c r="N19" i="101"/>
  <c r="O19" i="101"/>
  <c r="P19" i="101"/>
  <c r="Q5" i="105"/>
  <c r="Q6" i="105"/>
  <c r="Q19" i="105" s="1"/>
  <c r="Q7" i="105"/>
  <c r="Q8" i="105"/>
  <c r="Q9" i="105"/>
  <c r="Q10" i="105"/>
  <c r="Q11" i="105"/>
  <c r="Q12" i="105"/>
  <c r="Q13" i="105"/>
  <c r="Q15" i="105"/>
  <c r="Q16" i="105"/>
  <c r="Q17" i="105"/>
  <c r="B19" i="105"/>
  <c r="C19" i="105"/>
  <c r="D19" i="105"/>
  <c r="E19" i="105"/>
  <c r="F19" i="105"/>
  <c r="G19" i="105"/>
  <c r="H19" i="105"/>
  <c r="I19" i="105"/>
  <c r="J19" i="105"/>
  <c r="K19" i="105"/>
  <c r="L19" i="105"/>
  <c r="M19" i="105"/>
  <c r="N19" i="105"/>
  <c r="O19" i="105"/>
  <c r="P19" i="105"/>
  <c r="Q5" i="104"/>
  <c r="Q19" i="104" s="1"/>
  <c r="Q6" i="104"/>
  <c r="Q7" i="104"/>
  <c r="Q8" i="104"/>
  <c r="Q9" i="104"/>
  <c r="Q10" i="104"/>
  <c r="Q11" i="104"/>
  <c r="Q12" i="104"/>
  <c r="Q13" i="104"/>
  <c r="Q14" i="104"/>
  <c r="Q15" i="104"/>
  <c r="Q16" i="104"/>
  <c r="Q17" i="104"/>
  <c r="B19" i="104"/>
  <c r="C19" i="104"/>
  <c r="D19" i="104"/>
  <c r="E19" i="104"/>
  <c r="F19" i="104"/>
  <c r="G19" i="104"/>
  <c r="H19" i="104"/>
  <c r="I19" i="104"/>
  <c r="J19" i="104"/>
  <c r="K19" i="104"/>
  <c r="L19" i="104"/>
  <c r="M19" i="104"/>
  <c r="N19" i="104"/>
  <c r="P19" i="104"/>
  <c r="Q5" i="103"/>
  <c r="Q6" i="103"/>
  <c r="Q7" i="103"/>
  <c r="Q8" i="103"/>
  <c r="Q9" i="103"/>
  <c r="Q10" i="103"/>
  <c r="Q11" i="103"/>
  <c r="Q12" i="103"/>
  <c r="Q13" i="103"/>
  <c r="Q14" i="103"/>
  <c r="Q15" i="103"/>
  <c r="Q16" i="103"/>
  <c r="Q17" i="103"/>
  <c r="Q5" i="102"/>
  <c r="Q6" i="102"/>
  <c r="Q7" i="102"/>
  <c r="Q8" i="102"/>
  <c r="Q9" i="102"/>
  <c r="Q10" i="102"/>
  <c r="Q11" i="102"/>
  <c r="Q12" i="102"/>
  <c r="Q13" i="102"/>
  <c r="Q14" i="102"/>
  <c r="Q15" i="102"/>
  <c r="Q16" i="102"/>
  <c r="Q17" i="102"/>
  <c r="E19" i="75"/>
  <c r="Q4" i="89"/>
  <c r="B5" i="99"/>
  <c r="N5" i="99" s="1"/>
  <c r="E10" i="65" s="1"/>
  <c r="B7" i="92"/>
  <c r="C5" i="99"/>
  <c r="C7" i="92" s="1"/>
  <c r="D5" i="99"/>
  <c r="D7" i="92"/>
  <c r="E5" i="99"/>
  <c r="E7" i="92"/>
  <c r="F5" i="99"/>
  <c r="F7" i="92"/>
  <c r="G5" i="99"/>
  <c r="G7" i="92" s="1"/>
  <c r="G21" i="92" s="1"/>
  <c r="H5" i="99"/>
  <c r="H7" i="92" s="1"/>
  <c r="H21" i="92" s="1"/>
  <c r="I5" i="99"/>
  <c r="J5" i="99"/>
  <c r="J7" i="92"/>
  <c r="K5" i="99"/>
  <c r="K7" i="92" s="1"/>
  <c r="L5" i="99"/>
  <c r="L7" i="92" s="1"/>
  <c r="L21" i="92" s="1"/>
  <c r="M5" i="99"/>
  <c r="M7" i="92"/>
  <c r="B6" i="99"/>
  <c r="B8" i="92"/>
  <c r="C6" i="99"/>
  <c r="C8" i="92" s="1"/>
  <c r="D6" i="99"/>
  <c r="D8" i="92"/>
  <c r="E6" i="99"/>
  <c r="E8" i="92"/>
  <c r="F6" i="99"/>
  <c r="F8" i="92"/>
  <c r="G6" i="99"/>
  <c r="G8" i="92" s="1"/>
  <c r="H6" i="99"/>
  <c r="H8" i="92"/>
  <c r="I6" i="99"/>
  <c r="I8" i="92" s="1"/>
  <c r="J6" i="99"/>
  <c r="J8" i="92" s="1"/>
  <c r="K6" i="99"/>
  <c r="K8" i="92" s="1"/>
  <c r="L6" i="99"/>
  <c r="L8" i="92" s="1"/>
  <c r="M6" i="99"/>
  <c r="M8" i="92"/>
  <c r="B7" i="99"/>
  <c r="B9" i="92" s="1"/>
  <c r="C7" i="99"/>
  <c r="N7" i="99" s="1"/>
  <c r="E12" i="65" s="1"/>
  <c r="D7" i="99"/>
  <c r="D9" i="92" s="1"/>
  <c r="E7" i="99"/>
  <c r="E9" i="92"/>
  <c r="E21" i="92" s="1"/>
  <c r="F7" i="99"/>
  <c r="G7" i="99"/>
  <c r="G9" i="92" s="1"/>
  <c r="H7" i="99"/>
  <c r="H9" i="92"/>
  <c r="I7" i="99"/>
  <c r="I9" i="92"/>
  <c r="J7" i="99"/>
  <c r="J9" i="92" s="1"/>
  <c r="K7" i="99"/>
  <c r="K9" i="92" s="1"/>
  <c r="L7" i="99"/>
  <c r="L9" i="92"/>
  <c r="M7" i="99"/>
  <c r="M9" i="92" s="1"/>
  <c r="B8" i="99"/>
  <c r="B10" i="92"/>
  <c r="C8" i="99"/>
  <c r="C10" i="92" s="1"/>
  <c r="N10" i="92" s="1"/>
  <c r="D8" i="99"/>
  <c r="D10" i="92"/>
  <c r="E8" i="99"/>
  <c r="E10" i="92" s="1"/>
  <c r="F8" i="99"/>
  <c r="F10" i="92"/>
  <c r="G8" i="99"/>
  <c r="G10" i="92" s="1"/>
  <c r="H8" i="99"/>
  <c r="H10" i="92" s="1"/>
  <c r="I8" i="99"/>
  <c r="I10" i="92" s="1"/>
  <c r="J8" i="99"/>
  <c r="J10" i="92" s="1"/>
  <c r="K8" i="99"/>
  <c r="K10" i="92"/>
  <c r="L8" i="99"/>
  <c r="L10" i="92"/>
  <c r="M8" i="99"/>
  <c r="M10" i="92" s="1"/>
  <c r="B9" i="99"/>
  <c r="B11" i="92" s="1"/>
  <c r="C9" i="99"/>
  <c r="C11" i="92"/>
  <c r="D9" i="99"/>
  <c r="D11" i="92" s="1"/>
  <c r="D21" i="92" s="1"/>
  <c r="E9" i="99"/>
  <c r="E11" i="92" s="1"/>
  <c r="F9" i="99"/>
  <c r="F11" i="92"/>
  <c r="G9" i="99"/>
  <c r="G11" i="92" s="1"/>
  <c r="H9" i="99"/>
  <c r="H11" i="92"/>
  <c r="I9" i="99"/>
  <c r="I11" i="92" s="1"/>
  <c r="J9" i="99"/>
  <c r="J11" i="92" s="1"/>
  <c r="K9" i="99"/>
  <c r="K11" i="92" s="1"/>
  <c r="L9" i="99"/>
  <c r="L11" i="92"/>
  <c r="M9" i="99"/>
  <c r="M11" i="92" s="1"/>
  <c r="B10" i="99"/>
  <c r="B12" i="92"/>
  <c r="C10" i="99"/>
  <c r="C12" i="92"/>
  <c r="D10" i="99"/>
  <c r="D12" i="92" s="1"/>
  <c r="E10" i="99"/>
  <c r="E12" i="92" s="1"/>
  <c r="F10" i="99"/>
  <c r="F12" i="92" s="1"/>
  <c r="G10" i="99"/>
  <c r="G12" i="92" s="1"/>
  <c r="H10" i="99"/>
  <c r="H12" i="92" s="1"/>
  <c r="I10" i="99"/>
  <c r="I12" i="92" s="1"/>
  <c r="J10" i="99"/>
  <c r="J12" i="92" s="1"/>
  <c r="K10" i="99"/>
  <c r="K12" i="92" s="1"/>
  <c r="L10" i="99"/>
  <c r="L12" i="92"/>
  <c r="M10" i="99"/>
  <c r="M12" i="92" s="1"/>
  <c r="B11" i="99"/>
  <c r="B13" i="92"/>
  <c r="C11" i="99"/>
  <c r="C13" i="92" s="1"/>
  <c r="D11" i="99"/>
  <c r="D13" i="92" s="1"/>
  <c r="E11" i="99"/>
  <c r="E13" i="92" s="1"/>
  <c r="F11" i="99"/>
  <c r="F13" i="92"/>
  <c r="G11" i="99"/>
  <c r="G13" i="92" s="1"/>
  <c r="H11" i="99"/>
  <c r="H13" i="92" s="1"/>
  <c r="I11" i="99"/>
  <c r="I13" i="92"/>
  <c r="J11" i="99"/>
  <c r="J13" i="92" s="1"/>
  <c r="K11" i="99"/>
  <c r="K13" i="92"/>
  <c r="L11" i="99"/>
  <c r="L13" i="92" s="1"/>
  <c r="M11" i="99"/>
  <c r="M13" i="92"/>
  <c r="B12" i="99"/>
  <c r="B14" i="92"/>
  <c r="C12" i="99"/>
  <c r="C14" i="92"/>
  <c r="D12" i="99"/>
  <c r="D14" i="92" s="1"/>
  <c r="E12" i="99"/>
  <c r="E14" i="92"/>
  <c r="F12" i="99"/>
  <c r="F14" i="92"/>
  <c r="G12" i="99"/>
  <c r="G14" i="92" s="1"/>
  <c r="H12" i="99"/>
  <c r="H14" i="92" s="1"/>
  <c r="I12" i="99"/>
  <c r="I14" i="92"/>
  <c r="J12" i="99"/>
  <c r="J14" i="92" s="1"/>
  <c r="K12" i="99"/>
  <c r="K14" i="92" s="1"/>
  <c r="N14" i="92" s="1"/>
  <c r="L12" i="99"/>
  <c r="L14" i="92" s="1"/>
  <c r="M12" i="99"/>
  <c r="M14" i="92"/>
  <c r="B13" i="99"/>
  <c r="N13" i="99" s="1"/>
  <c r="E18" i="65" s="1"/>
  <c r="B15" i="92"/>
  <c r="N15" i="92" s="1"/>
  <c r="C13" i="99"/>
  <c r="C15" i="92"/>
  <c r="D13" i="99"/>
  <c r="D15" i="92" s="1"/>
  <c r="E13" i="99"/>
  <c r="E15" i="92"/>
  <c r="F13" i="99"/>
  <c r="F15" i="92" s="1"/>
  <c r="G13" i="99"/>
  <c r="G15" i="92" s="1"/>
  <c r="H13" i="99"/>
  <c r="H15" i="92" s="1"/>
  <c r="I13" i="99"/>
  <c r="I15" i="92"/>
  <c r="J13" i="99"/>
  <c r="J15" i="92"/>
  <c r="K13" i="99"/>
  <c r="K15" i="92" s="1"/>
  <c r="L13" i="99"/>
  <c r="L15" i="92"/>
  <c r="M13" i="99"/>
  <c r="M15" i="92"/>
  <c r="B14" i="99"/>
  <c r="B16" i="92"/>
  <c r="C14" i="99"/>
  <c r="C16" i="92" s="1"/>
  <c r="D14" i="99"/>
  <c r="D16" i="92"/>
  <c r="E14" i="99"/>
  <c r="E16" i="92" s="1"/>
  <c r="F14" i="99"/>
  <c r="F16" i="92" s="1"/>
  <c r="G14" i="99"/>
  <c r="G16" i="92"/>
  <c r="H14" i="99"/>
  <c r="H16" i="92"/>
  <c r="I14" i="99"/>
  <c r="I16" i="92" s="1"/>
  <c r="J14" i="99"/>
  <c r="J16" i="92" s="1"/>
  <c r="K14" i="99"/>
  <c r="K16" i="92"/>
  <c r="L14" i="99"/>
  <c r="L16" i="92"/>
  <c r="M14" i="99"/>
  <c r="B15" i="99"/>
  <c r="B19" i="99" s="1"/>
  <c r="C15" i="99"/>
  <c r="C17" i="92" s="1"/>
  <c r="D15" i="99"/>
  <c r="D17" i="92" s="1"/>
  <c r="E15" i="99"/>
  <c r="E17" i="92"/>
  <c r="F15" i="99"/>
  <c r="F17" i="92"/>
  <c r="G15" i="99"/>
  <c r="G17" i="92" s="1"/>
  <c r="H15" i="99"/>
  <c r="H17" i="92" s="1"/>
  <c r="I15" i="99"/>
  <c r="I17" i="92"/>
  <c r="J15" i="99"/>
  <c r="J17" i="92"/>
  <c r="K15" i="99"/>
  <c r="K17" i="92" s="1"/>
  <c r="L15" i="99"/>
  <c r="L17" i="92" s="1"/>
  <c r="M15" i="99"/>
  <c r="M17" i="92" s="1"/>
  <c r="B16" i="99"/>
  <c r="B18" i="92"/>
  <c r="C16" i="99"/>
  <c r="N16" i="99" s="1"/>
  <c r="E21" i="65" s="1"/>
  <c r="F21" i="65" s="1"/>
  <c r="C18" i="92"/>
  <c r="N18" i="92" s="1"/>
  <c r="D16" i="99"/>
  <c r="D18" i="92"/>
  <c r="E16" i="99"/>
  <c r="E18" i="92" s="1"/>
  <c r="F16" i="99"/>
  <c r="F18" i="92"/>
  <c r="G16" i="99"/>
  <c r="G18" i="92"/>
  <c r="H16" i="99"/>
  <c r="H18" i="92"/>
  <c r="I16" i="99"/>
  <c r="I18" i="92" s="1"/>
  <c r="J16" i="99"/>
  <c r="J18" i="92"/>
  <c r="K16" i="99"/>
  <c r="K18" i="92" s="1"/>
  <c r="L16" i="99"/>
  <c r="L18" i="92"/>
  <c r="M16" i="99"/>
  <c r="M18" i="92" s="1"/>
  <c r="B17" i="99"/>
  <c r="B19" i="92" s="1"/>
  <c r="N19" i="92" s="1"/>
  <c r="C17" i="99"/>
  <c r="C19" i="92"/>
  <c r="D17" i="99"/>
  <c r="D19" i="92"/>
  <c r="E17" i="99"/>
  <c r="E19" i="92" s="1"/>
  <c r="F17" i="99"/>
  <c r="F19" i="92" s="1"/>
  <c r="G17" i="99"/>
  <c r="G19" i="92"/>
  <c r="H17" i="99"/>
  <c r="H19" i="92"/>
  <c r="I17" i="99"/>
  <c r="I19" i="92" s="1"/>
  <c r="J17" i="99"/>
  <c r="J19" i="92" s="1"/>
  <c r="K17" i="99"/>
  <c r="K19" i="92" s="1"/>
  <c r="L17" i="99"/>
  <c r="L19" i="92"/>
  <c r="M17" i="99"/>
  <c r="M19" i="92" s="1"/>
  <c r="N5" i="98"/>
  <c r="G33" i="65" s="1"/>
  <c r="N6" i="98"/>
  <c r="G34" i="65" s="1"/>
  <c r="N7" i="98"/>
  <c r="G35" i="65" s="1"/>
  <c r="N8" i="98"/>
  <c r="G36" i="65"/>
  <c r="N9" i="98"/>
  <c r="G37" i="65"/>
  <c r="N10" i="98"/>
  <c r="G38" i="65" s="1"/>
  <c r="N11" i="98"/>
  <c r="G39" i="65" s="1"/>
  <c r="N12" i="98"/>
  <c r="G40" i="65"/>
  <c r="N13" i="98"/>
  <c r="G41" i="65" s="1"/>
  <c r="N14" i="98"/>
  <c r="G42" i="65" s="1"/>
  <c r="N15" i="98"/>
  <c r="G43" i="65" s="1"/>
  <c r="N16" i="98"/>
  <c r="G44" i="65"/>
  <c r="N17" i="98"/>
  <c r="G45" i="65" s="1"/>
  <c r="B19" i="98"/>
  <c r="N19" i="98"/>
  <c r="C19" i="98"/>
  <c r="N5" i="97"/>
  <c r="F33" i="65" s="1"/>
  <c r="N6" i="97"/>
  <c r="F34" i="65" s="1"/>
  <c r="N7" i="97"/>
  <c r="N9" i="97"/>
  <c r="F37" i="65"/>
  <c r="N10" i="97"/>
  <c r="F38" i="65" s="1"/>
  <c r="N11" i="97"/>
  <c r="F39" i="65" s="1"/>
  <c r="N12" i="97"/>
  <c r="F40" i="65" s="1"/>
  <c r="N13" i="97"/>
  <c r="N14" i="97"/>
  <c r="F42" i="65" s="1"/>
  <c r="N15" i="97"/>
  <c r="F43" i="65" s="1"/>
  <c r="N16" i="97"/>
  <c r="F44" i="65" s="1"/>
  <c r="N17" i="97"/>
  <c r="F45" i="65"/>
  <c r="N5" i="96"/>
  <c r="E33" i="65"/>
  <c r="N6" i="96"/>
  <c r="E34" i="65" s="1"/>
  <c r="N7" i="96"/>
  <c r="E35" i="65" s="1"/>
  <c r="N8" i="96"/>
  <c r="E36" i="65" s="1"/>
  <c r="N9" i="96"/>
  <c r="E37" i="65"/>
  <c r="N10" i="96"/>
  <c r="E38" i="65" s="1"/>
  <c r="N11" i="96"/>
  <c r="E39" i="65" s="1"/>
  <c r="N12" i="96"/>
  <c r="N13" i="96"/>
  <c r="E41" i="65" s="1"/>
  <c r="N14" i="96"/>
  <c r="E42" i="65"/>
  <c r="N15" i="96"/>
  <c r="E43" i="65" s="1"/>
  <c r="N16" i="96"/>
  <c r="E44" i="65"/>
  <c r="N17" i="96"/>
  <c r="B19" i="96"/>
  <c r="C19" i="96"/>
  <c r="N19" i="96"/>
  <c r="N5" i="95"/>
  <c r="N19" i="95" s="1"/>
  <c r="N6" i="95"/>
  <c r="D34" i="65" s="1"/>
  <c r="N7" i="95"/>
  <c r="D35" i="65" s="1"/>
  <c r="H35" i="65" s="1"/>
  <c r="N8" i="95"/>
  <c r="D36" i="65"/>
  <c r="N9" i="95"/>
  <c r="D37" i="65"/>
  <c r="N10" i="95"/>
  <c r="D38" i="65"/>
  <c r="N11" i="95"/>
  <c r="D39" i="65" s="1"/>
  <c r="N12" i="95"/>
  <c r="D40" i="65"/>
  <c r="H40" i="65" s="1"/>
  <c r="N13" i="95"/>
  <c r="D41" i="65" s="1"/>
  <c r="N14" i="95"/>
  <c r="D42" i="65" s="1"/>
  <c r="N15" i="95"/>
  <c r="N16" i="95"/>
  <c r="D44" i="65"/>
  <c r="N17" i="95"/>
  <c r="B19" i="95"/>
  <c r="C19" i="95"/>
  <c r="F19" i="95"/>
  <c r="G19" i="95"/>
  <c r="H19" i="95"/>
  <c r="I19" i="95"/>
  <c r="J19" i="95"/>
  <c r="K19" i="95"/>
  <c r="L19" i="95"/>
  <c r="M19" i="95"/>
  <c r="N5" i="94"/>
  <c r="C33" i="65" s="1"/>
  <c r="N6" i="94"/>
  <c r="C34" i="65"/>
  <c r="N7" i="94"/>
  <c r="C35" i="65"/>
  <c r="N8" i="94"/>
  <c r="C36" i="65" s="1"/>
  <c r="N9" i="94"/>
  <c r="C37" i="65"/>
  <c r="H37" i="65" s="1"/>
  <c r="N10" i="94"/>
  <c r="C38" i="65" s="1"/>
  <c r="N11" i="94"/>
  <c r="C39" i="65" s="1"/>
  <c r="N12" i="94"/>
  <c r="C40" i="65" s="1"/>
  <c r="N13" i="94"/>
  <c r="C41" i="65" s="1"/>
  <c r="H41" i="65" s="1"/>
  <c r="N15" i="94"/>
  <c r="C43" i="65" s="1"/>
  <c r="N16" i="94"/>
  <c r="C44" i="65" s="1"/>
  <c r="H44" i="65" s="1"/>
  <c r="N17" i="94"/>
  <c r="C45" i="65" s="1"/>
  <c r="H45" i="65" s="1"/>
  <c r="B19" i="94"/>
  <c r="C19" i="94"/>
  <c r="D19" i="94"/>
  <c r="E19" i="94"/>
  <c r="F19" i="94"/>
  <c r="G19" i="94"/>
  <c r="H19" i="94"/>
  <c r="J19" i="94"/>
  <c r="K19" i="94"/>
  <c r="L19" i="94"/>
  <c r="M19" i="94"/>
  <c r="N5" i="93"/>
  <c r="D10" i="65" s="1"/>
  <c r="N6" i="93"/>
  <c r="D11" i="65" s="1"/>
  <c r="F11" i="65" s="1"/>
  <c r="N8" i="93"/>
  <c r="D13" i="65"/>
  <c r="N10" i="93"/>
  <c r="D15" i="65" s="1"/>
  <c r="N19" i="93"/>
  <c r="F9" i="92"/>
  <c r="F35" i="65"/>
  <c r="E40" i="65"/>
  <c r="F41" i="65"/>
  <c r="D43" i="65"/>
  <c r="D45" i="65"/>
  <c r="E45" i="65"/>
  <c r="C19" i="60"/>
  <c r="D19" i="60"/>
  <c r="E19" i="60"/>
  <c r="F19" i="60"/>
  <c r="G19" i="60"/>
  <c r="C30" i="60"/>
  <c r="G30" i="60" s="1"/>
  <c r="E30" i="60"/>
  <c r="D9" i="58"/>
  <c r="D10" i="58"/>
  <c r="D11" i="58"/>
  <c r="B12" i="58"/>
  <c r="C12" i="58"/>
  <c r="B21" i="58"/>
  <c r="C21" i="58"/>
  <c r="E31" i="57"/>
  <c r="C22" i="1" s="1"/>
  <c r="C23" i="57"/>
  <c r="C12" i="1" s="1"/>
  <c r="C31" i="57"/>
  <c r="D22" i="1"/>
  <c r="E34" i="51"/>
  <c r="B30" i="58"/>
  <c r="D30" i="58"/>
  <c r="N14" i="93"/>
  <c r="D19" i="65" s="1"/>
  <c r="F19" i="65" s="1"/>
  <c r="N15" i="93"/>
  <c r="D20" i="65" s="1"/>
  <c r="Q9" i="75"/>
  <c r="Q15" i="75"/>
  <c r="Q14" i="75"/>
  <c r="Q13" i="75"/>
  <c r="N13" i="93"/>
  <c r="D18" i="65" s="1"/>
  <c r="Q11" i="75"/>
  <c r="N11" i="93"/>
  <c r="D16" i="65"/>
  <c r="Q7" i="75"/>
  <c r="N7" i="93"/>
  <c r="D12" i="65" s="1"/>
  <c r="F12" i="65" s="1"/>
  <c r="Q19" i="75"/>
  <c r="Q5" i="75"/>
  <c r="Q10" i="75"/>
  <c r="N9" i="93"/>
  <c r="D14" i="65"/>
  <c r="L40" i="121"/>
  <c r="D31" i="121"/>
  <c r="C69" i="122"/>
  <c r="F69" i="122" s="1"/>
  <c r="N66" i="121"/>
  <c r="C68" i="122"/>
  <c r="C54" i="122"/>
  <c r="C47" i="122"/>
  <c r="C45" i="122"/>
  <c r="F45" i="122"/>
  <c r="N40" i="117"/>
  <c r="C43" i="122" s="1"/>
  <c r="C44" i="122"/>
  <c r="C41" i="122"/>
  <c r="C40" i="122"/>
  <c r="C33" i="122"/>
  <c r="C29" i="122"/>
  <c r="C32" i="122"/>
  <c r="C30" i="122"/>
  <c r="C28" i="122"/>
  <c r="C24" i="122"/>
  <c r="C20" i="122"/>
  <c r="F20" i="122" s="1"/>
  <c r="C18" i="122"/>
  <c r="C15" i="122"/>
  <c r="C10" i="122"/>
  <c r="F34" i="39"/>
  <c r="B18" i="43"/>
  <c r="C18" i="43" s="1"/>
  <c r="H10" i="45"/>
  <c r="N19" i="117"/>
  <c r="N22" i="117"/>
  <c r="N23" i="121"/>
  <c r="C22" i="122"/>
  <c r="F22" i="122" s="1"/>
  <c r="F26" i="51"/>
  <c r="F23" i="51"/>
  <c r="J67" i="121"/>
  <c r="N68" i="121"/>
  <c r="M67" i="121"/>
  <c r="G67" i="121"/>
  <c r="N63" i="117"/>
  <c r="C66" i="122" s="1"/>
  <c r="F66" i="122"/>
  <c r="F63" i="121"/>
  <c r="I63" i="121"/>
  <c r="J63" i="121"/>
  <c r="D50" i="121"/>
  <c r="N50" i="117"/>
  <c r="C53" i="122" s="1"/>
  <c r="N60" i="121"/>
  <c r="N59" i="121"/>
  <c r="F60" i="122"/>
  <c r="L50" i="121"/>
  <c r="F50" i="121"/>
  <c r="B50" i="121"/>
  <c r="M50" i="121"/>
  <c r="K50" i="121"/>
  <c r="I50" i="121"/>
  <c r="G50" i="121"/>
  <c r="E50" i="121"/>
  <c r="D49" i="122"/>
  <c r="F49" i="122" s="1"/>
  <c r="L45" i="121"/>
  <c r="H45" i="121"/>
  <c r="D45" i="121"/>
  <c r="J45" i="121"/>
  <c r="N45" i="117"/>
  <c r="C48" i="122"/>
  <c r="N46" i="121"/>
  <c r="F40" i="121"/>
  <c r="H40" i="121"/>
  <c r="E40" i="121"/>
  <c r="M40" i="121"/>
  <c r="I40" i="121"/>
  <c r="N36" i="121"/>
  <c r="N34" i="121"/>
  <c r="N32" i="121"/>
  <c r="D35" i="122"/>
  <c r="F35" i="122" s="1"/>
  <c r="K69" i="117"/>
  <c r="K69" i="121" s="1"/>
  <c r="I69" i="117"/>
  <c r="I69" i="121" s="1"/>
  <c r="M69" i="117"/>
  <c r="B31" i="121"/>
  <c r="I31" i="121"/>
  <c r="J31" i="121"/>
  <c r="H31" i="121"/>
  <c r="C31" i="121"/>
  <c r="L69" i="120"/>
  <c r="H69" i="120"/>
  <c r="F69" i="120"/>
  <c r="D69" i="120"/>
  <c r="D29" i="122"/>
  <c r="F29" i="122" s="1"/>
  <c r="N26" i="121"/>
  <c r="C25" i="122"/>
  <c r="N24" i="121"/>
  <c r="N63" i="121"/>
  <c r="F19" i="121"/>
  <c r="F61" i="122"/>
  <c r="L11" i="121"/>
  <c r="H11" i="121"/>
  <c r="B19" i="121"/>
  <c r="H19" i="121"/>
  <c r="L31" i="121"/>
  <c r="E31" i="121"/>
  <c r="H38" i="121"/>
  <c r="F38" i="121"/>
  <c r="L63" i="121"/>
  <c r="K67" i="121"/>
  <c r="F17" i="122"/>
  <c r="J11" i="121"/>
  <c r="F11" i="121"/>
  <c r="N20" i="121"/>
  <c r="F40" i="122"/>
  <c r="N14" i="121"/>
  <c r="L5" i="121"/>
  <c r="N38" i="121"/>
  <c r="D23" i="122"/>
  <c r="F23" i="122" s="1"/>
  <c r="F63" i="122"/>
  <c r="K69" i="118"/>
  <c r="I69" i="118"/>
  <c r="G69" i="118"/>
  <c r="C69" i="118"/>
  <c r="K19" i="121"/>
  <c r="F31" i="122"/>
  <c r="F39" i="122"/>
  <c r="F26" i="122"/>
  <c r="N13" i="121"/>
  <c r="F64" i="122"/>
  <c r="F56" i="122"/>
  <c r="F37" i="122"/>
  <c r="F16" i="122"/>
  <c r="N16" i="121"/>
  <c r="C19" i="121"/>
  <c r="J19" i="121"/>
  <c r="L69" i="118"/>
  <c r="F69" i="118"/>
  <c r="F69" i="121"/>
  <c r="D69" i="118"/>
  <c r="M19" i="121"/>
  <c r="E19" i="121"/>
  <c r="E22" i="122"/>
  <c r="N21" i="121"/>
  <c r="E24" i="122"/>
  <c r="F24" i="122" s="1"/>
  <c r="M69" i="120"/>
  <c r="M69" i="121" s="1"/>
  <c r="G69" i="120"/>
  <c r="G69" i="121" s="1"/>
  <c r="E69" i="120"/>
  <c r="C69" i="120"/>
  <c r="B11" i="121"/>
  <c r="E21" i="122"/>
  <c r="F21" i="122" s="1"/>
  <c r="N18" i="121"/>
  <c r="F58" i="122"/>
  <c r="F54" i="122"/>
  <c r="F44" i="122"/>
  <c r="F68" i="122"/>
  <c r="I5" i="121"/>
  <c r="B5" i="121"/>
  <c r="H5" i="121"/>
  <c r="F5" i="121"/>
  <c r="D5" i="121"/>
  <c r="M69" i="118"/>
  <c r="E69" i="118"/>
  <c r="G5" i="121"/>
  <c r="C5" i="121"/>
  <c r="N5" i="117"/>
  <c r="C8" i="122" s="1"/>
  <c r="F69" i="117"/>
  <c r="B69" i="117"/>
  <c r="B69" i="121" s="1"/>
  <c r="C12" i="122"/>
  <c r="G69" i="117"/>
  <c r="N11" i="117"/>
  <c r="C14" i="122"/>
  <c r="E69" i="121"/>
  <c r="N17" i="99"/>
  <c r="E22" i="65" s="1"/>
  <c r="F22" i="65" s="1"/>
  <c r="I7" i="92"/>
  <c r="I21" i="92" s="1"/>
  <c r="H6" i="89"/>
  <c r="B7" i="89"/>
  <c r="Q7" i="89" s="1"/>
  <c r="B17" i="89"/>
  <c r="L19" i="99"/>
  <c r="E19" i="99"/>
  <c r="F19" i="99"/>
  <c r="E21" i="35"/>
  <c r="E15" i="35"/>
  <c r="F24" i="51"/>
  <c r="F32" i="51"/>
  <c r="F28" i="51"/>
  <c r="F29" i="51"/>
  <c r="D34" i="51"/>
  <c r="E9" i="35"/>
  <c r="F25" i="51"/>
  <c r="E8" i="35"/>
  <c r="N8" i="92"/>
  <c r="B69" i="118"/>
  <c r="H7" i="45"/>
  <c r="H22" i="121"/>
  <c r="G31" i="121"/>
  <c r="N22" i="118"/>
  <c r="D25" i="122"/>
  <c r="E33" i="122"/>
  <c r="F33" i="122" s="1"/>
  <c r="N30" i="121"/>
  <c r="N22" i="120"/>
  <c r="N31" i="118"/>
  <c r="H69" i="118"/>
  <c r="J50" i="121"/>
  <c r="N19" i="97"/>
  <c r="L69" i="117"/>
  <c r="L69" i="121"/>
  <c r="C50" i="122"/>
  <c r="F50" i="122"/>
  <c r="N47" i="121"/>
  <c r="J22" i="121"/>
  <c r="G45" i="121"/>
  <c r="N5" i="118"/>
  <c r="D12" i="122"/>
  <c r="F12" i="122"/>
  <c r="N9" i="121"/>
  <c r="E55" i="122"/>
  <c r="F55" i="122" s="1"/>
  <c r="N52" i="121"/>
  <c r="N50" i="120"/>
  <c r="E59" i="122"/>
  <c r="F59" i="122" s="1"/>
  <c r="N56" i="121"/>
  <c r="N67" i="120"/>
  <c r="E70" i="122" s="1"/>
  <c r="F70" i="122" s="1"/>
  <c r="E71" i="122"/>
  <c r="F71" i="122" s="1"/>
  <c r="N6" i="99"/>
  <c r="E11" i="65"/>
  <c r="H19" i="99"/>
  <c r="I69" i="120"/>
  <c r="N45" i="121"/>
  <c r="M31" i="121"/>
  <c r="K38" i="121"/>
  <c r="D18" i="122"/>
  <c r="F18" i="122" s="1"/>
  <c r="N15" i="121"/>
  <c r="N9" i="99"/>
  <c r="E14" i="65"/>
  <c r="F14" i="65" s="1"/>
  <c r="K69" i="120"/>
  <c r="H69" i="117"/>
  <c r="B13" i="43"/>
  <c r="C13" i="43"/>
  <c r="C46" i="122"/>
  <c r="F46" i="122" s="1"/>
  <c r="N43" i="121"/>
  <c r="M22" i="121"/>
  <c r="C67" i="121"/>
  <c r="N28" i="121"/>
  <c r="N62" i="121"/>
  <c r="E65" i="122"/>
  <c r="F65" i="122" s="1"/>
  <c r="E57" i="122"/>
  <c r="F57" i="122"/>
  <c r="N54" i="121"/>
  <c r="N50" i="118"/>
  <c r="D53" i="122" s="1"/>
  <c r="N57" i="121"/>
  <c r="N44" i="121"/>
  <c r="N40" i="118"/>
  <c r="D43" i="122" s="1"/>
  <c r="F43" i="122" s="1"/>
  <c r="D47" i="122"/>
  <c r="N14" i="99"/>
  <c r="E19" i="65"/>
  <c r="D30" i="122"/>
  <c r="F30" i="122"/>
  <c r="N27" i="121"/>
  <c r="N48" i="121"/>
  <c r="D51" i="122"/>
  <c r="F51" i="122"/>
  <c r="N18" i="99"/>
  <c r="E23" i="65" s="1"/>
  <c r="F23" i="65" s="1"/>
  <c r="N12" i="99"/>
  <c r="E17" i="65"/>
  <c r="F17" i="65" s="1"/>
  <c r="I19" i="99"/>
  <c r="M5" i="121"/>
  <c r="H67" i="121"/>
  <c r="N67" i="121"/>
  <c r="D8" i="122"/>
  <c r="H69" i="121"/>
  <c r="D34" i="122"/>
  <c r="E53" i="122"/>
  <c r="N22" i="121"/>
  <c r="E25" i="122"/>
  <c r="F25" i="122"/>
  <c r="K19" i="100"/>
  <c r="Q12" i="100"/>
  <c r="E19" i="100"/>
  <c r="M19" i="100"/>
  <c r="B18" i="89"/>
  <c r="K9" i="89"/>
  <c r="E8" i="89"/>
  <c r="M6" i="89"/>
  <c r="M20" i="89" s="1"/>
  <c r="Q18" i="100"/>
  <c r="G19" i="100"/>
  <c r="Q16" i="100"/>
  <c r="N19" i="100"/>
  <c r="C19" i="100"/>
  <c r="H19" i="100"/>
  <c r="O19" i="100"/>
  <c r="Q13" i="100"/>
  <c r="E12" i="89"/>
  <c r="B14" i="89"/>
  <c r="B10" i="89"/>
  <c r="N15" i="89"/>
  <c r="C13" i="89"/>
  <c r="D11" i="89"/>
  <c r="J8" i="89"/>
  <c r="F8" i="89"/>
  <c r="P7" i="89"/>
  <c r="Q8" i="100"/>
  <c r="K39" i="113"/>
  <c r="H39" i="113"/>
  <c r="M39" i="113"/>
  <c r="D39" i="113"/>
  <c r="I39" i="113"/>
  <c r="E39" i="113"/>
  <c r="L39" i="113"/>
  <c r="N37" i="113"/>
  <c r="J39" i="113"/>
  <c r="N25" i="113"/>
  <c r="B39" i="113"/>
  <c r="F39" i="113"/>
  <c r="N38" i="113"/>
  <c r="H8" i="45"/>
  <c r="B8" i="43"/>
  <c r="C8" i="43"/>
  <c r="G17" i="44"/>
  <c r="G17" i="45"/>
  <c r="H9" i="44"/>
  <c r="H17" i="44" s="1"/>
  <c r="H17" i="45" s="1"/>
  <c r="B17" i="43"/>
  <c r="C17" i="43" s="1"/>
  <c r="B16" i="43"/>
  <c r="C16" i="43"/>
  <c r="B7" i="43"/>
  <c r="C7" i="43"/>
  <c r="B15" i="43"/>
  <c r="C15" i="43" s="1"/>
  <c r="C20" i="46"/>
  <c r="D20" i="46"/>
  <c r="H14" i="50"/>
  <c r="H8" i="50"/>
  <c r="F20" i="46"/>
  <c r="H20" i="46"/>
  <c r="G20" i="46"/>
  <c r="H18" i="123"/>
  <c r="I20" i="46"/>
  <c r="H35" i="124"/>
  <c r="D19" i="50"/>
  <c r="L20" i="46"/>
  <c r="K20" i="46"/>
  <c r="M13" i="46"/>
  <c r="F19" i="50"/>
  <c r="C19" i="50"/>
  <c r="H10" i="50"/>
  <c r="H12" i="50"/>
  <c r="B18" i="47"/>
  <c r="H6" i="47"/>
  <c r="E8" i="46" s="1"/>
  <c r="E20" i="46" s="1"/>
  <c r="H7" i="50"/>
  <c r="M14" i="46"/>
  <c r="E19" i="50"/>
  <c r="M9" i="46"/>
  <c r="M10" i="46"/>
  <c r="M11" i="46"/>
  <c r="M12" i="46"/>
  <c r="M18" i="46"/>
  <c r="M15" i="46"/>
  <c r="M17" i="46"/>
  <c r="H18" i="50"/>
  <c r="H17" i="50"/>
  <c r="H15" i="50"/>
  <c r="H13" i="50"/>
  <c r="H11" i="50"/>
  <c r="H9" i="50"/>
  <c r="G19" i="50"/>
  <c r="H35" i="54"/>
  <c r="H14" i="47"/>
  <c r="E16" i="46" s="1"/>
  <c r="M16" i="46" s="1"/>
  <c r="H18" i="47"/>
  <c r="H18" i="54"/>
  <c r="H35" i="47"/>
  <c r="H18" i="48"/>
  <c r="H35" i="48"/>
  <c r="H16" i="50"/>
  <c r="M8" i="46"/>
  <c r="B19" i="50"/>
  <c r="H19" i="50" s="1"/>
  <c r="C43" i="2" s="1"/>
  <c r="M19" i="46"/>
  <c r="J20" i="46"/>
  <c r="D12" i="58"/>
  <c r="F20" i="89" l="1"/>
  <c r="Q15" i="89"/>
  <c r="M20" i="46"/>
  <c r="D69" i="121"/>
  <c r="G47" i="65"/>
  <c r="B21" i="92"/>
  <c r="Q12" i="89"/>
  <c r="L20" i="89"/>
  <c r="H34" i="65"/>
  <c r="K21" i="92"/>
  <c r="D20" i="89"/>
  <c r="Q18" i="89"/>
  <c r="C33" i="2"/>
  <c r="F18" i="65"/>
  <c r="D24" i="65"/>
  <c r="F10" i="65"/>
  <c r="N13" i="92"/>
  <c r="N11" i="92"/>
  <c r="Q9" i="89"/>
  <c r="Q11" i="89"/>
  <c r="D23" i="35"/>
  <c r="E10" i="35"/>
  <c r="C23" i="35"/>
  <c r="Q8" i="89"/>
  <c r="B20" i="89"/>
  <c r="Q17" i="89"/>
  <c r="J20" i="89"/>
  <c r="C20" i="89"/>
  <c r="E18" i="35"/>
  <c r="B23" i="35"/>
  <c r="N20" i="89"/>
  <c r="Q10" i="89"/>
  <c r="H43" i="65"/>
  <c r="J21" i="92"/>
  <c r="F53" i="122"/>
  <c r="E23" i="35"/>
  <c r="B23" i="2" s="1"/>
  <c r="D23" i="2" s="1"/>
  <c r="H39" i="65"/>
  <c r="F21" i="92"/>
  <c r="H38" i="65"/>
  <c r="C47" i="65"/>
  <c r="N12" i="92"/>
  <c r="Q6" i="89"/>
  <c r="Q13" i="89"/>
  <c r="F19" i="100"/>
  <c r="Q5" i="100"/>
  <c r="N69" i="118"/>
  <c r="D72" i="122" s="1"/>
  <c r="C19" i="99"/>
  <c r="N19" i="99" s="1"/>
  <c r="N11" i="99"/>
  <c r="E16" i="65" s="1"/>
  <c r="F16" i="65" s="1"/>
  <c r="D21" i="58"/>
  <c r="H36" i="65"/>
  <c r="C9" i="92"/>
  <c r="H19" i="60"/>
  <c r="I14" i="89"/>
  <c r="Q14" i="89" s="1"/>
  <c r="P9" i="89"/>
  <c r="P20" i="89" s="1"/>
  <c r="F9" i="122"/>
  <c r="J5" i="121"/>
  <c r="J69" i="120"/>
  <c r="I45" i="121"/>
  <c r="N19" i="121"/>
  <c r="F48" i="122"/>
  <c r="N10" i="121"/>
  <c r="C13" i="122"/>
  <c r="F13" i="122" s="1"/>
  <c r="E27" i="122"/>
  <c r="F27" i="122" s="1"/>
  <c r="N25" i="121"/>
  <c r="E28" i="122"/>
  <c r="F28" i="122" s="1"/>
  <c r="H9" i="45"/>
  <c r="F47" i="65"/>
  <c r="M16" i="92"/>
  <c r="M21" i="92" s="1"/>
  <c r="M19" i="99"/>
  <c r="H12" i="45"/>
  <c r="Q14" i="100"/>
  <c r="Q11" i="100"/>
  <c r="L19" i="100"/>
  <c r="F34" i="51"/>
  <c r="N10" i="99"/>
  <c r="E15" i="65" s="1"/>
  <c r="F15" i="65" s="1"/>
  <c r="G19" i="99"/>
  <c r="D33" i="65"/>
  <c r="D47" i="65" s="1"/>
  <c r="Q7" i="100"/>
  <c r="Q10" i="100"/>
  <c r="Q17" i="100"/>
  <c r="N50" i="121"/>
  <c r="N40" i="121"/>
  <c r="J38" i="121"/>
  <c r="K19" i="99"/>
  <c r="N19" i="94"/>
  <c r="C34" i="51"/>
  <c r="N7" i="92"/>
  <c r="D19" i="99"/>
  <c r="Q19" i="103"/>
  <c r="F34" i="40"/>
  <c r="Q19" i="101"/>
  <c r="B11" i="43"/>
  <c r="C11" i="43" s="1"/>
  <c r="C19" i="43" s="1"/>
  <c r="B43" i="2" s="1"/>
  <c r="F42" i="122"/>
  <c r="B19" i="100"/>
  <c r="Q9" i="100"/>
  <c r="Q6" i="100"/>
  <c r="N8" i="99"/>
  <c r="E13" i="65" s="1"/>
  <c r="F13" i="65" s="1"/>
  <c r="Q15" i="100"/>
  <c r="D19" i="100"/>
  <c r="B17" i="92"/>
  <c r="N17" i="92" s="1"/>
  <c r="C69" i="121"/>
  <c r="D69" i="117"/>
  <c r="F38" i="122"/>
  <c r="N11" i="118"/>
  <c r="D14" i="122" s="1"/>
  <c r="N12" i="121"/>
  <c r="D15" i="122"/>
  <c r="F15" i="122" s="1"/>
  <c r="J19" i="99"/>
  <c r="F17" i="39"/>
  <c r="C36" i="122"/>
  <c r="F36" i="122" s="1"/>
  <c r="N33" i="121"/>
  <c r="N31" i="117"/>
  <c r="N69" i="117" s="1"/>
  <c r="C72" i="122" s="1"/>
  <c r="N32" i="113"/>
  <c r="N30" i="113"/>
  <c r="E47" i="65"/>
  <c r="F17" i="41"/>
  <c r="Q19" i="102"/>
  <c r="H50" i="121"/>
  <c r="N15" i="99"/>
  <c r="E20" i="65" s="1"/>
  <c r="F20" i="65" s="1"/>
  <c r="F10" i="122"/>
  <c r="K63" i="121"/>
  <c r="C38" i="122"/>
  <c r="P12" i="115"/>
  <c r="R12" i="115" s="1"/>
  <c r="H12" i="115"/>
  <c r="N39" i="107"/>
  <c r="C45" i="121"/>
  <c r="H46" i="65"/>
  <c r="C39" i="113"/>
  <c r="N19" i="108"/>
  <c r="N19" i="107"/>
  <c r="F34" i="41"/>
  <c r="C42" i="122"/>
  <c r="C67" i="122"/>
  <c r="F67" i="122" s="1"/>
  <c r="E5" i="121"/>
  <c r="D22" i="121"/>
  <c r="F41" i="122"/>
  <c r="D40" i="121"/>
  <c r="N37" i="121"/>
  <c r="H18" i="124"/>
  <c r="K11" i="121"/>
  <c r="N33" i="113"/>
  <c r="G39" i="113"/>
  <c r="J69" i="118"/>
  <c r="N11" i="120"/>
  <c r="N17" i="121"/>
  <c r="E32" i="122"/>
  <c r="F32" i="122" s="1"/>
  <c r="N29" i="121"/>
  <c r="N31" i="113"/>
  <c r="N29" i="113"/>
  <c r="N27" i="113"/>
  <c r="N39" i="113" s="1"/>
  <c r="B33" i="2" s="1"/>
  <c r="D33" i="2" s="1"/>
  <c r="N19" i="112"/>
  <c r="N19" i="106"/>
  <c r="C9" i="122"/>
  <c r="F67" i="121"/>
  <c r="N5" i="120"/>
  <c r="J12" i="115"/>
  <c r="N28" i="113"/>
  <c r="N37" i="106"/>
  <c r="E47" i="122"/>
  <c r="F47" i="122" s="1"/>
  <c r="E24" i="65" l="1"/>
  <c r="B19" i="43"/>
  <c r="I20" i="89"/>
  <c r="C21" i="92"/>
  <c r="N9" i="92"/>
  <c r="E8" i="122"/>
  <c r="F8" i="122" s="1"/>
  <c r="N5" i="121"/>
  <c r="J69" i="121"/>
  <c r="N16" i="92"/>
  <c r="Q20" i="89"/>
  <c r="F24" i="65"/>
  <c r="B14" i="2"/>
  <c r="N21" i="92"/>
  <c r="H33" i="65"/>
  <c r="H47" i="65" s="1"/>
  <c r="C14" i="2" s="1"/>
  <c r="E14" i="122"/>
  <c r="F14" i="122" s="1"/>
  <c r="N69" i="120"/>
  <c r="N11" i="121"/>
  <c r="C34" i="122"/>
  <c r="F34" i="122" s="1"/>
  <c r="N31" i="121"/>
  <c r="Q19" i="100"/>
  <c r="D14" i="2" l="1"/>
  <c r="E72" i="122"/>
  <c r="N69" i="121"/>
  <c r="F72" i="122" s="1"/>
  <c r="B29" i="1" s="1"/>
</calcChain>
</file>

<file path=xl/sharedStrings.xml><?xml version="1.0" encoding="utf-8"?>
<sst xmlns="http://schemas.openxmlformats.org/spreadsheetml/2006/main" count="2730" uniqueCount="518">
  <si>
    <t>Mes</t>
  </si>
  <si>
    <t>Envasado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</si>
  <si>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</si>
  <si>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</si>
  <si>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</si>
  <si>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</si>
  <si>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</si>
  <si>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</si>
  <si>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</si>
  <si>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</si>
  <si>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</si>
  <si>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</si>
  <si>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</si>
  <si>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</si>
  <si>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Granel (2)</t>
  </si>
  <si>
    <t>TOTAL</t>
  </si>
  <si>
    <t>Inyección Red</t>
  </si>
  <si>
    <t>(1) Gas Licuado vendido en cilindros</t>
  </si>
  <si>
    <t xml:space="preserve">(3) Gas Licuado inyectado en las fábricas de Gas de Ciudad </t>
  </si>
  <si>
    <t xml:space="preserve">     (Gas Manufacturado).</t>
  </si>
  <si>
    <t>(2) Gas Licuado distribuído a estanques de almacenamiento, el que es vendido</t>
  </si>
  <si>
    <t xml:space="preserve">     contra entrega o a través de  medidores</t>
  </si>
  <si>
    <t>Total</t>
  </si>
  <si>
    <t>Gas Licuado</t>
  </si>
  <si>
    <t>Kerosene</t>
  </si>
  <si>
    <t>Kerosene Aviación</t>
  </si>
  <si>
    <t>Petróleo Diesel</t>
  </si>
  <si>
    <t>Residencial</t>
  </si>
  <si>
    <t>Comercial</t>
  </si>
  <si>
    <t>Fiscal</t>
  </si>
  <si>
    <t>Industrial</t>
  </si>
  <si>
    <t>Empleados</t>
  </si>
  <si>
    <t>Otros</t>
  </si>
  <si>
    <t>Venta a Industrias.</t>
  </si>
  <si>
    <t>Ventas a Organismos Fiscales.</t>
  </si>
  <si>
    <t>Ventas a establecimientos comerciales.</t>
  </si>
  <si>
    <t>Ventas a particulares.</t>
  </si>
  <si>
    <t xml:space="preserve">Notas: </t>
  </si>
  <si>
    <t>Ventas a empleados de la empresa de gas.</t>
  </si>
  <si>
    <t>TOTALES</t>
  </si>
  <si>
    <t>(1)</t>
  </si>
  <si>
    <t>(2)</t>
  </si>
  <si>
    <t>Metropolitana</t>
  </si>
  <si>
    <t>Estaciones de Servicio GNC</t>
  </si>
  <si>
    <t>Total de Consumo</t>
  </si>
  <si>
    <t>Total Nacional (Mm3)</t>
  </si>
  <si>
    <t>TOTAL NACIONAL (Mm3)</t>
  </si>
  <si>
    <t>1.- VENTAS MENSUALES POR REGIONES (Mm3).</t>
  </si>
  <si>
    <t>REGIONES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</si>
  <si>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</si>
  <si>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</si>
  <si>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</si>
  <si>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</si>
  <si>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</si>
  <si>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</si>
  <si>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</si>
  <si>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</si>
  <si>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</si>
  <si>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</si>
  <si>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</si>
  <si>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</si>
  <si>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No incluye el GL distribuido por redes y suministrado</t>
  </si>
  <si>
    <t>II.- PRODUCCION, IMPORTACION Y PROCESAMIENTO DEL PETROLEO CRUDO Y</t>
  </si>
  <si>
    <t>1.- PRODUCCION DE PETROLEO CRUDO Y GAS NATURAL, E IMPORTACIONES</t>
  </si>
  <si>
    <t xml:space="preserve">    DE PETROLEO CRUDO.</t>
  </si>
  <si>
    <t xml:space="preserve">PETROLEO </t>
  </si>
  <si>
    <t>GAS</t>
  </si>
  <si>
    <t>NATURAL</t>
  </si>
  <si>
    <t>IMPORTADO</t>
  </si>
  <si>
    <t>MES</t>
  </si>
  <si>
    <t>(m3)</t>
  </si>
  <si>
    <t>(Mm3)</t>
  </si>
  <si>
    <t>2.- PETROLEO CRUDO Y GAS NATURAL PROCESADO EN EL PAIS.</t>
  </si>
  <si>
    <t>REFINERIA</t>
  </si>
  <si>
    <t>PETROLEO CRUDO</t>
  </si>
  <si>
    <t>GAS NATURAL</t>
  </si>
  <si>
    <t>(3)</t>
  </si>
  <si>
    <t>Nacional</t>
  </si>
  <si>
    <t>Importado</t>
  </si>
  <si>
    <t>(1) Incluye gasolina natural extraída del gas natural.</t>
  </si>
  <si>
    <t>PETROLEO CRUDO (m3)</t>
  </si>
  <si>
    <t>NATURAL (Mm3)</t>
  </si>
  <si>
    <t>Primer Trimestre</t>
  </si>
  <si>
    <t>Segundo Trimestre</t>
  </si>
  <si>
    <t>Tercer Trimestre</t>
  </si>
  <si>
    <t>Cuarto Trimestre</t>
  </si>
  <si>
    <t>1.- PRODUCCION NACIONAL NETA ANUAL (m3) (1).</t>
  </si>
  <si>
    <t>TIPO</t>
  </si>
  <si>
    <t xml:space="preserve">              REFINERIAS</t>
  </si>
  <si>
    <t>COMBUSTIBLE</t>
  </si>
  <si>
    <t>4.- VENTA NACIONAL DE DERIVADOS DEL PETROLEO.</t>
  </si>
  <si>
    <t xml:space="preserve"> a) TOTAL DE VENTAS DE COMBUSTIBLES LIQUIDOS (m3).</t>
  </si>
  <si>
    <t xml:space="preserve">VENTAS DIRECTAS </t>
  </si>
  <si>
    <t xml:space="preserve"> VENTAS COMPAÑIAS </t>
  </si>
  <si>
    <t>ENAP</t>
  </si>
  <si>
    <t xml:space="preserve"> DISTRIBUIDORAS</t>
  </si>
  <si>
    <t>INYECCION A LA RED</t>
  </si>
  <si>
    <t>c) TOTAL NACIONAL DE VENTAS DE DERIVADOS DEL PETROLEO (m3).</t>
  </si>
  <si>
    <t xml:space="preserve">  VENTAS DE C.L.</t>
  </si>
  <si>
    <t>TOTAL DE VENTAS</t>
  </si>
  <si>
    <t>I.- RESUMEN  DE  LA  PRODUCCION,  IMPORTACION  Y  VENTA  DE PETROLEO  CRUDO,</t>
  </si>
  <si>
    <t>1.- PRODUCCION E IMPORTACION DE PETROLEO CRUDO Y GAS NATURAL.</t>
  </si>
  <si>
    <t xml:space="preserve">                                PRODUCCION NACIONAL</t>
  </si>
  <si>
    <t>IMPORTACION</t>
  </si>
  <si>
    <t>(2) Crudo recepcionado en refinerías.</t>
  </si>
  <si>
    <t xml:space="preserve">PETROLEO CRUDO </t>
  </si>
  <si>
    <t>3.- PRODUCCION E IMPORTACION DE DERIVADOS DEL PETROLEO.</t>
  </si>
  <si>
    <t>(3) Incluye derivados de uso no energético.</t>
  </si>
  <si>
    <t xml:space="preserve">    en fase gaseosa a través de medidores, ya incluido en</t>
  </si>
  <si>
    <t xml:space="preserve">    el GL granel del Título V anterior.</t>
  </si>
  <si>
    <t>Nombre Combustible</t>
  </si>
  <si>
    <t>(1) USUARIOS: Ventas a Industrias, Comercio o Particulares.</t>
  </si>
  <si>
    <t>(1) EMPRESAS DE TRANSPORTE: Ventas a empresas de transporte por calle y caminos.</t>
  </si>
  <si>
    <t>(1) RANCHOS: Ventas a barcos y aviones.</t>
  </si>
  <si>
    <t>(1) CANAL MINORISTA: Ventas a Estaciones de Servicio y locales de venta al público en general.</t>
  </si>
  <si>
    <t xml:space="preserve">     c.1.1. Ventas Directas a Usuarios (1), ordenadas por producto y por mes (m3)</t>
  </si>
  <si>
    <t xml:space="preserve">     c.1.2. Ventas Directas a Empresas de Transporte (1), ordenadas por producto y por mes (m3)</t>
  </si>
  <si>
    <t xml:space="preserve">     c.1.3. Ventas Directas a Ranchos (1), ordenadas por producto y por mes (m3).</t>
  </si>
  <si>
    <t xml:space="preserve">     c.2. Ventas Canal Minorista (1), ordenadas por producto y por mes (m3).</t>
  </si>
  <si>
    <t xml:space="preserve">     c.3. Consumo Interno (1), ordenadas por producto y por mes (m3).</t>
  </si>
  <si>
    <t xml:space="preserve">     c.4. Total de Ventas, ordenadas por producto y por mes (m3).</t>
  </si>
  <si>
    <t>Región Metropolitana</t>
  </si>
  <si>
    <t xml:space="preserve">     c.1.1. Ventas Directas a Usuarios (1), ordenadas por producto y por región (m3).</t>
  </si>
  <si>
    <t xml:space="preserve">     c.1.2. Ventas Directas a Empresas de Transporte (1), ordenadas por producto y por región (m3).</t>
  </si>
  <si>
    <t xml:space="preserve">     c.1.3 Ventas Directas a Ranchos (1), ordenadas por producto y por región (m3).</t>
  </si>
  <si>
    <t xml:space="preserve">     c.3. Consumo Interno (1), ordenadas por producto y por región (m3).</t>
  </si>
  <si>
    <t xml:space="preserve">     c.4. Total de Ventas (1), ordenadas por producto y por región (m3).</t>
  </si>
  <si>
    <t>GASOLINA 81</t>
  </si>
  <si>
    <t>GASOLINA 86</t>
  </si>
  <si>
    <t>GASOLINA 87</t>
  </si>
  <si>
    <t>GASOLINA 91</t>
  </si>
  <si>
    <t>GASOLINA 93</t>
  </si>
  <si>
    <t>GASOLINA 93 SP</t>
  </si>
  <si>
    <t>GASOLINA 95 SP</t>
  </si>
  <si>
    <t>GASOLINA 97 SP</t>
  </si>
  <si>
    <t>GASOLINA AVIACION</t>
  </si>
  <si>
    <t>KEROSENE AVIACION</t>
  </si>
  <si>
    <t>KEROSENE DOMESTICO</t>
  </si>
  <si>
    <t>NAFTA LIVIANA</t>
  </si>
  <si>
    <t>P. COMBUSTIBLE Nº 180</t>
  </si>
  <si>
    <t>P. COMBUSTIBLE Nº 5</t>
  </si>
  <si>
    <t>P. COMBUSTIBLE Nº 6</t>
  </si>
  <si>
    <t>P. DIESEL</t>
  </si>
  <si>
    <t>P. DIESEL A1</t>
  </si>
  <si>
    <t>P. DIESEL A2</t>
  </si>
  <si>
    <t>P. DIESEL B</t>
  </si>
  <si>
    <t xml:space="preserve">     Ordenadas por mes y por producto (m3).</t>
  </si>
  <si>
    <t xml:space="preserve">     Ordenadas por Mes y por Producto.</t>
  </si>
  <si>
    <t xml:space="preserve">     Ordenadas por producto y por región (m3).</t>
  </si>
  <si>
    <t>Granel</t>
  </si>
  <si>
    <t>REGIÓN</t>
  </si>
  <si>
    <t>TOTAL PAÍS</t>
  </si>
  <si>
    <t>Fuente: Informe Estadístico Mensual Enap.</t>
  </si>
  <si>
    <t>(1) CONSUMO INTERNO: Consumos de los vehículos de las Empresas Distribuidoras.</t>
  </si>
  <si>
    <t>1.- DISTRIBUCION MENSUAL POR REGIONES (Mm3).</t>
  </si>
  <si>
    <t>a) VENTAS ANUALES POR CANALES DE DISTRIBUCION (m3).</t>
  </si>
  <si>
    <t xml:space="preserve">VENTAS </t>
  </si>
  <si>
    <t xml:space="preserve">TIPO DE </t>
  </si>
  <si>
    <t xml:space="preserve">DIRECTAS </t>
  </si>
  <si>
    <t>COMPAÑIAS</t>
  </si>
  <si>
    <t>DISTRIBUIDORAS</t>
  </si>
  <si>
    <t>b) VENTAS ANUALES POR PRODUCTOS DE LAS COMPAÑIAS DISTRIBUIDORAS (m3).</t>
  </si>
  <si>
    <t>USUARIOS: Ventas a Industriales, Comercio o Particulares.</t>
  </si>
  <si>
    <t>EMPRESAS DE TRANSPORTE: Ventas a empresas de transporte por calles y caminos.</t>
  </si>
  <si>
    <t>RANCHOS: Ventas a barcos y aviones.</t>
  </si>
  <si>
    <t>CANAL MINORISTA: Ventas a estaciones de servicio y locales de venta al público en general.</t>
  </si>
  <si>
    <t>CONSUMO INTERNO: Consumos propios de las Empresas Distribuidoras.</t>
  </si>
  <si>
    <t>Combustibles</t>
  </si>
  <si>
    <t>Transporte</t>
  </si>
  <si>
    <t>Ranchos</t>
  </si>
  <si>
    <t>Canal</t>
  </si>
  <si>
    <t>Minorista</t>
  </si>
  <si>
    <t>Interno</t>
  </si>
  <si>
    <t>Consumo</t>
  </si>
  <si>
    <t>Ventas</t>
  </si>
  <si>
    <t>Gasolinas</t>
  </si>
  <si>
    <t>Petróleo Combustible</t>
  </si>
  <si>
    <t>IMP.</t>
  </si>
  <si>
    <t>EXP.</t>
  </si>
  <si>
    <t xml:space="preserve">Total </t>
  </si>
  <si>
    <t>2.- IMPORTACION-EXPORTACION</t>
  </si>
  <si>
    <t>5.- DISTRIBUCION DE GAS DE CIUDAD  Y GAS NATURAL. (Mm3).</t>
  </si>
  <si>
    <t>GAS DE CIUDAD</t>
  </si>
  <si>
    <t>Propileno</t>
  </si>
  <si>
    <t>CRUDO</t>
  </si>
  <si>
    <t>Gas Natural (uso energético)</t>
  </si>
  <si>
    <t>Gas Natural (uso petroquímico)</t>
  </si>
  <si>
    <t>Combustibles Líquidos (Miles de m3).</t>
  </si>
  <si>
    <t>y Directas de Usuarios</t>
  </si>
  <si>
    <t>Cias. Distribuidoras</t>
  </si>
  <si>
    <t>GASOLINA_93_SP</t>
  </si>
  <si>
    <t>GASOLINA_95_SP</t>
  </si>
  <si>
    <t>GASOLINA_97_SP</t>
  </si>
  <si>
    <t>KEROSENE_AVIACION</t>
  </si>
  <si>
    <t>KEROSENE_DOMESTICO</t>
  </si>
  <si>
    <t>P_COMBUSTIBLE_180</t>
  </si>
  <si>
    <t>P_COMBUSTIBLE_5</t>
  </si>
  <si>
    <t>P_COMBUSTIBLE_6</t>
  </si>
  <si>
    <t>P_DIESEL_A1</t>
  </si>
  <si>
    <t>diciembre</t>
  </si>
  <si>
    <t>3.- PRODUCCION MENSUAL NETA POR REFINERIA.</t>
  </si>
  <si>
    <t>3.- VENTAS NACIONALES POR PRODUCTOS Y POR REGION.</t>
  </si>
  <si>
    <t>2.- VENTAS NACIONALES POR PRODUCTOS Y POR MES.</t>
  </si>
  <si>
    <t>1.- VENTAS NACIONALES POR PRODUCTOS Y CANAL DE DISTRIBUCION.</t>
  </si>
  <si>
    <t>Gas Natural (Millones m3)</t>
  </si>
  <si>
    <t>P_DIESEL_INVERNAL</t>
  </si>
  <si>
    <t>julio</t>
  </si>
  <si>
    <t>agosto</t>
  </si>
  <si>
    <t>septiembre</t>
  </si>
  <si>
    <t>octubre</t>
  </si>
  <si>
    <t>noviembre</t>
  </si>
  <si>
    <t>Componente Asfáltico</t>
  </si>
  <si>
    <t>Aguarrás Mineral</t>
  </si>
  <si>
    <t>Crudo Reducido</t>
  </si>
  <si>
    <t>GASOLINA_AVIACION_100-130</t>
  </si>
  <si>
    <t>Bío-Bío</t>
  </si>
  <si>
    <t>Aconcagua</t>
  </si>
  <si>
    <t>Gregorio</t>
  </si>
  <si>
    <t>DE ENAP</t>
  </si>
  <si>
    <t>Arica y Parinacota</t>
  </si>
  <si>
    <t>Tarapaca</t>
  </si>
  <si>
    <t>Antofagasta</t>
  </si>
  <si>
    <t>Atacama</t>
  </si>
  <si>
    <t>Coquimbo</t>
  </si>
  <si>
    <t>Valparaíso</t>
  </si>
  <si>
    <t>Libertador Bernardo OHiggins</t>
  </si>
  <si>
    <t>Maule</t>
  </si>
  <si>
    <t>Biobío</t>
  </si>
  <si>
    <t>La Araucanía</t>
  </si>
  <si>
    <t>Region de los Rios</t>
  </si>
  <si>
    <t>Los Lagos</t>
  </si>
  <si>
    <t>Aisén del General Carlos Ibáñez del Campo</t>
  </si>
  <si>
    <t>Magallanes y de la Antártica Chilena</t>
  </si>
  <si>
    <t>Libertador Bernardo Ohiggins</t>
  </si>
  <si>
    <t>Total Nacional</t>
  </si>
  <si>
    <t>REGION DEL BIOBIO (Mm3)</t>
  </si>
  <si>
    <t>Antofagasta (Mm3)</t>
  </si>
  <si>
    <t>Valparaíso (Mm3)</t>
  </si>
  <si>
    <t>Magallanes y de la Antártica Chilena (Mm3)</t>
  </si>
  <si>
    <t>Usuarios</t>
  </si>
  <si>
    <t>Empresas de</t>
  </si>
  <si>
    <t xml:space="preserve">Valparaíso </t>
  </si>
  <si>
    <t>BioBío</t>
  </si>
  <si>
    <t>BIOBIO</t>
  </si>
  <si>
    <r>
      <t xml:space="preserve">     c.2. Ventas Canal Minorista  (1), ordenadas por producto y por región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).</t>
    </r>
  </si>
  <si>
    <t>PETROLEO CRUDO NACIONAL</t>
  </si>
  <si>
    <t>hoja 1</t>
  </si>
  <si>
    <t>hoja 2</t>
  </si>
  <si>
    <t>hoja 3</t>
  </si>
  <si>
    <t>hoja 4</t>
  </si>
  <si>
    <t>hoja 5</t>
  </si>
  <si>
    <t>hoja 6</t>
  </si>
  <si>
    <t>hoja 7</t>
  </si>
  <si>
    <t>hoja 8</t>
  </si>
  <si>
    <t>hoja 9</t>
  </si>
  <si>
    <t>hoja 10</t>
  </si>
  <si>
    <t>hoja 11</t>
  </si>
  <si>
    <t>hoja 12</t>
  </si>
  <si>
    <t>hoja 13</t>
  </si>
  <si>
    <t>hoja 14</t>
  </si>
  <si>
    <t>hoja 15</t>
  </si>
  <si>
    <t>hoja 16</t>
  </si>
  <si>
    <t>hoja 17</t>
  </si>
  <si>
    <t>hoja 18</t>
  </si>
  <si>
    <t>hoja 19</t>
  </si>
  <si>
    <t>hoja 20</t>
  </si>
  <si>
    <t>hoja 21</t>
  </si>
  <si>
    <t>hoja 22</t>
  </si>
  <si>
    <t>hoja 23</t>
  </si>
  <si>
    <t>hoja 24</t>
  </si>
  <si>
    <t>hoja 25</t>
  </si>
  <si>
    <t>hoja 26</t>
  </si>
  <si>
    <t>hoja 27</t>
  </si>
  <si>
    <t>hoja 28</t>
  </si>
  <si>
    <t>hoja 29</t>
  </si>
  <si>
    <t>hoja 30</t>
  </si>
  <si>
    <t>hoja 31</t>
  </si>
  <si>
    <t>hoja 32</t>
  </si>
  <si>
    <t>hoja 33</t>
  </si>
  <si>
    <t>1.- PRODUCCION DE PETROLEO CRUDO Y GAS NATURAL, E IMPORTACIONES DE PETROLEO CRUDO</t>
  </si>
  <si>
    <t>a) Ventas de Combustibles Líquidos de Enap y Compañías  Distribuidoras (m3).</t>
  </si>
  <si>
    <t>b) Ventas Mensuales Directas de ENAP(m3).</t>
  </si>
  <si>
    <t>hoja 35</t>
  </si>
  <si>
    <t>hoja 36</t>
  </si>
  <si>
    <t>hoja 37</t>
  </si>
  <si>
    <t>hoja 38</t>
  </si>
  <si>
    <t>hoja 39</t>
  </si>
  <si>
    <t>hoja 40</t>
  </si>
  <si>
    <t>hoja 41</t>
  </si>
  <si>
    <t>hoja 43</t>
  </si>
  <si>
    <t>hoja 44</t>
  </si>
  <si>
    <t>hoja 45</t>
  </si>
  <si>
    <t>hoja 46</t>
  </si>
  <si>
    <t>hoja 48</t>
  </si>
  <si>
    <t>4.-  VENTAS TOTALES DE ENAP Y COMPAÑIAS DISTRIBUIDORAS, ORDENADAS POR MES Y POR PRODUCTOS PARA CADA REGIÓN (M3).</t>
  </si>
  <si>
    <t>hoja 47_1</t>
  </si>
  <si>
    <t>hoja 47_2</t>
  </si>
  <si>
    <t>hoja 48_2</t>
  </si>
  <si>
    <t xml:space="preserve">2. VENTAS MENSUALES DE GAS DE CIUDAD POR REGIONES Y TIPO DE CONSUMIDOR (Mm3). </t>
  </si>
  <si>
    <t>3.-VENTAS MENSUALES DE GAS DE CIUDAD POR REGIONES Y TIPO DE CONSUMIDOR (Mm3).</t>
  </si>
  <si>
    <t>c) Ventas de Combustibles Líquidos de las Compañias Distribuidoras.</t>
  </si>
  <si>
    <t>b) Ventas Mensuales Directas de ENAP. ordenadas por producto y por región (m3).</t>
  </si>
  <si>
    <t>a) Total de Ventas de Combustibles Líquidos(m3).</t>
  </si>
  <si>
    <t>c) Total Nacional de Ventas de Derivados del Petroleo(m3).</t>
  </si>
  <si>
    <t>a) Combustibles Líquidos (Miles de m3).</t>
  </si>
  <si>
    <t>b) Gas Natural (Millones m3)</t>
  </si>
  <si>
    <t xml:space="preserve">2. GAS NATURAL DISTRIBUIDO POR REGIONES Y TIPO DE CONSUMIDOR (Mm3). </t>
  </si>
  <si>
    <t>a) Producción Mensual Neta Derivados del Petroleo (m3) Refinería Aconcagua.</t>
  </si>
  <si>
    <t>b) Producción Mensual Neta Derivados del Petroleo (m3) Refinería BioBio.</t>
  </si>
  <si>
    <t>c) Producción Mensual Neta Derivados del Petroleo (m3) Refinería Gregorio.</t>
  </si>
  <si>
    <t>d) Producción Mensual Neta Derivados del Petroleo (m3) Totales refinerías.</t>
  </si>
  <si>
    <t>hoja 34_1</t>
  </si>
  <si>
    <t>hoja 34_2</t>
  </si>
  <si>
    <t>hoja 42_2</t>
  </si>
  <si>
    <t>hoja 42_1</t>
  </si>
  <si>
    <t>a) Ventas Anuales por Canales de Distribución (m3).</t>
  </si>
  <si>
    <t>b) Ventas Anuales por Productos de la Compañias Distribuidoras (m3).</t>
  </si>
  <si>
    <t>VENTAS DE</t>
  </si>
  <si>
    <r>
      <t xml:space="preserve">     c.2. Ventas Canal Minorista  (1), ordenadas por producto y por región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</t>
    </r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</si>
  <si>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</si>
  <si>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</si>
  <si>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</si>
  <si>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</si>
  <si>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</si>
  <si>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Valparaiso</t>
  </si>
  <si>
    <t>Región de Ohiggins</t>
  </si>
  <si>
    <t>Región del Maule</t>
  </si>
  <si>
    <t>Región de Bio Bio</t>
  </si>
  <si>
    <t>Región de La Araucanía</t>
  </si>
  <si>
    <t>Región de los Rios</t>
  </si>
  <si>
    <t>Región de Los Lagos</t>
  </si>
  <si>
    <t>Totales Nacionales</t>
  </si>
  <si>
    <t>Región de Magallanes y la Antartica</t>
  </si>
  <si>
    <t>Región de Aisén</t>
  </si>
  <si>
    <t>Nota: Cuadros a completar proximamente.</t>
  </si>
  <si>
    <t>Region de los Rios (14)</t>
  </si>
  <si>
    <t>Aisén del General Carlos Ibáñez del Campo (11)</t>
  </si>
  <si>
    <t>Magallanes y de la Antártica Chilena (12)</t>
  </si>
  <si>
    <t>Metropolitana (13)</t>
  </si>
  <si>
    <t>PRODUCCION NACIONAL</t>
  </si>
  <si>
    <t>P_DIESEL_B1</t>
  </si>
  <si>
    <t>P_DIESEL_B2</t>
  </si>
  <si>
    <t>Diesel ULSD</t>
  </si>
  <si>
    <t>Diesel B-1</t>
  </si>
  <si>
    <t>Decantado</t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</si>
  <si>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(1)</t>
    </r>
  </si>
  <si>
    <r>
      <t xml:space="preserve">      GAS NATURAL (Mm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</si>
  <si>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 (2)</t>
    </r>
  </si>
  <si>
    <r>
      <t>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</si>
  <si>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>IMPORTADO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</si>
  <si>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 xml:space="preserve">         PRODUCCION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(3)</t>
    </r>
  </si>
  <si>
    <r>
      <t xml:space="preserve">      IMPORTACION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</si>
  <si>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t>1. VENTA NACIONAL POR REGIONES (ton).</t>
  </si>
  <si>
    <t>2. VENTA NACIONAL MENSUAL POR TIPO DE CONSUMIDOR (ton).</t>
  </si>
  <si>
    <t>2. VENTA NACIONAL ANUAL POR TIPO DE CONSUMIDOR (ton).</t>
  </si>
  <si>
    <t xml:space="preserve"> b) TOTAL DE VENTAS DE GAS LICUADO (1) (ton).</t>
  </si>
  <si>
    <t>(1) No Incluye Inyección a la Red</t>
  </si>
  <si>
    <t xml:space="preserve">       la densidad de 0,55 ton/m3  de Enero a Julio y de  0,508  ton/m3 de Agosto a Diciembre.</t>
  </si>
  <si>
    <t>Fuente: Informe mensual ENAP.</t>
  </si>
  <si>
    <t>Fuente: Informe  mensual ENAP.</t>
  </si>
  <si>
    <t xml:space="preserve">Arica y Parinacota </t>
  </si>
  <si>
    <t xml:space="preserve">Tarapaca </t>
  </si>
  <si>
    <t>Envasado (1)</t>
  </si>
  <si>
    <t>VENTAS DE GLP (2)</t>
  </si>
  <si>
    <t>(2) Valor obtenido de las ventas nacionales de GLP (en ton) transformadas a m3 utilizando</t>
  </si>
  <si>
    <t>b) Total de Ventas de Gas Licuado(ton).</t>
  </si>
  <si>
    <t>hoja 35_1</t>
  </si>
  <si>
    <t>hoja 35_2</t>
  </si>
  <si>
    <t>2. VENTA NACIONAL GLP POR TIPO DE CONSUMIDOR (ton).</t>
  </si>
  <si>
    <t>VENTA NACIONAL MENSUAL GLP POR TIPO DE CONSUMIDOR (ton).</t>
  </si>
  <si>
    <t>VENTA NACIONAL ANUAL GLP POR TIPO DE CONSUMIDOR (ton).</t>
  </si>
  <si>
    <t>3. VENTAS TOTALES DE GLP POR MES Y PARA CADA REGION (ton)</t>
  </si>
  <si>
    <t>Los Rios</t>
  </si>
  <si>
    <t>hoja 47_3</t>
  </si>
  <si>
    <t>Región de la Araucania</t>
  </si>
  <si>
    <t>Fecha</t>
  </si>
  <si>
    <t>Tipo Consumidor</t>
  </si>
  <si>
    <t>2KG</t>
  </si>
  <si>
    <t>2KG C</t>
  </si>
  <si>
    <t>5KG</t>
  </si>
  <si>
    <t>5KG C</t>
  </si>
  <si>
    <t>11KG</t>
  </si>
  <si>
    <t>11KG C</t>
  </si>
  <si>
    <t>15KG</t>
  </si>
  <si>
    <t>15KG C</t>
  </si>
  <si>
    <t>45KG</t>
  </si>
  <si>
    <t>45KG C</t>
  </si>
  <si>
    <t>CIL. Vehicular</t>
  </si>
  <si>
    <t>Granel Veh.</t>
  </si>
  <si>
    <t xml:space="preserve">Granel </t>
  </si>
  <si>
    <t>Total Envasado</t>
  </si>
  <si>
    <t>Total Granel</t>
  </si>
  <si>
    <t>Total General</t>
  </si>
  <si>
    <t>Servicio Público</t>
  </si>
  <si>
    <t>Total general</t>
  </si>
  <si>
    <t>Isobutano</t>
  </si>
  <si>
    <t>Propano Comercial</t>
  </si>
  <si>
    <t>Propano Especial</t>
  </si>
  <si>
    <t>Gasolina Automóvil</t>
  </si>
  <si>
    <t>Gasolina 86 NOR</t>
  </si>
  <si>
    <t>Gasolina 91 NOR</t>
  </si>
  <si>
    <t>Gasolina 93 NOR RM</t>
  </si>
  <si>
    <t>Gasolina 93 NOR RP</t>
  </si>
  <si>
    <t>Gasolina 97 NOR RM</t>
  </si>
  <si>
    <t>Gasolina 97 NOR RP</t>
  </si>
  <si>
    <t>Kerosene Aviación ASTM A1</t>
  </si>
  <si>
    <t>Kerosene Doméstico</t>
  </si>
  <si>
    <t>Diesel</t>
  </si>
  <si>
    <t>Diesel C</t>
  </si>
  <si>
    <t>Diesel Marino MGO or DMA</t>
  </si>
  <si>
    <t>Petróleo Diesel Grado A-1 (RM)</t>
  </si>
  <si>
    <t>Pet. Combustibles</t>
  </si>
  <si>
    <t>Petróleo Comb Especial Max. 1% Azufre</t>
  </si>
  <si>
    <t>Petróleo Comb Uso Marino RMF25 (IFO-180)</t>
  </si>
  <si>
    <t>Petróleo Comb Uso Marino RMF35 (IFO-380)</t>
  </si>
  <si>
    <t>Petróleo Combustible N° 6</t>
  </si>
  <si>
    <t>Gasolina Aviación</t>
  </si>
  <si>
    <t>Gasolina 100 ll</t>
  </si>
  <si>
    <t>Gasolinas Bases</t>
  </si>
  <si>
    <t>Gasolina de Topping</t>
  </si>
  <si>
    <t>Gasolina Natural</t>
  </si>
  <si>
    <t>Nafta</t>
  </si>
  <si>
    <t>Alquilato</t>
  </si>
  <si>
    <t>Nafta Desulfurizada</t>
  </si>
  <si>
    <t>Reformato</t>
  </si>
  <si>
    <t>Prod. Industriales</t>
  </si>
  <si>
    <t>Asfalto CA14</t>
  </si>
  <si>
    <t>Asfalto CA24</t>
  </si>
  <si>
    <t>Gas Oil</t>
  </si>
  <si>
    <t>Pitch Asfáltico</t>
  </si>
  <si>
    <t>Pitch Especial</t>
  </si>
  <si>
    <t>SLOP de Crudo</t>
  </si>
  <si>
    <t>SLOP Liviano</t>
  </si>
  <si>
    <t>SLOP Pesado</t>
  </si>
  <si>
    <t>Propileno Baja Pureza</t>
  </si>
  <si>
    <t>Solventes</t>
  </si>
  <si>
    <t>Solvente 4</t>
  </si>
  <si>
    <t>Xileno Industrial</t>
  </si>
  <si>
    <t>REFINERIA ACONCAGUA</t>
  </si>
  <si>
    <t>Butano Comercial</t>
  </si>
  <si>
    <t>COL</t>
  </si>
  <si>
    <t>Petróleo Diesel E</t>
  </si>
  <si>
    <t>Petróleo Comb Especial Bajo Metales</t>
  </si>
  <si>
    <t>Gasolina de Cracking</t>
  </si>
  <si>
    <t>Gasolina HCN</t>
  </si>
  <si>
    <t>Fuel Gas</t>
  </si>
  <si>
    <t>REFINERIA BÍO BÍO</t>
  </si>
  <si>
    <t>Butano Especial</t>
  </si>
  <si>
    <t>REFINERIA GREGORIO</t>
  </si>
  <si>
    <t>III.- PRODUCCION NACIONAL E IMPORTACION DE DERIVADOS DEL PETROLEO. Año 2017.</t>
  </si>
  <si>
    <t>3.- PETROLEO CRUDO PROCESADO EN Aconcagua Año 2017.</t>
  </si>
  <si>
    <t>4.- PETROLEO CRUDO PROCESADO EN Bío-Bío Año 2017.</t>
  </si>
  <si>
    <t>5.- PETROLEO CRUDO Y GAS NATURAL PROCESADO EN Gregorio. Año 2017.</t>
  </si>
  <si>
    <t xml:space="preserve">   GAS NATURAL. Año 2017.</t>
  </si>
  <si>
    <t xml:space="preserve">     GAS  NATURAL  Y  DERIVADOS. Año 2017.</t>
  </si>
  <si>
    <t>a) Producción mensual neta de derivados del Petróleo (m3). Refinería Aconcagua Año 2017.</t>
  </si>
  <si>
    <t>a) Producción mensual neta de derivados del Petróleo (m3). Refinería Bío Bío Año 2017.</t>
  </si>
  <si>
    <t>a) Producción mensual neta de derivados del Petróleo (m3). Refinería Gregorio Año 2017.</t>
  </si>
  <si>
    <t>d) Producción mensual neta de derivados del Petróleo (m3). Totales Refinerías. Año 2017.</t>
  </si>
  <si>
    <t>IV.- DISTRIBUCION Y VENTAS DE COMBUSTIBLES LIQUIDOS. Año 2017.</t>
  </si>
  <si>
    <t>a) Ventas de Combustibles Líquidos de Enap y Compañías  Distribuidoras (m3), Año 2017.</t>
  </si>
  <si>
    <t>b) Ventas Mensuales Directas de ENAP. Año 2017.</t>
  </si>
  <si>
    <t>c) Ventas de Combustibles Líquidos de las Compañias Distribuidoras, Año 2017.</t>
  </si>
  <si>
    <t>b) Ventas Directas de ENAP. Año 2017.</t>
  </si>
  <si>
    <t>4.-  VENTAS TOTALES DE ENAP Y COMPAÑIAS DISTRIBUIDORAS, ORDENADAS POR MES Y POR PRODUCTOS PARA CADA REGIÓN (M3), Año 2017.</t>
  </si>
  <si>
    <t>VENTAS TOTALES DE ENAP Y COMPAÑIAS DISTRIBUIDORAS, ORDENADAS POR MES Y POR PRODUCTOS PARA CADA REGIÓN (M3), Año 2017.</t>
  </si>
  <si>
    <t>V.- DISTRIBUCION Y VENTAS DE GAS LICUADO, Año 2017.</t>
  </si>
  <si>
    <t>3. VENTAS TOTALES DE GLP POR MES Y PARA CADA REGION (ton), Año 2017.</t>
  </si>
  <si>
    <t>VENTAS TOTALES DE GLP POR MES Y PARA CADA REGION (ton), Año 2017.</t>
  </si>
  <si>
    <t>VI. DISTRIBUCION Y VENTA DE GAS DE CIUDAD (1). Año 2017.</t>
  </si>
  <si>
    <t>2. VENTAS MENSUALES DE GAS DE CIUDAD POR REGIONES Y TIPO DE CONSUMIDOR (Mm3). Año 2017.</t>
  </si>
  <si>
    <t>VENTAS MENSUALES DE GAS DE CIUDAD POR REGIONES Y TIPO DE CONSUMIDOR (Mm3). Año 2017.</t>
  </si>
  <si>
    <t>VII. DISTRIBUCION  DE GAS DE NATURAL. Año 2017.</t>
  </si>
  <si>
    <t>2. Gas Natural Distribuído por regiones y tipo de consumidor (Mm3). Año 2017.</t>
  </si>
  <si>
    <t>Gas Natural Distribuído por regiones y tipo de consumidor (Mm3). Año 2017.</t>
  </si>
  <si>
    <t>I.- RESUMEN  DE  LA  PRODUCCION,  IMPORTACION  Y  VENTA  DE PETROLEO  CRUDO, GAS NATURAL Y DERIVADOS Año 2017</t>
  </si>
  <si>
    <t>II.- PRODUCCION, IMPORTACION Y PROCESAMIENTO DEL PETROLEO CRUDO Y GAS NATURAL Año 2017.</t>
  </si>
  <si>
    <t>Año 2017</t>
  </si>
  <si>
    <t>Otros                (Consumo Propio)</t>
  </si>
  <si>
    <t>Coquimbo (Mm3)</t>
  </si>
  <si>
    <t>Maule (Mm3)</t>
  </si>
  <si>
    <t>Bío-Bío (Mm3)</t>
  </si>
  <si>
    <t>hoja 47_4</t>
  </si>
  <si>
    <t>Región de Valparaíso</t>
  </si>
  <si>
    <t>Región de Maule</t>
  </si>
  <si>
    <t>Región de la Bío-Bío</t>
  </si>
  <si>
    <t>Región de la Los Lagos</t>
  </si>
  <si>
    <t>Gasolina 88 NOR</t>
  </si>
  <si>
    <t>Cutter</t>
  </si>
  <si>
    <t>DIESEL MARINO</t>
  </si>
  <si>
    <t>Ene-17</t>
  </si>
  <si>
    <t>Total Ene-17</t>
  </si>
  <si>
    <t>Feb-17</t>
  </si>
  <si>
    <t>Total Feb-17</t>
  </si>
  <si>
    <t>Mar-17</t>
  </si>
  <si>
    <t>Total Mar-17</t>
  </si>
  <si>
    <t>Abr-17</t>
  </si>
  <si>
    <t>Total Abr-17</t>
  </si>
  <si>
    <t>May-17</t>
  </si>
  <si>
    <t>Total May-17</t>
  </si>
  <si>
    <t>Jun-17</t>
  </si>
  <si>
    <t>Total Jun-17</t>
  </si>
  <si>
    <t>Jul-17</t>
  </si>
  <si>
    <t>Total Jul-17</t>
  </si>
  <si>
    <t>Ago-17</t>
  </si>
  <si>
    <t>Total Ago-17</t>
  </si>
  <si>
    <t>Sep-17</t>
  </si>
  <si>
    <t>Total Sep-17</t>
  </si>
  <si>
    <t>Oct-17</t>
  </si>
  <si>
    <t>Total Oct-17</t>
  </si>
  <si>
    <t>Nov-17</t>
  </si>
  <si>
    <t>Total Nov-17</t>
  </si>
  <si>
    <t>Dic-17</t>
  </si>
  <si>
    <t>Total Dic-17</t>
  </si>
  <si>
    <t xml:space="preserve"> Metropolitana (Mm3)</t>
  </si>
  <si>
    <t>Los Lagos (Mm3)</t>
  </si>
  <si>
    <t>Araucania (Mm3)</t>
  </si>
  <si>
    <t>Libertador Bernardo O'Higgins (Mm3)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</si>
</sst>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* #,##0_);_(* \(#,##0\);_(* &quot;-&quot;_);_(@_)"/>
    <numFmt numFmtId="168" formatCode="_(* #,##0.00_);_(* \(#,##0.00\);_(* &quot;-&quot;??_);_(@_)"/>
    <numFmt numFmtId="171" formatCode="_(* #,##0_);_(* \(#,##0\);_(* &quot;-&quot;??_);_(@_)"/>
    <numFmt numFmtId="172" formatCode="_(* #,##0.00_);_(* \(#,##0.00\);_(* &quot;-&quot;_);_(@_)"/>
    <numFmt numFmtId="173" formatCode="#,##0_ ;\-#,##0\ "/>
    <numFmt numFmtId="174" formatCode="_([$€]* #,##0.00_);_([$€]* \(#,##0.00\);_([$€]* &quot;-&quot;??_);_(@_)"/>
    <numFmt numFmtId="175" formatCode="_-* #,##0\ _€_-;\-* #,##0\ _€_-;_-* &quot;-&quot;??\ _€_-;_-@_-"/>
    <numFmt numFmtId="176" formatCode="_-* #,##0_-;\-* #,##0_-;_-* &quot;-&quot;??_-;_-@_-"/>
    <numFmt numFmtId="177" formatCode="_-* #,##0.00\ _P_t_s_-;\-* #,##0.00\ _P_t_s_-;_-* &quot;-&quot;??\ _P_t_s_-;_-@_-"/>
    <numFmt numFmtId="178" formatCode="#,##0.00_ ;\-#,##0.00\ "/>
    <numFmt numFmtId="179" formatCode="#,##0.0"/>
    <numFmt numFmtId="180" formatCode="#,##0;\(#,##0\)"/>
  </numFmts>
  <fonts count="107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Century Gothic"/>
      <family val="2"/>
    </font>
    <font>
      <u/>
      <sz val="10"/>
      <name val="Century Gothic"/>
      <family val="2"/>
    </font>
    <font>
      <b/>
      <sz val="10"/>
      <name val="Century Gothic"/>
      <family val="2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i/>
      <sz val="10"/>
      <color indexed="8"/>
      <name val="Century Gothic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Century Gothic"/>
      <family val="2"/>
    </font>
    <font>
      <b/>
      <vertAlign val="superscript"/>
      <sz val="10"/>
      <name val="Century Gothic"/>
      <family val="2"/>
    </font>
    <font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indexed="10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2"/>
      <name val="MS Sans Serif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53"/>
      <name val="Arial"/>
      <family val="2"/>
    </font>
    <font>
      <b/>
      <sz val="11"/>
      <color indexed="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2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color indexed="8"/>
      <name val="Arial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1"/>
      <name val="Arial"/>
      <family val="2"/>
    </font>
    <font>
      <sz val="11"/>
      <name val="Century Gothic"/>
      <family val="2"/>
    </font>
    <font>
      <b/>
      <sz val="11"/>
      <color indexed="8"/>
      <name val="Arial"/>
      <family val="2"/>
    </font>
    <font>
      <u/>
      <sz val="8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12"/>
      <name val="Century Gothic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</fonts>
  <fills count="8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1D641C"/>
        <bgColor rgb="FFFFFFFF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249977111117893"/>
        <bgColor theme="6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80" fillId="43" borderId="0" applyNumberFormat="0" applyBorder="0" applyAlignment="0" applyProtection="0"/>
    <xf numFmtId="0" fontId="12" fillId="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12" fillId="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12" fillId="4" borderId="0" applyNumberFormat="0" applyBorder="0" applyAlignment="0" applyProtection="0"/>
    <xf numFmtId="0" fontId="80" fillId="45" borderId="0" applyNumberFormat="0" applyBorder="0" applyAlignment="0" applyProtection="0"/>
    <xf numFmtId="0" fontId="80" fillId="46" borderId="0" applyNumberFormat="0" applyBorder="0" applyAlignment="0" applyProtection="0"/>
    <xf numFmtId="0" fontId="12" fillId="5" borderId="0" applyNumberFormat="0" applyBorder="0" applyAlignment="0" applyProtection="0"/>
    <xf numFmtId="0" fontId="80" fillId="46" borderId="0" applyNumberFormat="0" applyBorder="0" applyAlignment="0" applyProtection="0"/>
    <xf numFmtId="0" fontId="80" fillId="47" borderId="0" applyNumberFormat="0" applyBorder="0" applyAlignment="0" applyProtection="0"/>
    <xf numFmtId="0" fontId="12" fillId="6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12" fillId="4" borderId="0" applyNumberFormat="0" applyBorder="0" applyAlignment="0" applyProtection="0"/>
    <xf numFmtId="0" fontId="80" fillId="4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80" fillId="49" borderId="0" applyNumberFormat="0" applyBorder="0" applyAlignment="0" applyProtection="0"/>
    <xf numFmtId="0" fontId="12" fillId="6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12" fillId="3" borderId="0" applyNumberFormat="0" applyBorder="0" applyAlignment="0" applyProtection="0"/>
    <xf numFmtId="0" fontId="80" fillId="50" borderId="0" applyNumberFormat="0" applyBorder="0" applyAlignment="0" applyProtection="0"/>
    <xf numFmtId="0" fontId="80" fillId="51" borderId="0" applyNumberFormat="0" applyBorder="0" applyAlignment="0" applyProtection="0"/>
    <xf numFmtId="0" fontId="12" fillId="8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12" fillId="9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12" fillId="6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12" fillId="4" borderId="0" applyNumberFormat="0" applyBorder="0" applyAlignment="0" applyProtection="0"/>
    <xf numFmtId="0" fontId="80" fillId="54" borderId="0" applyNumberFormat="0" applyBorder="0" applyAlignment="0" applyProtection="0"/>
    <xf numFmtId="0" fontId="33" fillId="6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9" borderId="0" applyNumberFormat="0" applyBorder="0" applyAlignment="0" applyProtection="0"/>
    <xf numFmtId="0" fontId="33" fillId="6" borderId="0" applyNumberFormat="0" applyBorder="0" applyAlignment="0" applyProtection="0"/>
    <xf numFmtId="0" fontId="33" fillId="3" borderId="0" applyNumberFormat="0" applyBorder="0" applyAlignment="0" applyProtection="0"/>
    <xf numFmtId="0" fontId="81" fillId="55" borderId="0" applyNumberFormat="0" applyBorder="0" applyAlignment="0" applyProtection="0"/>
    <xf numFmtId="0" fontId="33" fillId="6" borderId="0" applyNumberFormat="0" applyBorder="0" applyAlignment="0" applyProtection="0"/>
    <xf numFmtId="0" fontId="81" fillId="56" borderId="0" applyNumberFormat="0" applyBorder="0" applyAlignment="0" applyProtection="0"/>
    <xf numFmtId="0" fontId="33" fillId="10" borderId="0" applyNumberFormat="0" applyBorder="0" applyAlignment="0" applyProtection="0"/>
    <xf numFmtId="0" fontId="81" fillId="57" borderId="0" applyNumberFormat="0" applyBorder="0" applyAlignment="0" applyProtection="0"/>
    <xf numFmtId="0" fontId="33" fillId="11" borderId="0" applyNumberFormat="0" applyBorder="0" applyAlignment="0" applyProtection="0"/>
    <xf numFmtId="0" fontId="81" fillId="58" borderId="0" applyNumberFormat="0" applyBorder="0" applyAlignment="0" applyProtection="0"/>
    <xf numFmtId="0" fontId="33" fillId="9" borderId="0" applyNumberFormat="0" applyBorder="0" applyAlignment="0" applyProtection="0"/>
    <xf numFmtId="0" fontId="81" fillId="59" borderId="0" applyNumberFormat="0" applyBorder="0" applyAlignment="0" applyProtection="0"/>
    <xf numFmtId="0" fontId="33" fillId="6" borderId="0" applyNumberFormat="0" applyBorder="0" applyAlignment="0" applyProtection="0"/>
    <xf numFmtId="0" fontId="81" fillId="60" borderId="0" applyNumberFormat="0" applyBorder="0" applyAlignment="0" applyProtection="0"/>
    <xf numFmtId="0" fontId="33" fillId="3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7" fillId="17" borderId="0" applyNumberFormat="0" applyBorder="0" applyAlignment="0" applyProtection="0"/>
    <xf numFmtId="0" fontId="44" fillId="18" borderId="0" applyNumberFormat="0" applyBorder="0" applyAlignment="0" applyProtection="0"/>
    <xf numFmtId="0" fontId="34" fillId="6" borderId="0" applyNumberFormat="0" applyBorder="0" applyAlignment="0" applyProtection="0"/>
    <xf numFmtId="0" fontId="82" fillId="61" borderId="0" applyNumberFormat="0" applyBorder="0" applyAlignment="0" applyProtection="0"/>
    <xf numFmtId="0" fontId="10" fillId="0" borderId="0"/>
    <xf numFmtId="0" fontId="43" fillId="0" borderId="0"/>
    <xf numFmtId="0" fontId="10" fillId="0" borderId="0"/>
    <xf numFmtId="0" fontId="62" fillId="7" borderId="1" applyNumberFormat="0" applyAlignment="0" applyProtection="0"/>
    <xf numFmtId="0" fontId="83" fillId="62" borderId="91" applyNumberFormat="0" applyAlignment="0" applyProtection="0"/>
    <xf numFmtId="0" fontId="45" fillId="19" borderId="1" applyNumberFormat="0" applyAlignment="0" applyProtection="0"/>
    <xf numFmtId="0" fontId="62" fillId="7" borderId="1" applyNumberFormat="0" applyAlignment="0" applyProtection="0"/>
    <xf numFmtId="0" fontId="84" fillId="63" borderId="92" applyNumberFormat="0" applyAlignment="0" applyProtection="0"/>
    <xf numFmtId="0" fontId="46" fillId="20" borderId="2" applyNumberFormat="0" applyAlignment="0" applyProtection="0"/>
    <xf numFmtId="0" fontId="35" fillId="12" borderId="2" applyNumberFormat="0" applyAlignment="0" applyProtection="0"/>
    <xf numFmtId="0" fontId="85" fillId="0" borderId="93" applyNumberFormat="0" applyFill="0" applyAlignment="0" applyProtection="0"/>
    <xf numFmtId="0" fontId="47" fillId="0" borderId="3" applyNumberFormat="0" applyFill="0" applyAlignment="0" applyProtection="0"/>
    <xf numFmtId="0" fontId="39" fillId="0" borderId="4" applyNumberFormat="0" applyFill="0" applyAlignment="0" applyProtection="0"/>
    <xf numFmtId="0" fontId="35" fillId="12" borderId="2" applyNumberFormat="0" applyAlignment="0" applyProtection="0"/>
    <xf numFmtId="0" fontId="86" fillId="0" borderId="94" applyNumberFormat="0" applyFill="0" applyAlignment="0" applyProtection="0"/>
    <xf numFmtId="0" fontId="8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81" fillId="6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33" fillId="13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81" fillId="6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9" fillId="20" borderId="0" applyNumberFormat="0" applyBorder="0" applyAlignment="0" applyProtection="0"/>
    <xf numFmtId="0" fontId="49" fillId="29" borderId="0" applyNumberFormat="0" applyBorder="0" applyAlignment="0" applyProtection="0"/>
    <xf numFmtId="0" fontId="33" fillId="10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81" fillId="66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49" fillId="28" borderId="0" applyNumberFormat="0" applyBorder="0" applyAlignment="0" applyProtection="0"/>
    <xf numFmtId="0" fontId="49" fillId="20" borderId="0" applyNumberFormat="0" applyBorder="0" applyAlignment="0" applyProtection="0"/>
    <xf numFmtId="0" fontId="33" fillId="11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81" fillId="67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6" borderId="0" applyNumberFormat="0" applyBorder="0" applyAlignment="0" applyProtection="0"/>
    <xf numFmtId="0" fontId="33" fillId="14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81" fillId="68" borderId="0" applyNumberFormat="0" applyBorder="0" applyAlignment="0" applyProtection="0"/>
    <xf numFmtId="0" fontId="2" fillId="30" borderId="0" applyNumberFormat="0" applyBorder="0" applyAlignment="0" applyProtection="0"/>
    <xf numFmtId="0" fontId="2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1" borderId="0" applyNumberFormat="0" applyBorder="0" applyAlignment="0" applyProtection="0"/>
    <xf numFmtId="0" fontId="33" fillId="15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81" fillId="69" borderId="0" applyNumberFormat="0" applyBorder="0" applyAlignment="0" applyProtection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33" fillId="16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88" fillId="70" borderId="91" applyNumberFormat="0" applyAlignment="0" applyProtection="0"/>
    <xf numFmtId="0" fontId="50" fillId="32" borderId="1" applyNumberFormat="0" applyAlignment="0" applyProtection="0"/>
    <xf numFmtId="0" fontId="36" fillId="8" borderId="1" applyNumberFormat="0" applyAlignment="0" applyProtection="0"/>
    <xf numFmtId="174" fontId="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40" fillId="0" borderId="0" applyNumberFormat="0" applyFill="0" applyBorder="0" applyAlignment="0" applyProtection="0"/>
    <xf numFmtId="2" fontId="10" fillId="0" borderId="0" applyFill="0" applyBorder="0" applyAlignment="0" applyProtection="0"/>
    <xf numFmtId="0" fontId="34" fillId="6" borderId="0" applyNumberFormat="0" applyBorder="0" applyAlignment="0" applyProtection="0"/>
    <xf numFmtId="0" fontId="58" fillId="0" borderId="6" applyNumberFormat="0" applyFill="0" applyAlignment="0" applyProtection="0"/>
    <xf numFmtId="0" fontId="59" fillId="0" borderId="7" applyNumberFormat="0" applyFill="0" applyAlignment="0" applyProtection="0"/>
    <xf numFmtId="0" fontId="60" fillId="0" borderId="8" applyNumberFormat="0" applyFill="0" applyAlignment="0" applyProtection="0"/>
    <xf numFmtId="0" fontId="60" fillId="0" borderId="0" applyNumberFormat="0" applyFill="0" applyBorder="0" applyAlignment="0" applyProtection="0"/>
    <xf numFmtId="0" fontId="89" fillId="71" borderId="0" applyNumberFormat="0" applyBorder="0" applyAlignment="0" applyProtection="0"/>
    <xf numFmtId="0" fontId="51" fillId="34" borderId="0" applyNumberFormat="0" applyBorder="0" applyAlignment="0" applyProtection="0"/>
    <xf numFmtId="0" fontId="37" fillId="17" borderId="0" applyNumberFormat="0" applyBorder="0" applyAlignment="0" applyProtection="0"/>
    <xf numFmtId="0" fontId="36" fillId="8" borderId="1" applyNumberFormat="0" applyAlignment="0" applyProtection="0"/>
    <xf numFmtId="0" fontId="39" fillId="0" borderId="4" applyNumberFormat="0" applyFill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8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9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80" fontId="91" fillId="72" borderId="95">
      <alignment horizontal="right" vertical="center"/>
    </xf>
    <xf numFmtId="0" fontId="91" fillId="73" borderId="95">
      <alignment horizontal="left" vertical="top" wrapText="1"/>
    </xf>
    <xf numFmtId="180" fontId="91" fillId="73" borderId="95">
      <alignment horizontal="right" vertical="center"/>
    </xf>
    <xf numFmtId="0" fontId="92" fillId="74" borderId="96"/>
    <xf numFmtId="0" fontId="91" fillId="75" borderId="95">
      <alignment horizontal="left" vertical="top" wrapText="1"/>
    </xf>
    <xf numFmtId="0" fontId="93" fillId="76" borderId="97">
      <alignment vertical="top" wrapText="1"/>
    </xf>
    <xf numFmtId="0" fontId="93" fillId="76" borderId="97">
      <alignment horizontal="center" wrapText="1"/>
    </xf>
    <xf numFmtId="0" fontId="94" fillId="77" borderId="0" applyNumberFormat="0" applyBorder="0" applyAlignment="0" applyProtection="0"/>
    <xf numFmtId="0" fontId="52" fillId="35" borderId="0" applyNumberFormat="0" applyBorder="0" applyAlignment="0" applyProtection="0"/>
    <xf numFmtId="0" fontId="61" fillId="8" borderId="0" applyNumberFormat="0" applyBorder="0" applyAlignment="0" applyProtection="0"/>
    <xf numFmtId="0" fontId="23" fillId="0" borderId="0"/>
    <xf numFmtId="0" fontId="10" fillId="0" borderId="0"/>
    <xf numFmtId="0" fontId="80" fillId="0" borderId="0"/>
    <xf numFmtId="0" fontId="25" fillId="0" borderId="0"/>
    <xf numFmtId="0" fontId="10" fillId="0" borderId="0"/>
    <xf numFmtId="0" fontId="43" fillId="0" borderId="0"/>
    <xf numFmtId="0" fontId="10" fillId="0" borderId="0"/>
    <xf numFmtId="0" fontId="64" fillId="0" borderId="0"/>
    <xf numFmtId="0" fontId="10" fillId="0" borderId="0"/>
    <xf numFmtId="0" fontId="10" fillId="0" borderId="0"/>
    <xf numFmtId="0" fontId="32" fillId="0" borderId="0"/>
    <xf numFmtId="0" fontId="31" fillId="0" borderId="0"/>
    <xf numFmtId="0" fontId="63" fillId="0" borderId="0"/>
    <xf numFmtId="0" fontId="31" fillId="0" borderId="0"/>
    <xf numFmtId="0" fontId="25" fillId="0" borderId="0"/>
    <xf numFmtId="0" fontId="10" fillId="0" borderId="0"/>
    <xf numFmtId="0" fontId="43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31" fillId="0" borderId="0"/>
    <xf numFmtId="0" fontId="80" fillId="0" borderId="0"/>
    <xf numFmtId="0" fontId="90" fillId="0" borderId="0"/>
    <xf numFmtId="0" fontId="1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5" fillId="0" borderId="0"/>
    <xf numFmtId="0" fontId="2" fillId="0" borderId="0"/>
    <xf numFmtId="0" fontId="2" fillId="0" borderId="0"/>
    <xf numFmtId="0" fontId="10" fillId="27" borderId="9" applyNumberFormat="0" applyFont="0" applyAlignment="0" applyProtection="0"/>
    <xf numFmtId="0" fontId="10" fillId="4" borderId="9" applyNumberFormat="0" applyFont="0" applyAlignment="0" applyProtection="0"/>
    <xf numFmtId="0" fontId="80" fillId="78" borderId="98" applyNumberFormat="0" applyFont="0" applyAlignment="0" applyProtection="0"/>
    <xf numFmtId="0" fontId="80" fillId="78" borderId="98" applyNumberFormat="0" applyFont="0" applyAlignment="0" applyProtection="0"/>
    <xf numFmtId="0" fontId="10" fillId="4" borderId="9" applyNumberFormat="0" applyFont="0" applyAlignment="0" applyProtection="0"/>
    <xf numFmtId="0" fontId="38" fillId="7" borderId="10" applyNumberFormat="0" applyAlignment="0" applyProtection="0"/>
    <xf numFmtId="9" fontId="10" fillId="0" borderId="0" applyFont="0" applyFill="0" applyBorder="0" applyAlignment="0" applyProtection="0"/>
    <xf numFmtId="179" fontId="10" fillId="0" borderId="0" applyFill="0" applyBorder="0" applyAlignment="0" applyProtection="0"/>
    <xf numFmtId="3" fontId="10" fillId="0" borderId="0" applyFill="0" applyBorder="0" applyAlignment="0" applyProtection="0"/>
    <xf numFmtId="0" fontId="95" fillId="62" borderId="99" applyNumberFormat="0" applyAlignment="0" applyProtection="0"/>
    <xf numFmtId="0" fontId="53" fillId="19" borderId="10" applyNumberFormat="0" applyAlignment="0" applyProtection="0"/>
    <xf numFmtId="0" fontId="38" fillId="7" borderId="10" applyNumberFormat="0" applyAlignment="0" applyProtection="0"/>
    <xf numFmtId="4" fontId="30" fillId="36" borderId="11" applyNumberFormat="0" applyProtection="0">
      <alignment horizontal="left" vertical="center" indent="1"/>
    </xf>
    <xf numFmtId="4" fontId="30" fillId="37" borderId="0" applyNumberFormat="0" applyProtection="0">
      <alignment horizontal="left" vertical="center" indent="1"/>
    </xf>
    <xf numFmtId="4" fontId="2" fillId="38" borderId="11" applyNumberFormat="0" applyProtection="0">
      <alignment horizontal="right" vertical="center"/>
    </xf>
    <xf numFmtId="4" fontId="2" fillId="39" borderId="11" applyNumberFormat="0" applyProtection="0">
      <alignment horizontal="left" vertical="center" indent="1"/>
    </xf>
    <xf numFmtId="0" fontId="2" fillId="37" borderId="11" applyNumberFormat="0" applyProtection="0">
      <alignment horizontal="left" vertical="top" indent="1"/>
    </xf>
    <xf numFmtId="0" fontId="9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5" fillId="0" borderId="12" applyNumberFormat="0" applyFill="0" applyAlignment="0" applyProtection="0"/>
    <xf numFmtId="0" fontId="58" fillId="0" borderId="6" applyNumberFormat="0" applyFill="0" applyAlignment="0" applyProtection="0"/>
    <xf numFmtId="0" fontId="99" fillId="0" borderId="100" applyNumberFormat="0" applyFill="0" applyAlignment="0" applyProtection="0"/>
    <xf numFmtId="0" fontId="56" fillId="0" borderId="5" applyNumberFormat="0" applyFill="0" applyAlignment="0" applyProtection="0"/>
    <xf numFmtId="0" fontId="59" fillId="0" borderId="7" applyNumberFormat="0" applyFill="0" applyAlignment="0" applyProtection="0"/>
    <xf numFmtId="0" fontId="87" fillId="0" borderId="101" applyNumberFormat="0" applyFill="0" applyAlignment="0" applyProtection="0"/>
    <xf numFmtId="0" fontId="48" fillId="0" borderId="13" applyNumberFormat="0" applyFill="0" applyAlignment="0" applyProtection="0"/>
    <xf numFmtId="0" fontId="60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0" fillId="0" borderId="102" applyNumberFormat="0" applyFill="0" applyAlignment="0" applyProtection="0"/>
    <xf numFmtId="0" fontId="30" fillId="0" borderId="14" applyNumberFormat="0" applyFill="0" applyAlignment="0" applyProtection="0"/>
    <xf numFmtId="0" fontId="24" fillId="0" borderId="15" applyNumberFormat="0" applyFill="0" applyAlignment="0" applyProtection="0"/>
    <xf numFmtId="0" fontId="39" fillId="0" borderId="0" applyNumberFormat="0" applyFill="0" applyBorder="0" applyAlignment="0" applyProtection="0"/>
  </cellStyleXfs>
  <cellXfs count="692">
    <xf numFmtId="0" fontId="0" fillId="0" borderId="0" xfId="0"/>
    <xf numFmtId="37" fontId="4" fillId="0" borderId="0" xfId="0" applyNumberFormat="1" applyFont="1" applyAlignment="1" applyProtection="1">
      <alignment horizontal="left" vertical="center"/>
    </xf>
    <xf numFmtId="37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7" fontId="6" fillId="0" borderId="0" xfId="0" applyNumberFormat="1" applyFont="1" applyAlignment="1" applyProtection="1">
      <alignment horizontal="left" vertical="center"/>
    </xf>
    <xf numFmtId="0" fontId="6" fillId="0" borderId="16" xfId="0" applyFont="1" applyBorder="1" applyAlignment="1">
      <alignment vertical="center"/>
    </xf>
    <xf numFmtId="0" fontId="4" fillId="0" borderId="0" xfId="0" applyFont="1"/>
    <xf numFmtId="167" fontId="4" fillId="0" borderId="0" xfId="176" applyFont="1" applyAlignment="1" applyProtection="1">
      <alignment vertical="center"/>
    </xf>
    <xf numFmtId="167" fontId="4" fillId="0" borderId="16" xfId="176" applyFont="1" applyBorder="1"/>
    <xf numFmtId="167" fontId="4" fillId="0" borderId="0" xfId="176" applyFont="1" applyAlignment="1" applyProtection="1">
      <alignment horizontal="left" vertical="center"/>
    </xf>
    <xf numFmtId="167" fontId="4" fillId="0" borderId="0" xfId="176" applyFont="1"/>
    <xf numFmtId="167" fontId="5" fillId="0" borderId="0" xfId="176" applyFont="1" applyAlignment="1" applyProtection="1">
      <alignment horizontal="left" vertical="center"/>
    </xf>
    <xf numFmtId="37" fontId="4" fillId="0" borderId="0" xfId="0" applyNumberFormat="1" applyFont="1" applyProtection="1"/>
    <xf numFmtId="37" fontId="4" fillId="0" borderId="0" xfId="0" applyNumberFormat="1" applyFont="1" applyAlignment="1" applyProtection="1">
      <alignment horizontal="left"/>
    </xf>
    <xf numFmtId="37" fontId="8" fillId="0" borderId="17" xfId="0" applyNumberFormat="1" applyFont="1" applyFill="1" applyBorder="1" applyProtection="1"/>
    <xf numFmtId="37" fontId="8" fillId="0" borderId="0" xfId="0" applyNumberFormat="1" applyFont="1" applyFill="1" applyAlignment="1" applyProtection="1">
      <alignment horizontal="center"/>
    </xf>
    <xf numFmtId="37" fontId="8" fillId="0" borderId="0" xfId="0" applyNumberFormat="1" applyFont="1" applyFill="1" applyAlignment="1" applyProtection="1">
      <alignment horizontal="left"/>
    </xf>
    <xf numFmtId="37" fontId="8" fillId="0" borderId="18" xfId="0" applyNumberFormat="1" applyFont="1" applyFill="1" applyBorder="1" applyProtection="1"/>
    <xf numFmtId="171" fontId="4" fillId="0" borderId="0" xfId="175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Alignment="1" applyProtection="1">
      <alignment horizontal="left"/>
    </xf>
    <xf numFmtId="167" fontId="8" fillId="0" borderId="18" xfId="176" applyFont="1" applyFill="1" applyBorder="1" applyProtection="1"/>
    <xf numFmtId="167" fontId="8" fillId="0" borderId="0" xfId="176" applyFont="1" applyFill="1" applyBorder="1" applyProtection="1"/>
    <xf numFmtId="167" fontId="4" fillId="0" borderId="0" xfId="176" applyFont="1" applyProtection="1"/>
    <xf numFmtId="167" fontId="4" fillId="0" borderId="0" xfId="176" applyFont="1" applyBorder="1" applyAlignment="1">
      <alignment horizontal="center"/>
    </xf>
    <xf numFmtId="171" fontId="4" fillId="0" borderId="0" xfId="0" applyNumberFormat="1" applyFont="1"/>
    <xf numFmtId="0" fontId="4" fillId="0" borderId="0" xfId="0" applyFont="1" applyBorder="1"/>
    <xf numFmtId="171" fontId="4" fillId="0" borderId="0" xfId="0" applyNumberFormat="1" applyFont="1" applyAlignment="1">
      <alignment vertical="center"/>
    </xf>
    <xf numFmtId="167" fontId="4" fillId="0" borderId="0" xfId="0" applyNumberFormat="1" applyFont="1"/>
    <xf numFmtId="171" fontId="9" fillId="40" borderId="16" xfId="175" applyNumberFormat="1" applyFont="1" applyFill="1" applyBorder="1" applyAlignment="1">
      <alignment horizontal="center" vertical="center" wrapText="1"/>
    </xf>
    <xf numFmtId="167" fontId="5" fillId="0" borderId="0" xfId="176" applyFont="1"/>
    <xf numFmtId="171" fontId="4" fillId="0" borderId="0" xfId="175" applyNumberFormat="1" applyFont="1" applyBorder="1" applyAlignment="1">
      <alignment vertical="center"/>
    </xf>
    <xf numFmtId="167" fontId="4" fillId="0" borderId="0" xfId="176" applyFont="1" applyAlignment="1">
      <alignment horizontal="left"/>
    </xf>
    <xf numFmtId="167" fontId="9" fillId="0" borderId="16" xfId="176" applyFont="1" applyFill="1" applyBorder="1" applyAlignment="1">
      <alignment horizontal="left" vertical="center" wrapText="1"/>
    </xf>
    <xf numFmtId="0" fontId="9" fillId="0" borderId="0" xfId="704" applyFont="1" applyFill="1" applyBorder="1" applyAlignment="1">
      <alignment horizontal="left" vertical="center" wrapText="1"/>
    </xf>
    <xf numFmtId="0" fontId="8" fillId="0" borderId="0" xfId="706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171" fontId="9" fillId="40" borderId="16" xfId="175" applyNumberFormat="1" applyFont="1" applyFill="1" applyBorder="1" applyAlignment="1">
      <alignment horizontal="center" vertical="center"/>
    </xf>
    <xf numFmtId="171" fontId="9" fillId="40" borderId="16" xfId="175" applyNumberFormat="1" applyFont="1" applyFill="1" applyBorder="1" applyAlignment="1">
      <alignment horizontal="centerContinuous" vertical="center"/>
    </xf>
    <xf numFmtId="171" fontId="4" fillId="0" borderId="0" xfId="175" applyNumberFormat="1" applyFont="1" applyAlignment="1" applyProtection="1">
      <alignment horizontal="left"/>
    </xf>
    <xf numFmtId="167" fontId="9" fillId="40" borderId="16" xfId="176" applyFont="1" applyFill="1" applyBorder="1" applyAlignment="1">
      <alignment horizontal="center" vertical="center"/>
    </xf>
    <xf numFmtId="167" fontId="4" fillId="0" borderId="0" xfId="176" applyFont="1" applyBorder="1"/>
    <xf numFmtId="167" fontId="4" fillId="0" borderId="0" xfId="176" applyFont="1" applyAlignment="1">
      <alignment vertical="center"/>
    </xf>
    <xf numFmtId="167" fontId="4" fillId="0" borderId="0" xfId="176" quotePrefix="1" applyFont="1"/>
    <xf numFmtId="167" fontId="9" fillId="40" borderId="16" xfId="176" applyFont="1" applyFill="1" applyBorder="1" applyAlignment="1">
      <alignment horizontal="center"/>
    </xf>
    <xf numFmtId="167" fontId="4" fillId="0" borderId="0" xfId="176" quotePrefix="1" applyFont="1" applyBorder="1"/>
    <xf numFmtId="37" fontId="4" fillId="0" borderId="0" xfId="0" applyNumberFormat="1" applyFont="1" applyBorder="1" applyAlignment="1" applyProtection="1">
      <alignment vertical="center"/>
    </xf>
    <xf numFmtId="37" fontId="5" fillId="0" borderId="0" xfId="0" applyNumberFormat="1" applyFont="1" applyAlignment="1" applyProtection="1">
      <alignment horizontal="left" vertical="center"/>
    </xf>
    <xf numFmtId="37" fontId="4" fillId="0" borderId="16" xfId="0" applyNumberFormat="1" applyFont="1" applyBorder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167" fontId="8" fillId="0" borderId="16" xfId="176" applyFont="1" applyFill="1" applyBorder="1" applyAlignment="1">
      <alignment horizontal="right" vertical="center" wrapText="1"/>
    </xf>
    <xf numFmtId="171" fontId="9" fillId="40" borderId="16" xfId="175" applyNumberFormat="1" applyFont="1" applyFill="1" applyBorder="1" applyAlignment="1">
      <alignment horizontal="center"/>
    </xf>
    <xf numFmtId="171" fontId="8" fillId="0" borderId="16" xfId="175" applyNumberFormat="1" applyFont="1" applyFill="1" applyBorder="1" applyAlignment="1">
      <alignment horizontal="right" wrapText="1"/>
    </xf>
    <xf numFmtId="167" fontId="8" fillId="0" borderId="0" xfId="176" applyFont="1" applyFill="1" applyBorder="1" applyAlignment="1" applyProtection="1">
      <alignment horizontal="left" vertical="center"/>
    </xf>
    <xf numFmtId="171" fontId="4" fillId="0" borderId="16" xfId="175" applyNumberFormat="1" applyFont="1" applyBorder="1"/>
    <xf numFmtId="171" fontId="9" fillId="0" borderId="0" xfId="175" applyNumberFormat="1" applyFont="1" applyAlignment="1">
      <alignment vertical="center"/>
    </xf>
    <xf numFmtId="171" fontId="8" fillId="0" borderId="0" xfId="175" applyNumberFormat="1" applyFont="1" applyAlignment="1">
      <alignment vertical="center"/>
    </xf>
    <xf numFmtId="171" fontId="8" fillId="0" borderId="0" xfId="175" applyNumberFormat="1" applyFont="1"/>
    <xf numFmtId="171" fontId="9" fillId="0" borderId="16" xfId="175" applyNumberFormat="1" applyFont="1" applyFill="1" applyBorder="1" applyAlignment="1">
      <alignment horizontal="left" vertical="center" wrapText="1"/>
    </xf>
    <xf numFmtId="171" fontId="8" fillId="0" borderId="0" xfId="175" applyNumberFormat="1" applyFont="1" applyFill="1" applyBorder="1" applyAlignment="1">
      <alignment vertical="center"/>
    </xf>
    <xf numFmtId="171" fontId="4" fillId="0" borderId="0" xfId="175" applyNumberFormat="1" applyFont="1" applyAlignment="1">
      <alignment vertical="center"/>
    </xf>
    <xf numFmtId="171" fontId="9" fillId="0" borderId="16" xfId="175" applyNumberFormat="1" applyFont="1" applyFill="1" applyBorder="1" applyAlignment="1">
      <alignment horizontal="left" wrapText="1"/>
    </xf>
    <xf numFmtId="171" fontId="8" fillId="0" borderId="0" xfId="175" applyNumberFormat="1" applyFont="1" applyFill="1" applyBorder="1" applyAlignment="1">
      <alignment horizontal="center" vertical="center"/>
    </xf>
    <xf numFmtId="37" fontId="4" fillId="0" borderId="0" xfId="0" applyNumberFormat="1" applyFont="1" applyFill="1" applyProtection="1"/>
    <xf numFmtId="37" fontId="4" fillId="0" borderId="0" xfId="0" applyNumberFormat="1" applyFont="1" applyFill="1" applyBorder="1" applyProtection="1"/>
    <xf numFmtId="171" fontId="4" fillId="0" borderId="16" xfId="175" applyNumberFormat="1" applyFont="1" applyFill="1" applyBorder="1"/>
    <xf numFmtId="167" fontId="6" fillId="0" borderId="0" xfId="176" applyFont="1"/>
    <xf numFmtId="171" fontId="6" fillId="0" borderId="19" xfId="175" applyNumberFormat="1" applyFont="1" applyFill="1" applyBorder="1" applyAlignment="1">
      <alignment horizontal="left" vertical="center" wrapText="1"/>
    </xf>
    <xf numFmtId="171" fontId="6" fillId="0" borderId="16" xfId="175" applyNumberFormat="1" applyFont="1" applyFill="1" applyBorder="1" applyAlignment="1">
      <alignment horizontal="left" vertical="center" wrapText="1"/>
    </xf>
    <xf numFmtId="171" fontId="6" fillId="0" borderId="16" xfId="175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1" fontId="6" fillId="0" borderId="0" xfId="175" applyNumberFormat="1" applyFont="1" applyAlignment="1">
      <alignment vertical="center"/>
    </xf>
    <xf numFmtId="171" fontId="6" fillId="0" borderId="0" xfId="175" applyNumberFormat="1" applyFont="1" applyBorder="1" applyAlignment="1">
      <alignment vertical="center"/>
    </xf>
    <xf numFmtId="171" fontId="6" fillId="0" borderId="0" xfId="175" applyNumberFormat="1" applyFont="1" applyFill="1" applyBorder="1"/>
    <xf numFmtId="171" fontId="6" fillId="0" borderId="0" xfId="175" applyNumberFormat="1" applyFont="1"/>
    <xf numFmtId="171" fontId="6" fillId="0" borderId="20" xfId="175" applyNumberFormat="1" applyFont="1" applyFill="1" applyBorder="1" applyAlignment="1">
      <alignment horizontal="left" vertical="center" wrapText="1"/>
    </xf>
    <xf numFmtId="171" fontId="4" fillId="0" borderId="20" xfId="175" applyNumberFormat="1" applyFont="1" applyFill="1" applyBorder="1" applyAlignment="1">
      <alignment horizontal="right" vertical="center" wrapText="1"/>
    </xf>
    <xf numFmtId="171" fontId="6" fillId="0" borderId="9" xfId="175" applyNumberFormat="1" applyFont="1" applyFill="1" applyBorder="1" applyAlignment="1">
      <alignment horizontal="left" vertical="center" wrapText="1"/>
    </xf>
    <xf numFmtId="171" fontId="4" fillId="0" borderId="21" xfId="175" applyNumberFormat="1" applyFont="1" applyFill="1" applyBorder="1" applyAlignment="1">
      <alignment horizontal="right" vertical="center" wrapText="1"/>
    </xf>
    <xf numFmtId="0" fontId="6" fillId="0" borderId="16" xfId="0" applyFont="1" applyBorder="1" applyAlignment="1">
      <alignment horizontal="center"/>
    </xf>
    <xf numFmtId="0" fontId="4" fillId="0" borderId="16" xfId="0" applyFont="1" applyBorder="1" applyAlignment="1">
      <alignment vertical="center"/>
    </xf>
    <xf numFmtId="171" fontId="4" fillId="0" borderId="16" xfId="175" applyNumberFormat="1" applyFont="1" applyFill="1" applyBorder="1" applyAlignment="1">
      <alignment horizontal="right" wrapText="1"/>
    </xf>
    <xf numFmtId="171" fontId="4" fillId="0" borderId="0" xfId="175" applyNumberFormat="1" applyFont="1" applyBorder="1"/>
    <xf numFmtId="171" fontId="4" fillId="0" borderId="0" xfId="175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 applyAlignment="1">
      <alignment vertical="center"/>
    </xf>
    <xf numFmtId="171" fontId="6" fillId="0" borderId="0" xfId="17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Continuous"/>
    </xf>
    <xf numFmtId="0" fontId="6" fillId="0" borderId="22" xfId="0" applyFont="1" applyBorder="1" applyAlignment="1">
      <alignment horizontal="center"/>
    </xf>
    <xf numFmtId="171" fontId="13" fillId="0" borderId="16" xfId="175" applyNumberFormat="1" applyFont="1" applyFill="1" applyBorder="1" applyAlignment="1">
      <alignment horizontal="right" wrapText="1"/>
    </xf>
    <xf numFmtId="167" fontId="9" fillId="0" borderId="0" xfId="176" applyFont="1" applyFill="1" applyBorder="1" applyAlignment="1">
      <alignment horizontal="left" vertical="center" wrapText="1"/>
    </xf>
    <xf numFmtId="167" fontId="4" fillId="0" borderId="0" xfId="176" applyFont="1" applyBorder="1" applyAlignment="1">
      <alignment horizontal="right" vertical="center"/>
    </xf>
    <xf numFmtId="167" fontId="4" fillId="0" borderId="0" xfId="176" applyFont="1" applyBorder="1" applyAlignment="1">
      <alignment vertical="center"/>
    </xf>
    <xf numFmtId="167" fontId="9" fillId="0" borderId="0" xfId="176" quotePrefix="1" applyFont="1" applyFill="1" applyBorder="1" applyAlignment="1">
      <alignment horizontal="left"/>
    </xf>
    <xf numFmtId="167" fontId="9" fillId="0" borderId="0" xfId="176" applyFont="1" applyFill="1" applyBorder="1" applyAlignment="1">
      <alignment horizontal="left"/>
    </xf>
    <xf numFmtId="167" fontId="6" fillId="0" borderId="0" xfId="176" applyFont="1" applyBorder="1" applyAlignment="1"/>
    <xf numFmtId="0" fontId="8" fillId="0" borderId="0" xfId="705" applyFont="1" applyFill="1" applyBorder="1" applyAlignment="1">
      <alignment horizontal="right" wrapText="1"/>
    </xf>
    <xf numFmtId="0" fontId="8" fillId="0" borderId="0" xfId="705" applyFont="1" applyFill="1" applyBorder="1" applyAlignment="1">
      <alignment wrapText="1"/>
    </xf>
    <xf numFmtId="171" fontId="4" fillId="0" borderId="0" xfId="175" applyNumberFormat="1" applyFont="1" applyAlignment="1"/>
    <xf numFmtId="0" fontId="9" fillId="0" borderId="0" xfId="704" applyFont="1" applyFill="1" applyBorder="1" applyAlignment="1">
      <alignment horizontal="left" wrapText="1"/>
    </xf>
    <xf numFmtId="171" fontId="4" fillId="0" borderId="0" xfId="175" applyNumberFormat="1" applyFont="1" applyBorder="1" applyAlignment="1">
      <alignment horizontal="right"/>
    </xf>
    <xf numFmtId="0" fontId="4" fillId="0" borderId="0" xfId="175" applyNumberFormat="1" applyFont="1" applyAlignment="1"/>
    <xf numFmtId="0" fontId="9" fillId="0" borderId="0" xfId="704" quotePrefix="1" applyFont="1" applyFill="1" applyBorder="1" applyAlignment="1">
      <alignment horizontal="left"/>
    </xf>
    <xf numFmtId="0" fontId="9" fillId="0" borderId="0" xfId="704" applyFont="1" applyFill="1" applyBorder="1" applyAlignment="1">
      <alignment horizontal="left"/>
    </xf>
    <xf numFmtId="0" fontId="6" fillId="0" borderId="0" xfId="0" applyFont="1" applyBorder="1" applyAlignment="1"/>
    <xf numFmtId="171" fontId="4" fillId="0" borderId="0" xfId="175" applyNumberFormat="1" applyFont="1" applyAlignment="1">
      <alignment horizontal="right"/>
    </xf>
    <xf numFmtId="0" fontId="8" fillId="0" borderId="0" xfId="175" applyNumberFormat="1" applyFont="1" applyFill="1" applyBorder="1" applyAlignment="1">
      <alignment horizontal="right" wrapText="1"/>
    </xf>
    <xf numFmtId="0" fontId="8" fillId="0" borderId="0" xfId="175" applyNumberFormat="1" applyFont="1" applyFill="1" applyBorder="1" applyAlignment="1">
      <alignment horizontal="center" wrapText="1"/>
    </xf>
    <xf numFmtId="0" fontId="8" fillId="0" borderId="20" xfId="705" applyFont="1" applyFill="1" applyBorder="1" applyAlignment="1">
      <alignment horizontal="right" wrapText="1"/>
    </xf>
    <xf numFmtId="0" fontId="8" fillId="0" borderId="20" xfId="705" applyFont="1" applyFill="1" applyBorder="1" applyAlignment="1">
      <alignment wrapText="1"/>
    </xf>
    <xf numFmtId="167" fontId="9" fillId="0" borderId="0" xfId="176" applyFont="1" applyFill="1" applyBorder="1" applyAlignment="1">
      <alignment horizontal="left" wrapText="1"/>
    </xf>
    <xf numFmtId="167" fontId="4" fillId="0" borderId="0" xfId="176" applyFont="1" applyBorder="1" applyAlignment="1">
      <alignment horizontal="right"/>
    </xf>
    <xf numFmtId="167" fontId="8" fillId="0" borderId="0" xfId="176" applyFont="1" applyFill="1" applyBorder="1" applyAlignment="1">
      <alignment horizontal="right" wrapText="1"/>
    </xf>
    <xf numFmtId="171" fontId="9" fillId="40" borderId="22" xfId="175" applyNumberFormat="1" applyFont="1" applyFill="1" applyBorder="1" applyAlignment="1">
      <alignment horizontal="center" vertical="center"/>
    </xf>
    <xf numFmtId="171" fontId="8" fillId="0" borderId="16" xfId="175" applyNumberFormat="1" applyFont="1" applyFill="1" applyBorder="1" applyAlignment="1">
      <alignment horizontal="left" wrapText="1"/>
    </xf>
    <xf numFmtId="171" fontId="8" fillId="0" borderId="23" xfId="175" applyNumberFormat="1" applyFont="1" applyFill="1" applyBorder="1" applyAlignment="1">
      <alignment horizontal="left" wrapText="1"/>
    </xf>
    <xf numFmtId="171" fontId="4" fillId="0" borderId="19" xfId="175" applyNumberFormat="1" applyFont="1" applyBorder="1"/>
    <xf numFmtId="171" fontId="9" fillId="0" borderId="0" xfId="175" applyNumberFormat="1" applyFont="1" applyFill="1" applyBorder="1" applyAlignment="1">
      <alignment horizontal="left" wrapText="1"/>
    </xf>
    <xf numFmtId="171" fontId="8" fillId="0" borderId="0" xfId="175" applyNumberFormat="1" applyFont="1" applyFill="1" applyBorder="1" applyAlignment="1">
      <alignment horizontal="center" wrapText="1"/>
    </xf>
    <xf numFmtId="171" fontId="9" fillId="0" borderId="0" xfId="175" quotePrefix="1" applyNumberFormat="1" applyFont="1" applyFill="1" applyBorder="1" applyAlignment="1">
      <alignment horizontal="left"/>
    </xf>
    <xf numFmtId="171" fontId="9" fillId="0" borderId="0" xfId="175" applyNumberFormat="1" applyFont="1" applyFill="1" applyBorder="1" applyAlignment="1">
      <alignment horizontal="left"/>
    </xf>
    <xf numFmtId="0" fontId="4" fillId="0" borderId="23" xfId="0" applyFont="1" applyBorder="1"/>
    <xf numFmtId="0" fontId="8" fillId="0" borderId="16" xfId="703" applyFont="1" applyFill="1" applyBorder="1" applyAlignment="1">
      <alignment wrapText="1"/>
    </xf>
    <xf numFmtId="171" fontId="8" fillId="0" borderId="21" xfId="175" applyNumberFormat="1" applyFont="1" applyFill="1" applyBorder="1" applyAlignment="1">
      <alignment horizontal="left" vertical="center" wrapText="1"/>
    </xf>
    <xf numFmtId="171" fontId="6" fillId="40" borderId="16" xfId="175" applyNumberFormat="1" applyFont="1" applyFill="1" applyBorder="1" applyAlignment="1">
      <alignment horizontal="centerContinuous" vertical="center"/>
    </xf>
    <xf numFmtId="171" fontId="8" fillId="0" borderId="0" xfId="175" applyNumberFormat="1" applyFont="1" applyFill="1" applyBorder="1" applyAlignment="1">
      <alignment horizontal="left" wrapText="1"/>
    </xf>
    <xf numFmtId="0" fontId="4" fillId="0" borderId="0" xfId="0" applyFont="1" applyFill="1"/>
    <xf numFmtId="4" fontId="8" fillId="0" borderId="9" xfId="707" applyNumberFormat="1" applyFont="1" applyFill="1" applyBorder="1" applyAlignment="1">
      <alignment horizontal="right" wrapText="1"/>
    </xf>
    <xf numFmtId="167" fontId="4" fillId="0" borderId="0" xfId="176" applyFont="1" applyFill="1"/>
    <xf numFmtId="167" fontId="8" fillId="0" borderId="21" xfId="176" applyFont="1" applyFill="1" applyBorder="1" applyAlignment="1">
      <alignment horizontal="left" vertical="center" wrapText="1"/>
    </xf>
    <xf numFmtId="167" fontId="6" fillId="40" borderId="16" xfId="176" applyFont="1" applyFill="1" applyBorder="1" applyAlignment="1">
      <alignment horizontal="centerContinuous" vertical="center"/>
    </xf>
    <xf numFmtId="167" fontId="4" fillId="0" borderId="0" xfId="176" applyFont="1" applyAlignment="1">
      <alignment horizontal="left" vertical="center"/>
    </xf>
    <xf numFmtId="0" fontId="4" fillId="0" borderId="0" xfId="0" applyFont="1" applyAlignment="1">
      <alignment horizontal="left"/>
    </xf>
    <xf numFmtId="171" fontId="8" fillId="0" borderId="16" xfId="175" applyNumberFormat="1" applyFont="1" applyFill="1" applyBorder="1" applyAlignment="1">
      <alignment wrapText="1"/>
    </xf>
    <xf numFmtId="171" fontId="8" fillId="0" borderId="0" xfId="175" applyNumberFormat="1" applyFont="1" applyFill="1" applyBorder="1" applyAlignment="1">
      <alignment wrapText="1"/>
    </xf>
    <xf numFmtId="171" fontId="6" fillId="40" borderId="22" xfId="175" applyNumberFormat="1" applyFont="1" applyFill="1" applyBorder="1" applyAlignment="1">
      <alignment horizontal="centerContinuous" vertical="center"/>
    </xf>
    <xf numFmtId="171" fontId="8" fillId="0" borderId="0" xfId="175" applyNumberFormat="1" applyFont="1" applyFill="1" applyBorder="1" applyAlignment="1">
      <alignment horizontal="right" wrapText="1"/>
    </xf>
    <xf numFmtId="0" fontId="4" fillId="0" borderId="16" xfId="0" applyFont="1" applyBorder="1"/>
    <xf numFmtId="171" fontId="6" fillId="0" borderId="0" xfId="175" applyNumberFormat="1" applyFont="1" applyAlignment="1">
      <alignment horizontal="left"/>
    </xf>
    <xf numFmtId="171" fontId="4" fillId="0" borderId="0" xfId="175" applyNumberFormat="1" applyFont="1" applyAlignment="1">
      <alignment horizontal="left"/>
    </xf>
    <xf numFmtId="171" fontId="4" fillId="0" borderId="0" xfId="175" quotePrefix="1" applyNumberFormat="1" applyFont="1"/>
    <xf numFmtId="0" fontId="6" fillId="0" borderId="0" xfId="0" applyFont="1" applyBorder="1"/>
    <xf numFmtId="171" fontId="6" fillId="0" borderId="0" xfId="175" applyNumberFormat="1" applyFont="1" applyBorder="1"/>
    <xf numFmtId="171" fontId="4" fillId="0" borderId="0" xfId="0" applyNumberFormat="1" applyFont="1" applyBorder="1"/>
    <xf numFmtId="0" fontId="6" fillId="0" borderId="0" xfId="0" applyFont="1" applyAlignment="1">
      <alignment horizontal="center" vertical="center" wrapText="1"/>
    </xf>
    <xf numFmtId="0" fontId="4" fillId="0" borderId="0" xfId="0" applyNumberFormat="1" applyFont="1"/>
    <xf numFmtId="167" fontId="8" fillId="40" borderId="16" xfId="176" applyFont="1" applyFill="1" applyBorder="1" applyAlignment="1">
      <alignment horizontal="center"/>
    </xf>
    <xf numFmtId="171" fontId="8" fillId="40" borderId="16" xfId="175" applyNumberFormat="1" applyFont="1" applyFill="1" applyBorder="1" applyAlignment="1">
      <alignment horizontal="center"/>
    </xf>
    <xf numFmtId="0" fontId="8" fillId="0" borderId="0" xfId="692" applyFont="1" applyFill="1" applyBorder="1" applyAlignment="1">
      <alignment wrapText="1"/>
    </xf>
    <xf numFmtId="0" fontId="8" fillId="0" borderId="0" xfId="690" applyFont="1" applyFill="1" applyBorder="1" applyAlignment="1">
      <alignment wrapText="1"/>
    </xf>
    <xf numFmtId="167" fontId="6" fillId="0" borderId="0" xfId="176" applyFont="1" applyBorder="1"/>
    <xf numFmtId="167" fontId="4" fillId="0" borderId="0" xfId="176" applyFont="1" applyFill="1" applyAlignment="1" applyProtection="1">
      <alignment vertical="center"/>
    </xf>
    <xf numFmtId="167" fontId="6" fillId="0" borderId="0" xfId="176" applyFont="1" applyAlignment="1" applyProtection="1">
      <alignment horizontal="left" vertical="center"/>
    </xf>
    <xf numFmtId="0" fontId="6" fillId="0" borderId="0" xfId="0" applyFont="1" applyFill="1"/>
    <xf numFmtId="37" fontId="6" fillId="0" borderId="22" xfId="0" applyNumberFormat="1" applyFont="1" applyBorder="1" applyAlignment="1" applyProtection="1">
      <alignment horizontal="left" vertical="center"/>
    </xf>
    <xf numFmtId="0" fontId="6" fillId="0" borderId="24" xfId="0" applyFont="1" applyBorder="1" applyAlignment="1">
      <alignment horizontal="centerContinuous" vertical="justify"/>
    </xf>
    <xf numFmtId="0" fontId="6" fillId="0" borderId="17" xfId="0" applyFont="1" applyBorder="1" applyAlignment="1">
      <alignment horizontal="centerContinuous" vertical="justify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centerContinuous"/>
    </xf>
    <xf numFmtId="37" fontId="6" fillId="0" borderId="26" xfId="0" applyNumberFormat="1" applyFont="1" applyBorder="1" applyAlignment="1" applyProtection="1">
      <alignment horizontal="left" vertical="center"/>
    </xf>
    <xf numFmtId="0" fontId="6" fillId="0" borderId="27" xfId="0" applyFont="1" applyBorder="1" applyAlignment="1">
      <alignment horizontal="centerContinuous" vertical="justify"/>
    </xf>
    <xf numFmtId="0" fontId="6" fillId="0" borderId="28" xfId="0" applyFont="1" applyBorder="1" applyAlignment="1">
      <alignment horizontal="centerContinuous" vertical="justify"/>
    </xf>
    <xf numFmtId="0" fontId="6" fillId="0" borderId="27" xfId="0" applyFont="1" applyBorder="1" applyAlignment="1">
      <alignment horizontal="left" vertical="top"/>
    </xf>
    <xf numFmtId="0" fontId="6" fillId="0" borderId="29" xfId="0" applyFont="1" applyBorder="1" applyAlignment="1">
      <alignment horizontal="centerContinuous" vertical="top"/>
    </xf>
    <xf numFmtId="0" fontId="6" fillId="0" borderId="28" xfId="0" applyFont="1" applyBorder="1" applyAlignment="1">
      <alignment horizontal="centerContinuous"/>
    </xf>
    <xf numFmtId="0" fontId="6" fillId="0" borderId="29" xfId="0" applyFont="1" applyBorder="1" applyAlignment="1">
      <alignment horizontal="centerContinuous"/>
    </xf>
    <xf numFmtId="37" fontId="6" fillId="0" borderId="19" xfId="0" applyNumberFormat="1" applyFont="1" applyBorder="1" applyAlignment="1" applyProtection="1">
      <alignment vertical="center"/>
    </xf>
    <xf numFmtId="167" fontId="6" fillId="0" borderId="16" xfId="176" applyFont="1" applyBorder="1" applyAlignment="1">
      <alignment horizontal="center"/>
    </xf>
    <xf numFmtId="0" fontId="6" fillId="0" borderId="29" xfId="0" applyFont="1" applyBorder="1" applyAlignment="1">
      <alignment horizontal="left" vertical="top"/>
    </xf>
    <xf numFmtId="37" fontId="6" fillId="0" borderId="27" xfId="0" applyNumberFormat="1" applyFont="1" applyBorder="1" applyAlignment="1" applyProtection="1">
      <alignment vertical="center"/>
    </xf>
    <xf numFmtId="167" fontId="4" fillId="0" borderId="16" xfId="176" applyFont="1" applyBorder="1" applyAlignment="1">
      <alignment horizontal="center"/>
    </xf>
    <xf numFmtId="167" fontId="4" fillId="0" borderId="30" xfId="176" applyFont="1" applyBorder="1" applyAlignment="1">
      <alignment horizontal="center"/>
    </xf>
    <xf numFmtId="167" fontId="6" fillId="0" borderId="30" xfId="176" applyFont="1" applyBorder="1" applyAlignment="1">
      <alignment horizontal="center"/>
    </xf>
    <xf numFmtId="167" fontId="6" fillId="0" borderId="31" xfId="176" applyFont="1" applyBorder="1" applyAlignment="1">
      <alignment horizontal="center"/>
    </xf>
    <xf numFmtId="171" fontId="6" fillId="0" borderId="0" xfId="0" applyNumberFormat="1" applyFont="1" applyBorder="1"/>
    <xf numFmtId="0" fontId="9" fillId="41" borderId="16" xfId="701" applyFont="1" applyFill="1" applyBorder="1" applyAlignment="1">
      <alignment horizontal="center" vertical="center" wrapText="1"/>
    </xf>
    <xf numFmtId="0" fontId="9" fillId="41" borderId="16" xfId="695" applyFont="1" applyFill="1" applyBorder="1" applyAlignment="1">
      <alignment horizontal="center" vertical="center" wrapText="1"/>
    </xf>
    <xf numFmtId="0" fontId="9" fillId="41" borderId="16" xfId="700" applyFont="1" applyFill="1" applyBorder="1" applyAlignment="1">
      <alignment horizontal="center" vertical="center" wrapText="1"/>
    </xf>
    <xf numFmtId="0" fontId="9" fillId="41" borderId="16" xfId="698" applyFont="1" applyFill="1" applyBorder="1" applyAlignment="1">
      <alignment horizontal="center" vertical="center" wrapText="1"/>
    </xf>
    <xf numFmtId="0" fontId="9" fillId="41" borderId="16" xfId="697" applyFont="1" applyFill="1" applyBorder="1" applyAlignment="1">
      <alignment horizontal="center" vertical="center" wrapText="1"/>
    </xf>
    <xf numFmtId="0" fontId="9" fillId="41" borderId="16" xfId="696" applyFont="1" applyFill="1" applyBorder="1" applyAlignment="1">
      <alignment horizontal="center" vertical="center" wrapText="1"/>
    </xf>
    <xf numFmtId="0" fontId="8" fillId="0" borderId="16" xfId="709" applyFont="1" applyFill="1" applyBorder="1" applyAlignment="1">
      <alignment wrapText="1"/>
    </xf>
    <xf numFmtId="0" fontId="9" fillId="41" borderId="16" xfId="694" applyFont="1" applyFill="1" applyBorder="1" applyAlignment="1">
      <alignment horizontal="center" vertical="center" wrapText="1"/>
    </xf>
    <xf numFmtId="171" fontId="9" fillId="40" borderId="32" xfId="175" applyNumberFormat="1" applyFont="1" applyFill="1" applyBorder="1" applyAlignment="1">
      <alignment horizontal="center"/>
    </xf>
    <xf numFmtId="167" fontId="17" fillId="0" borderId="0" xfId="176" applyFont="1"/>
    <xf numFmtId="0" fontId="17" fillId="0" borderId="0" xfId="0" applyFont="1"/>
    <xf numFmtId="0" fontId="17" fillId="0" borderId="0" xfId="0" applyFont="1" applyBorder="1"/>
    <xf numFmtId="0" fontId="4" fillId="0" borderId="16" xfId="703" applyFont="1" applyFill="1" applyBorder="1" applyAlignment="1">
      <alignment wrapText="1"/>
    </xf>
    <xf numFmtId="0" fontId="12" fillId="0" borderId="16" xfId="693" applyFont="1" applyFill="1" applyBorder="1" applyAlignment="1">
      <alignment wrapText="1"/>
    </xf>
    <xf numFmtId="171" fontId="9" fillId="41" borderId="16" xfId="175" applyNumberFormat="1" applyFont="1" applyFill="1" applyBorder="1" applyAlignment="1">
      <alignment horizontal="center" vertical="center" wrapText="1"/>
    </xf>
    <xf numFmtId="0" fontId="8" fillId="0" borderId="0" xfId="709" applyFont="1" applyFill="1" applyBorder="1" applyAlignment="1">
      <alignment wrapText="1"/>
    </xf>
    <xf numFmtId="171" fontId="6" fillId="40" borderId="23" xfId="175" applyNumberFormat="1" applyFont="1" applyFill="1" applyBorder="1" applyAlignment="1">
      <alignment horizontal="centerContinuous" vertical="center"/>
    </xf>
    <xf numFmtId="0" fontId="8" fillId="0" borderId="0" xfId="702" applyFont="1" applyFill="1" applyBorder="1" applyAlignment="1">
      <alignment wrapText="1"/>
    </xf>
    <xf numFmtId="0" fontId="8" fillId="0" borderId="0" xfId="702" applyFont="1" applyFill="1" applyBorder="1" applyAlignment="1">
      <alignment horizontal="right" wrapText="1"/>
    </xf>
    <xf numFmtId="4" fontId="8" fillId="0" borderId="0" xfId="702" applyNumberFormat="1" applyFont="1" applyFill="1" applyBorder="1" applyAlignment="1">
      <alignment horizontal="right" wrapText="1"/>
    </xf>
    <xf numFmtId="175" fontId="8" fillId="0" borderId="16" xfId="406" applyNumberFormat="1" applyFont="1" applyFill="1" applyBorder="1" applyAlignment="1">
      <alignment wrapText="1"/>
    </xf>
    <xf numFmtId="3" fontId="4" fillId="0" borderId="0" xfId="0" applyNumberFormat="1" applyFont="1"/>
    <xf numFmtId="0" fontId="12" fillId="0" borderId="9" xfId="699" applyFont="1" applyFill="1" applyBorder="1" applyAlignment="1">
      <alignment horizontal="right" wrapText="1"/>
    </xf>
    <xf numFmtId="0" fontId="12" fillId="0" borderId="9" xfId="699" applyFont="1" applyFill="1" applyBorder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9" fillId="40" borderId="16" xfId="175" applyNumberFormat="1" applyFont="1" applyFill="1" applyBorder="1" applyAlignment="1">
      <alignment horizontal="center" vertical="center" wrapText="1"/>
    </xf>
    <xf numFmtId="171" fontId="19" fillId="0" borderId="0" xfId="175" quotePrefix="1" applyNumberFormat="1" applyFont="1"/>
    <xf numFmtId="171" fontId="19" fillId="0" borderId="0" xfId="175" applyNumberFormat="1" applyFont="1"/>
    <xf numFmtId="0" fontId="4" fillId="0" borderId="16" xfId="0" applyFont="1" applyBorder="1" applyAlignment="1" applyProtection="1">
      <alignment horizontal="left" vertical="center"/>
    </xf>
    <xf numFmtId="171" fontId="8" fillId="42" borderId="16" xfId="175" applyNumberFormat="1" applyFont="1" applyFill="1" applyBorder="1" applyAlignment="1">
      <alignment wrapText="1"/>
    </xf>
    <xf numFmtId="171" fontId="4" fillId="42" borderId="0" xfId="175" applyNumberFormat="1" applyFont="1" applyFill="1"/>
    <xf numFmtId="171" fontId="4" fillId="42" borderId="16" xfId="175" applyNumberFormat="1" applyFont="1" applyFill="1" applyBorder="1" applyAlignment="1"/>
    <xf numFmtId="3" fontId="4" fillId="0" borderId="0" xfId="0" applyNumberFormat="1" applyFont="1" applyBorder="1"/>
    <xf numFmtId="3" fontId="4" fillId="42" borderId="0" xfId="0" applyNumberFormat="1" applyFont="1" applyFill="1" applyBorder="1"/>
    <xf numFmtId="171" fontId="9" fillId="0" borderId="16" xfId="175" applyNumberFormat="1" applyFont="1" applyFill="1" applyBorder="1" applyAlignment="1">
      <alignment horizontal="right" wrapText="1"/>
    </xf>
    <xf numFmtId="171" fontId="6" fillId="0" borderId="16" xfId="175" applyNumberFormat="1" applyFont="1" applyBorder="1"/>
    <xf numFmtId="171" fontId="9" fillId="0" borderId="16" xfId="175" applyNumberFormat="1" applyFont="1" applyFill="1" applyBorder="1" applyAlignment="1">
      <alignment horizontal="right" vertical="center" wrapText="1"/>
    </xf>
    <xf numFmtId="167" fontId="8" fillId="0" borderId="16" xfId="176" applyFont="1" applyBorder="1" applyAlignment="1">
      <alignment horizontal="center"/>
    </xf>
    <xf numFmtId="0" fontId="20" fillId="0" borderId="0" xfId="0" applyFont="1" applyAlignment="1" applyProtection="1">
      <alignment horizontal="left" vertical="center"/>
    </xf>
    <xf numFmtId="171" fontId="8" fillId="0" borderId="16" xfId="175" applyNumberFormat="1" applyFont="1" applyFill="1" applyBorder="1" applyAlignment="1" applyProtection="1">
      <alignment horizontal="left" vertical="center"/>
    </xf>
    <xf numFmtId="171" fontId="9" fillId="0" borderId="16" xfId="175" applyNumberFormat="1" applyFont="1" applyFill="1" applyBorder="1" applyAlignment="1" applyProtection="1">
      <alignment horizontal="left" vertical="center"/>
    </xf>
    <xf numFmtId="167" fontId="4" fillId="0" borderId="16" xfId="176" applyFont="1" applyFill="1" applyBorder="1" applyAlignment="1" applyProtection="1">
      <alignment horizontal="left" vertical="center"/>
    </xf>
    <xf numFmtId="173" fontId="4" fillId="0" borderId="16" xfId="0" applyNumberFormat="1" applyFont="1" applyFill="1" applyBorder="1"/>
    <xf numFmtId="37" fontId="4" fillId="0" borderId="0" xfId="0" applyNumberFormat="1" applyFont="1" applyFill="1" applyAlignment="1" applyProtection="1">
      <alignment vertical="center"/>
    </xf>
    <xf numFmtId="0" fontId="10" fillId="0" borderId="0" xfId="0" applyFont="1" applyAlignment="1" applyProtection="1">
      <alignment horizontal="left" vertical="center" indent="1"/>
    </xf>
    <xf numFmtId="0" fontId="10" fillId="0" borderId="0" xfId="0" applyFont="1"/>
    <xf numFmtId="0" fontId="10" fillId="0" borderId="0" xfId="0" applyFont="1" applyAlignment="1" applyProtection="1">
      <alignment horizontal="left" vertical="center" indent="2"/>
    </xf>
    <xf numFmtId="0" fontId="10" fillId="0" borderId="0" xfId="0" applyFont="1" applyFill="1" applyAlignment="1" applyProtection="1">
      <alignment horizontal="left" vertical="center" indent="1"/>
    </xf>
    <xf numFmtId="37" fontId="21" fillId="0" borderId="0" xfId="0" applyNumberFormat="1" applyFont="1" applyAlignment="1" applyProtection="1">
      <alignment horizontal="left" vertical="center"/>
    </xf>
    <xf numFmtId="0" fontId="10" fillId="0" borderId="0" xfId="0" applyFont="1" applyAlignment="1">
      <alignment horizontal="left" indent="2"/>
    </xf>
    <xf numFmtId="0" fontId="10" fillId="0" borderId="0" xfId="0" applyFont="1" applyAlignment="1" applyProtection="1">
      <alignment horizontal="left" vertical="center" indent="3"/>
    </xf>
    <xf numFmtId="0" fontId="10" fillId="0" borderId="0" xfId="0" applyFont="1" applyAlignment="1">
      <alignment horizontal="left" indent="4"/>
    </xf>
    <xf numFmtId="171" fontId="8" fillId="0" borderId="0" xfId="175" applyNumberFormat="1" applyFont="1" applyBorder="1"/>
    <xf numFmtId="171" fontId="4" fillId="0" borderId="16" xfId="175" applyNumberFormat="1" applyFont="1" applyFill="1" applyBorder="1" applyAlignment="1" applyProtection="1">
      <alignment vertical="center"/>
    </xf>
    <xf numFmtId="176" fontId="0" fillId="0" borderId="0" xfId="313" applyNumberFormat="1" applyFont="1"/>
    <xf numFmtId="176" fontId="0" fillId="0" borderId="0" xfId="0" applyNumberFormat="1"/>
    <xf numFmtId="167" fontId="4" fillId="0" borderId="0" xfId="176" applyFont="1" applyFill="1" applyBorder="1"/>
    <xf numFmtId="0" fontId="8" fillId="0" borderId="0" xfId="702" applyFont="1" applyBorder="1"/>
    <xf numFmtId="171" fontId="4" fillId="0" borderId="16" xfId="175" applyNumberFormat="1" applyFont="1" applyBorder="1" applyAlignment="1">
      <alignment horizontal="center"/>
    </xf>
    <xf numFmtId="168" fontId="4" fillId="0" borderId="19" xfId="175" applyNumberFormat="1" applyFont="1" applyBorder="1"/>
    <xf numFmtId="0" fontId="28" fillId="0" borderId="0" xfId="0" applyFont="1"/>
    <xf numFmtId="0" fontId="28" fillId="0" borderId="0" xfId="0" applyFont="1" applyFill="1"/>
    <xf numFmtId="0" fontId="12" fillId="0" borderId="0" xfId="710" applyFont="1" applyFill="1" applyBorder="1" applyAlignment="1">
      <alignment horizontal="right" wrapText="1"/>
    </xf>
    <xf numFmtId="0" fontId="4" fillId="0" borderId="0" xfId="0" applyFont="1" applyFill="1" applyBorder="1"/>
    <xf numFmtId="171" fontId="24" fillId="0" borderId="16" xfId="175" applyNumberFormat="1" applyFont="1" applyFill="1" applyBorder="1" applyAlignment="1">
      <alignment horizontal="right"/>
    </xf>
    <xf numFmtId="0" fontId="4" fillId="0" borderId="23" xfId="0" applyFont="1" applyBorder="1" applyAlignment="1">
      <alignment vertical="center"/>
    </xf>
    <xf numFmtId="171" fontId="4" fillId="0" borderId="16" xfId="369" applyNumberFormat="1" applyFont="1" applyBorder="1" applyAlignment="1">
      <alignment vertical="center"/>
    </xf>
    <xf numFmtId="168" fontId="6" fillId="0" borderId="16" xfId="175" applyNumberFormat="1" applyFont="1" applyFill="1" applyBorder="1" applyAlignment="1" applyProtection="1">
      <alignment vertical="center"/>
    </xf>
    <xf numFmtId="171" fontId="24" fillId="0" borderId="16" xfId="175" applyNumberFormat="1" applyFont="1" applyFill="1" applyBorder="1" applyAlignment="1">
      <alignment horizontal="right" wrapText="1"/>
    </xf>
    <xf numFmtId="171" fontId="6" fillId="79" borderId="16" xfId="175" applyNumberFormat="1" applyFont="1" applyFill="1" applyBorder="1"/>
    <xf numFmtId="171" fontId="9" fillId="79" borderId="16" xfId="175" applyNumberFormat="1" applyFont="1" applyFill="1" applyBorder="1" applyAlignment="1">
      <alignment wrapText="1"/>
    </xf>
    <xf numFmtId="171" fontId="8" fillId="79" borderId="16" xfId="175" applyNumberFormat="1" applyFont="1" applyFill="1" applyBorder="1" applyAlignment="1">
      <alignment wrapText="1"/>
    </xf>
    <xf numFmtId="171" fontId="8" fillId="79" borderId="16" xfId="175" applyNumberFormat="1" applyFont="1" applyFill="1" applyBorder="1" applyAlignment="1">
      <alignment horizontal="left" vertical="center" wrapText="1"/>
    </xf>
    <xf numFmtId="171" fontId="8" fillId="79" borderId="16" xfId="175" applyNumberFormat="1" applyFont="1" applyFill="1" applyBorder="1" applyAlignment="1">
      <alignment horizontal="left" wrapText="1"/>
    </xf>
    <xf numFmtId="171" fontId="9" fillId="79" borderId="16" xfId="175" applyNumberFormat="1" applyFont="1" applyFill="1" applyBorder="1" applyAlignment="1">
      <alignment horizontal="left" wrapText="1"/>
    </xf>
    <xf numFmtId="0" fontId="6" fillId="79" borderId="16" xfId="0" applyFont="1" applyFill="1" applyBorder="1" applyAlignment="1"/>
    <xf numFmtId="167" fontId="6" fillId="79" borderId="22" xfId="176" applyFont="1" applyFill="1" applyBorder="1" applyAlignment="1">
      <alignment horizontal="center"/>
    </xf>
    <xf numFmtId="167" fontId="6" fillId="79" borderId="25" xfId="176" applyFont="1" applyFill="1" applyBorder="1" applyAlignment="1">
      <alignment horizontal="center"/>
    </xf>
    <xf numFmtId="167" fontId="6" fillId="79" borderId="19" xfId="176" applyFont="1" applyFill="1" applyBorder="1"/>
    <xf numFmtId="167" fontId="6" fillId="79" borderId="29" xfId="176" quotePrefix="1" applyFont="1" applyFill="1" applyBorder="1" applyAlignment="1">
      <alignment horizontal="center"/>
    </xf>
    <xf numFmtId="167" fontId="6" fillId="79" borderId="19" xfId="176" quotePrefix="1" applyFont="1" applyFill="1" applyBorder="1" applyAlignment="1">
      <alignment horizontal="center"/>
    </xf>
    <xf numFmtId="167" fontId="6" fillId="79" borderId="19" xfId="176" applyFont="1" applyFill="1" applyBorder="1" applyAlignment="1">
      <alignment horizontal="center"/>
    </xf>
    <xf numFmtId="167" fontId="6" fillId="79" borderId="16" xfId="176" applyFont="1" applyFill="1" applyBorder="1"/>
    <xf numFmtId="171" fontId="6" fillId="0" borderId="16" xfId="175" applyNumberFormat="1" applyFont="1" applyBorder="1" applyAlignment="1">
      <alignment horizontal="right"/>
    </xf>
    <xf numFmtId="171" fontId="4" fillId="79" borderId="23" xfId="175" applyNumberFormat="1" applyFont="1" applyFill="1" applyBorder="1"/>
    <xf numFmtId="171" fontId="4" fillId="79" borderId="30" xfId="175" applyNumberFormat="1" applyFont="1" applyFill="1" applyBorder="1"/>
    <xf numFmtId="171" fontId="6" fillId="79" borderId="30" xfId="175" applyNumberFormat="1" applyFont="1" applyFill="1" applyBorder="1" applyAlignment="1">
      <alignment horizontal="center"/>
    </xf>
    <xf numFmtId="171" fontId="4" fillId="79" borderId="31" xfId="175" applyNumberFormat="1" applyFont="1" applyFill="1" applyBorder="1"/>
    <xf numFmtId="171" fontId="9" fillId="79" borderId="16" xfId="175" applyNumberFormat="1" applyFont="1" applyFill="1" applyBorder="1" applyAlignment="1">
      <alignment horizontal="center" vertical="center"/>
    </xf>
    <xf numFmtId="171" fontId="9" fillId="79" borderId="16" xfId="175" applyNumberFormat="1" applyFont="1" applyFill="1" applyBorder="1" applyAlignment="1">
      <alignment horizontal="center" vertical="center" wrapText="1" shrinkToFit="1"/>
    </xf>
    <xf numFmtId="171" fontId="9" fillId="79" borderId="16" xfId="175" applyNumberFormat="1" applyFont="1" applyFill="1" applyBorder="1" applyAlignment="1">
      <alignment horizontal="left" vertical="center" wrapText="1"/>
    </xf>
    <xf numFmtId="171" fontId="6" fillId="79" borderId="23" xfId="175" applyNumberFormat="1" applyFont="1" applyFill="1" applyBorder="1"/>
    <xf numFmtId="171" fontId="6" fillId="79" borderId="30" xfId="175" applyNumberFormat="1" applyFont="1" applyFill="1" applyBorder="1"/>
    <xf numFmtId="171" fontId="6" fillId="79" borderId="31" xfId="175" applyNumberFormat="1" applyFont="1" applyFill="1" applyBorder="1"/>
    <xf numFmtId="171" fontId="6" fillId="79" borderId="23" xfId="175" applyNumberFormat="1" applyFont="1" applyFill="1" applyBorder="1" applyAlignment="1">
      <alignment vertical="center"/>
    </xf>
    <xf numFmtId="171" fontId="6" fillId="79" borderId="30" xfId="175" applyNumberFormat="1" applyFont="1" applyFill="1" applyBorder="1" applyAlignment="1">
      <alignment vertical="center"/>
    </xf>
    <xf numFmtId="171" fontId="6" fillId="79" borderId="30" xfId="175" applyNumberFormat="1" applyFont="1" applyFill="1" applyBorder="1" applyAlignment="1">
      <alignment horizontal="center" vertical="center"/>
    </xf>
    <xf numFmtId="171" fontId="6" fillId="79" borderId="31" xfId="175" applyNumberFormat="1" applyFont="1" applyFill="1" applyBorder="1" applyAlignment="1">
      <alignment vertical="center"/>
    </xf>
    <xf numFmtId="171" fontId="4" fillId="79" borderId="23" xfId="175" applyNumberFormat="1" applyFont="1" applyFill="1" applyBorder="1" applyAlignment="1">
      <alignment vertical="center"/>
    </xf>
    <xf numFmtId="171" fontId="4" fillId="79" borderId="17" xfId="175" applyNumberFormat="1" applyFont="1" applyFill="1" applyBorder="1"/>
    <xf numFmtId="171" fontId="4" fillId="79" borderId="30" xfId="175" applyNumberFormat="1" applyFont="1" applyFill="1" applyBorder="1" applyAlignment="1">
      <alignment vertical="center"/>
    </xf>
    <xf numFmtId="171" fontId="4" fillId="79" borderId="31" xfId="175" applyNumberFormat="1" applyFont="1" applyFill="1" applyBorder="1" applyAlignment="1">
      <alignment vertical="center"/>
    </xf>
    <xf numFmtId="0" fontId="6" fillId="79" borderId="23" xfId="0" applyFont="1" applyFill="1" applyBorder="1"/>
    <xf numFmtId="0" fontId="4" fillId="79" borderId="22" xfId="0" applyFont="1" applyFill="1" applyBorder="1" applyAlignment="1">
      <alignment horizontal="centerContinuous"/>
    </xf>
    <xf numFmtId="0" fontId="6" fillId="79" borderId="17" xfId="0" applyFont="1" applyFill="1" applyBorder="1" applyAlignment="1">
      <alignment horizontal="centerContinuous"/>
    </xf>
    <xf numFmtId="0" fontId="4" fillId="79" borderId="25" xfId="0" applyFont="1" applyFill="1" applyBorder="1" applyAlignment="1">
      <alignment horizontal="centerContinuous"/>
    </xf>
    <xf numFmtId="0" fontId="6" fillId="79" borderId="16" xfId="0" applyFont="1" applyFill="1" applyBorder="1" applyAlignment="1">
      <alignment horizontal="center"/>
    </xf>
    <xf numFmtId="0" fontId="6" fillId="79" borderId="22" xfId="0" applyFont="1" applyFill="1" applyBorder="1" applyAlignment="1">
      <alignment horizontal="center"/>
    </xf>
    <xf numFmtId="171" fontId="8" fillId="79" borderId="23" xfId="175" applyNumberFormat="1" applyFont="1" applyFill="1" applyBorder="1" applyAlignment="1">
      <alignment vertical="center"/>
    </xf>
    <xf numFmtId="171" fontId="8" fillId="79" borderId="30" xfId="175" applyNumberFormat="1" applyFont="1" applyFill="1" applyBorder="1" applyAlignment="1">
      <alignment vertical="center"/>
    </xf>
    <xf numFmtId="171" fontId="9" fillId="79" borderId="30" xfId="175" applyNumberFormat="1" applyFont="1" applyFill="1" applyBorder="1" applyAlignment="1">
      <alignment horizontal="center" vertical="center"/>
    </xf>
    <xf numFmtId="171" fontId="8" fillId="79" borderId="31" xfId="175" applyNumberFormat="1" applyFont="1" applyFill="1" applyBorder="1" applyAlignment="1">
      <alignment vertical="center"/>
    </xf>
    <xf numFmtId="171" fontId="6" fillId="0" borderId="16" xfId="175" applyNumberFormat="1" applyFont="1" applyFill="1" applyBorder="1" applyAlignment="1">
      <alignment horizontal="right" wrapText="1"/>
    </xf>
    <xf numFmtId="167" fontId="9" fillId="79" borderId="16" xfId="176" applyFont="1" applyFill="1" applyBorder="1" applyAlignment="1">
      <alignment horizontal="left" vertical="center" wrapText="1"/>
    </xf>
    <xf numFmtId="0" fontId="4" fillId="79" borderId="23" xfId="0" applyFont="1" applyFill="1" applyBorder="1" applyAlignment="1">
      <alignment vertical="center"/>
    </xf>
    <xf numFmtId="0" fontId="4" fillId="79" borderId="30" xfId="0" applyFont="1" applyFill="1" applyBorder="1" applyAlignment="1">
      <alignment vertical="center"/>
    </xf>
    <xf numFmtId="0" fontId="6" fillId="79" borderId="30" xfId="0" applyFont="1" applyFill="1" applyBorder="1" applyAlignment="1">
      <alignment horizontal="center" vertical="center"/>
    </xf>
    <xf numFmtId="0" fontId="9" fillId="79" borderId="33" xfId="704" applyFont="1" applyFill="1" applyBorder="1" applyAlignment="1">
      <alignment horizontal="center" vertical="center"/>
    </xf>
    <xf numFmtId="0" fontId="9" fillId="79" borderId="33" xfId="704" applyFont="1" applyFill="1" applyBorder="1" applyAlignment="1">
      <alignment horizontal="center" vertical="center" wrapText="1" shrinkToFit="1"/>
    </xf>
    <xf numFmtId="167" fontId="9" fillId="0" borderId="16" xfId="176" applyFont="1" applyFill="1" applyBorder="1" applyAlignment="1">
      <alignment horizontal="right" vertical="center" wrapText="1"/>
    </xf>
    <xf numFmtId="0" fontId="4" fillId="79" borderId="23" xfId="0" applyFont="1" applyFill="1" applyBorder="1" applyAlignment="1">
      <alignment horizontal="centerContinuous"/>
    </xf>
    <xf numFmtId="171" fontId="6" fillId="79" borderId="22" xfId="175" applyNumberFormat="1" applyFont="1" applyFill="1" applyBorder="1" applyAlignment="1">
      <alignment vertical="center"/>
    </xf>
    <xf numFmtId="171" fontId="6" fillId="79" borderId="19" xfId="175" applyNumberFormat="1" applyFont="1" applyFill="1" applyBorder="1" applyAlignment="1">
      <alignment horizontal="center" vertical="center" wrapText="1"/>
    </xf>
    <xf numFmtId="171" fontId="6" fillId="79" borderId="31" xfId="175" applyNumberFormat="1" applyFont="1" applyFill="1" applyBorder="1" applyAlignment="1">
      <alignment horizontal="center" vertical="center" wrapText="1"/>
    </xf>
    <xf numFmtId="171" fontId="6" fillId="79" borderId="16" xfId="175" applyNumberFormat="1" applyFont="1" applyFill="1" applyBorder="1" applyAlignment="1">
      <alignment horizontal="center" vertical="center" wrapText="1"/>
    </xf>
    <xf numFmtId="171" fontId="6" fillId="79" borderId="16" xfId="175" applyNumberFormat="1" applyFont="1" applyFill="1" applyBorder="1" applyAlignment="1">
      <alignment vertical="center"/>
    </xf>
    <xf numFmtId="171" fontId="6" fillId="79" borderId="24" xfId="175" applyNumberFormat="1" applyFont="1" applyFill="1" applyBorder="1" applyAlignment="1">
      <alignment vertical="center"/>
    </xf>
    <xf numFmtId="37" fontId="4" fillId="79" borderId="34" xfId="0" applyNumberFormat="1" applyFont="1" applyFill="1" applyBorder="1" applyAlignment="1" applyProtection="1">
      <alignment horizontal="center" vertical="center"/>
    </xf>
    <xf numFmtId="37" fontId="4" fillId="79" borderId="35" xfId="0" applyNumberFormat="1" applyFont="1" applyFill="1" applyBorder="1" applyAlignment="1" applyProtection="1">
      <alignment horizontal="center" vertical="center"/>
    </xf>
    <xf numFmtId="171" fontId="4" fillId="79" borderId="35" xfId="175" applyNumberFormat="1" applyFont="1" applyFill="1" applyBorder="1" applyAlignment="1" applyProtection="1">
      <alignment horizontal="center" vertical="center"/>
    </xf>
    <xf numFmtId="37" fontId="4" fillId="79" borderId="36" xfId="0" applyNumberFormat="1" applyFont="1" applyFill="1" applyBorder="1" applyAlignment="1" applyProtection="1">
      <alignment horizontal="center" vertical="center"/>
    </xf>
    <xf numFmtId="37" fontId="4" fillId="79" borderId="37" xfId="0" applyNumberFormat="1" applyFont="1" applyFill="1" applyBorder="1" applyAlignment="1" applyProtection="1">
      <alignment horizontal="center" vertical="center"/>
    </xf>
    <xf numFmtId="171" fontId="4" fillId="79" borderId="37" xfId="175" applyNumberFormat="1" applyFont="1" applyFill="1" applyBorder="1" applyAlignment="1" applyProtection="1">
      <alignment horizontal="center" vertical="center"/>
    </xf>
    <xf numFmtId="37" fontId="4" fillId="79" borderId="38" xfId="0" applyNumberFormat="1" applyFont="1" applyFill="1" applyBorder="1" applyAlignment="1" applyProtection="1">
      <alignment horizontal="center" vertical="center"/>
    </xf>
    <xf numFmtId="167" fontId="4" fillId="79" borderId="22" xfId="176" applyFont="1" applyFill="1" applyBorder="1" applyAlignment="1" applyProtection="1">
      <alignment vertical="center"/>
    </xf>
    <xf numFmtId="167" fontId="4" fillId="79" borderId="23" xfId="176" applyFont="1" applyFill="1" applyBorder="1" applyAlignment="1" applyProtection="1">
      <alignment horizontal="centerContinuous" vertical="center"/>
    </xf>
    <xf numFmtId="167" fontId="4" fillId="79" borderId="30" xfId="176" applyFont="1" applyFill="1" applyBorder="1" applyAlignment="1" applyProtection="1">
      <alignment horizontal="centerContinuous" vertical="center"/>
    </xf>
    <xf numFmtId="167" fontId="4" fillId="79" borderId="31" xfId="176" applyFont="1" applyFill="1" applyBorder="1" applyAlignment="1" applyProtection="1">
      <alignment horizontal="centerContinuous" vertical="center"/>
    </xf>
    <xf numFmtId="167" fontId="4" fillId="79" borderId="22" xfId="176" applyFont="1" applyFill="1" applyBorder="1" applyAlignment="1" applyProtection="1">
      <alignment horizontal="center" vertical="center"/>
    </xf>
    <xf numFmtId="167" fontId="4" fillId="79" borderId="19" xfId="176" applyFont="1" applyFill="1" applyBorder="1" applyAlignment="1" applyProtection="1">
      <alignment vertical="center"/>
    </xf>
    <xf numFmtId="167" fontId="4" fillId="79" borderId="19" xfId="176" applyFont="1" applyFill="1" applyBorder="1" applyAlignment="1" applyProtection="1">
      <alignment horizontal="center" vertical="center"/>
    </xf>
    <xf numFmtId="167" fontId="4" fillId="79" borderId="27" xfId="176" applyFont="1" applyFill="1" applyBorder="1" applyAlignment="1" applyProtection="1">
      <alignment vertical="center"/>
    </xf>
    <xf numFmtId="167" fontId="4" fillId="79" borderId="16" xfId="176" applyFont="1" applyFill="1" applyBorder="1" applyAlignment="1" applyProtection="1">
      <alignment horizontal="center" vertical="center"/>
    </xf>
    <xf numFmtId="167" fontId="4" fillId="79" borderId="25" xfId="176" applyFont="1" applyFill="1" applyBorder="1" applyAlignment="1" applyProtection="1">
      <alignment horizontal="center" vertical="center"/>
    </xf>
    <xf numFmtId="167" fontId="4" fillId="79" borderId="16" xfId="176" applyFont="1" applyFill="1" applyBorder="1" applyAlignment="1" applyProtection="1">
      <alignment horizontal="left" vertical="center"/>
    </xf>
    <xf numFmtId="167" fontId="4" fillId="79" borderId="23" xfId="176" applyFont="1" applyFill="1" applyBorder="1" applyAlignment="1" applyProtection="1">
      <alignment horizontal="center" vertical="center"/>
    </xf>
    <xf numFmtId="178" fontId="4" fillId="0" borderId="0" xfId="0" applyNumberFormat="1" applyFont="1"/>
    <xf numFmtId="0" fontId="14" fillId="0" borderId="0" xfId="708" applyFont="1" applyFill="1" applyBorder="1" applyAlignment="1">
      <alignment horizontal="right" wrapText="1"/>
    </xf>
    <xf numFmtId="168" fontId="4" fillId="42" borderId="0" xfId="175" applyNumberFormat="1" applyFont="1" applyFill="1"/>
    <xf numFmtId="168" fontId="4" fillId="0" borderId="0" xfId="0" applyNumberFormat="1" applyFont="1"/>
    <xf numFmtId="171" fontId="9" fillId="0" borderId="0" xfId="175" applyNumberFormat="1" applyFont="1" applyFill="1" applyBorder="1" applyAlignment="1">
      <alignment horizontal="center" vertical="center"/>
    </xf>
    <xf numFmtId="171" fontId="4" fillId="0" borderId="16" xfId="544" applyNumberFormat="1" applyFont="1" applyFill="1" applyBorder="1" applyAlignment="1"/>
    <xf numFmtId="0" fontId="6" fillId="0" borderId="39" xfId="0" applyFont="1" applyBorder="1" applyAlignment="1" applyProtection="1">
      <alignment horizontal="left" vertical="center"/>
    </xf>
    <xf numFmtId="0" fontId="6" fillId="0" borderId="40" xfId="0" applyFont="1" applyFill="1" applyBorder="1" applyAlignment="1">
      <alignment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left"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left"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 applyProtection="1">
      <alignment horizontal="left" vertical="center"/>
    </xf>
    <xf numFmtId="0" fontId="6" fillId="0" borderId="49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50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43" xfId="0" applyFont="1" applyBorder="1" applyAlignment="1">
      <alignment vertical="center"/>
    </xf>
    <xf numFmtId="3" fontId="6" fillId="0" borderId="26" xfId="175" applyNumberFormat="1" applyFont="1" applyFill="1" applyBorder="1" applyAlignment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3" fontId="6" fillId="0" borderId="51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3" fontId="6" fillId="0" borderId="52" xfId="0" applyNumberFormat="1" applyFont="1" applyBorder="1" applyAlignment="1">
      <alignment vertical="center"/>
    </xf>
    <xf numFmtId="3" fontId="6" fillId="0" borderId="36" xfId="175" applyNumberFormat="1" applyFont="1" applyFill="1" applyBorder="1" applyAlignment="1">
      <alignment horizontal="center" vertical="center"/>
    </xf>
    <xf numFmtId="3" fontId="6" fillId="0" borderId="53" xfId="175" applyNumberFormat="1" applyFont="1" applyFill="1" applyBorder="1" applyAlignment="1">
      <alignment horizontal="center" vertical="center"/>
    </xf>
    <xf numFmtId="37" fontId="6" fillId="0" borderId="36" xfId="0" applyNumberFormat="1" applyFont="1" applyFill="1" applyBorder="1" applyAlignment="1" applyProtection="1">
      <alignment horizontal="center" vertical="center"/>
    </xf>
    <xf numFmtId="37" fontId="6" fillId="0" borderId="26" xfId="0" applyNumberFormat="1" applyFont="1" applyFill="1" applyBorder="1" applyAlignment="1" applyProtection="1">
      <alignment vertical="center"/>
    </xf>
    <xf numFmtId="37" fontId="6" fillId="0" borderId="53" xfId="0" applyNumberFormat="1" applyFont="1" applyFill="1" applyBorder="1" applyAlignment="1" applyProtection="1">
      <alignment horizontal="center"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center" vertical="center"/>
    </xf>
    <xf numFmtId="3" fontId="6" fillId="0" borderId="51" xfId="0" applyNumberFormat="1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center" vertical="center"/>
    </xf>
    <xf numFmtId="3" fontId="6" fillId="0" borderId="52" xfId="0" applyNumberFormat="1" applyFont="1" applyFill="1" applyBorder="1" applyAlignment="1">
      <alignment vertical="center"/>
    </xf>
    <xf numFmtId="3" fontId="6" fillId="0" borderId="36" xfId="0" applyNumberFormat="1" applyFont="1" applyFill="1" applyBorder="1" applyAlignment="1" applyProtection="1">
      <alignment horizontal="center" vertical="center"/>
    </xf>
    <xf numFmtId="3" fontId="6" fillId="0" borderId="53" xfId="0" quotePrefix="1" applyNumberFormat="1" applyFont="1" applyFill="1" applyBorder="1" applyAlignment="1" applyProtection="1">
      <alignment horizontal="center" vertical="center"/>
    </xf>
    <xf numFmtId="0" fontId="6" fillId="0" borderId="55" xfId="0" applyFont="1" applyBorder="1" applyAlignment="1">
      <alignment horizontal="center" vertical="center"/>
    </xf>
    <xf numFmtId="3" fontId="6" fillId="0" borderId="58" xfId="0" applyNumberFormat="1" applyFont="1" applyBorder="1" applyAlignment="1">
      <alignment horizontal="center" vertical="center"/>
    </xf>
    <xf numFmtId="3" fontId="6" fillId="0" borderId="59" xfId="175" quotePrefix="1" applyNumberFormat="1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3" fontId="66" fillId="0" borderId="61" xfId="0" applyNumberFormat="1" applyFont="1" applyFill="1" applyBorder="1" applyAlignment="1">
      <alignment horizontal="center" vertical="center"/>
    </xf>
    <xf numFmtId="3" fontId="66" fillId="0" borderId="62" xfId="0" applyNumberFormat="1" applyFont="1" applyFill="1" applyBorder="1" applyAlignment="1">
      <alignment horizontal="center" vertical="center"/>
    </xf>
    <xf numFmtId="3" fontId="66" fillId="0" borderId="49" xfId="0" applyNumberFormat="1" applyFont="1" applyFill="1" applyBorder="1" applyAlignment="1">
      <alignment horizontal="center" vertical="center"/>
    </xf>
    <xf numFmtId="3" fontId="66" fillId="42" borderId="61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 applyProtection="1">
      <alignment horizontal="right" vertical="center"/>
    </xf>
    <xf numFmtId="171" fontId="23" fillId="42" borderId="16" xfId="175" applyNumberFormat="1" applyFont="1" applyFill="1" applyBorder="1" applyAlignment="1"/>
    <xf numFmtId="171" fontId="9" fillId="42" borderId="16" xfId="175" applyNumberFormat="1" applyFont="1" applyFill="1" applyBorder="1"/>
    <xf numFmtId="171" fontId="11" fillId="0" borderId="16" xfId="654" applyNumberFormat="1" applyFont="1" applyFill="1" applyBorder="1" applyAlignment="1" applyProtection="1">
      <alignment horizontal="right"/>
    </xf>
    <xf numFmtId="171" fontId="9" fillId="0" borderId="16" xfId="175" applyNumberFormat="1" applyFont="1" applyFill="1" applyBorder="1" applyAlignment="1"/>
    <xf numFmtId="171" fontId="69" fillId="0" borderId="16" xfId="175" applyNumberFormat="1" applyFont="1" applyFill="1" applyBorder="1" applyAlignment="1">
      <alignment horizontal="right" wrapText="1"/>
    </xf>
    <xf numFmtId="171" fontId="71" fillId="0" borderId="16" xfId="175" applyNumberFormat="1" applyFont="1" applyFill="1" applyBorder="1" applyAlignment="1">
      <alignment horizontal="right" wrapText="1"/>
    </xf>
    <xf numFmtId="171" fontId="72" fillId="0" borderId="16" xfId="175" applyNumberFormat="1" applyFont="1" applyFill="1" applyBorder="1" applyAlignment="1">
      <alignment horizontal="right" wrapText="1"/>
    </xf>
    <xf numFmtId="171" fontId="66" fillId="0" borderId="16" xfId="175" applyNumberFormat="1" applyFont="1" applyBorder="1"/>
    <xf numFmtId="171" fontId="101" fillId="0" borderId="16" xfId="175" applyNumberFormat="1" applyFont="1" applyFill="1" applyBorder="1"/>
    <xf numFmtId="171" fontId="70" fillId="0" borderId="16" xfId="175" applyNumberFormat="1" applyFont="1" applyBorder="1"/>
    <xf numFmtId="171" fontId="69" fillId="0" borderId="16" xfId="175" applyNumberFormat="1" applyFont="1" applyBorder="1"/>
    <xf numFmtId="171" fontId="71" fillId="0" borderId="16" xfId="175" applyNumberFormat="1" applyFont="1" applyBorder="1"/>
    <xf numFmtId="171" fontId="71" fillId="0" borderId="16" xfId="175" applyNumberFormat="1" applyFont="1" applyFill="1" applyBorder="1"/>
    <xf numFmtId="171" fontId="74" fillId="0" borderId="16" xfId="175" applyNumberFormat="1" applyFont="1" applyFill="1" applyBorder="1" applyAlignment="1"/>
    <xf numFmtId="171" fontId="69" fillId="0" borderId="16" xfId="175" applyNumberFormat="1" applyFont="1" applyFill="1" applyBorder="1" applyAlignment="1">
      <alignment horizontal="right"/>
    </xf>
    <xf numFmtId="171" fontId="74" fillId="0" borderId="16" xfId="175" applyNumberFormat="1" applyFont="1" applyFill="1" applyBorder="1" applyAlignment="1">
      <alignment horizontal="right"/>
    </xf>
    <xf numFmtId="171" fontId="66" fillId="0" borderId="16" xfId="175" applyNumberFormat="1" applyFont="1" applyFill="1" applyBorder="1" applyAlignment="1"/>
    <xf numFmtId="171" fontId="69" fillId="0" borderId="16" xfId="175" applyNumberFormat="1" applyFont="1" applyFill="1" applyBorder="1" applyAlignment="1">
      <alignment horizontal="center" wrapText="1"/>
    </xf>
    <xf numFmtId="171" fontId="66" fillId="0" borderId="16" xfId="175" applyNumberFormat="1" applyFont="1" applyFill="1" applyBorder="1" applyAlignment="1">
      <alignment horizontal="center"/>
    </xf>
    <xf numFmtId="171" fontId="24" fillId="0" borderId="16" xfId="175" applyNumberFormat="1" applyFont="1" applyFill="1" applyBorder="1" applyAlignment="1">
      <alignment horizontal="center" wrapText="1"/>
    </xf>
    <xf numFmtId="171" fontId="66" fillId="0" borderId="16" xfId="175" applyNumberFormat="1" applyFont="1" applyFill="1" applyBorder="1" applyAlignment="1">
      <alignment horizontal="right" wrapText="1"/>
    </xf>
    <xf numFmtId="171" fontId="70" fillId="0" borderId="16" xfId="175" applyNumberFormat="1" applyFont="1" applyFill="1" applyBorder="1" applyAlignment="1">
      <alignment horizontal="center" wrapText="1"/>
    </xf>
    <xf numFmtId="171" fontId="68" fillId="0" borderId="16" xfId="175" applyNumberFormat="1" applyFont="1" applyBorder="1"/>
    <xf numFmtId="171" fontId="69" fillId="42" borderId="16" xfId="175" applyNumberFormat="1" applyFont="1" applyFill="1" applyBorder="1" applyAlignment="1">
      <alignment wrapText="1"/>
    </xf>
    <xf numFmtId="171" fontId="68" fillId="0" borderId="16" xfId="175" applyNumberFormat="1" applyFont="1" applyFill="1" applyBorder="1"/>
    <xf numFmtId="171" fontId="69" fillId="0" borderId="16" xfId="175" applyNumberFormat="1" applyFont="1" applyFill="1" applyBorder="1" applyAlignment="1">
      <alignment wrapText="1"/>
    </xf>
    <xf numFmtId="171" fontId="69" fillId="0" borderId="16" xfId="175" applyNumberFormat="1" applyFont="1" applyFill="1" applyBorder="1" applyAlignment="1">
      <alignment horizontal="center" vertical="center"/>
    </xf>
    <xf numFmtId="171" fontId="68" fillId="0" borderId="16" xfId="175" applyNumberFormat="1" applyFont="1" applyFill="1" applyBorder="1" applyAlignment="1">
      <alignment wrapText="1"/>
    </xf>
    <xf numFmtId="171" fontId="75" fillId="0" borderId="16" xfId="175" applyNumberFormat="1" applyFont="1" applyFill="1" applyBorder="1" applyAlignment="1">
      <alignment horizontal="center" vertical="center"/>
    </xf>
    <xf numFmtId="171" fontId="75" fillId="0" borderId="16" xfId="175" applyNumberFormat="1" applyFont="1" applyFill="1" applyBorder="1" applyAlignment="1">
      <alignment horizontal="right" wrapText="1"/>
    </xf>
    <xf numFmtId="171" fontId="75" fillId="0" borderId="16" xfId="175" applyNumberFormat="1" applyFont="1" applyFill="1" applyBorder="1" applyAlignment="1">
      <alignment horizontal="center"/>
    </xf>
    <xf numFmtId="171" fontId="102" fillId="80" borderId="16" xfId="175" applyNumberFormat="1" applyFont="1" applyFill="1" applyBorder="1"/>
    <xf numFmtId="171" fontId="73" fillId="0" borderId="16" xfId="175" applyNumberFormat="1" applyFont="1" applyFill="1" applyBorder="1" applyAlignment="1">
      <alignment horizontal="center" vertical="center"/>
    </xf>
    <xf numFmtId="171" fontId="73" fillId="0" borderId="16" xfId="175" applyNumberFormat="1" applyFont="1" applyBorder="1"/>
    <xf numFmtId="171" fontId="68" fillId="42" borderId="16" xfId="175" applyNumberFormat="1" applyFont="1" applyFill="1" applyBorder="1" applyAlignment="1">
      <alignment wrapText="1"/>
    </xf>
    <xf numFmtId="171" fontId="101" fillId="0" borderId="16" xfId="175" applyNumberFormat="1" applyFont="1" applyFill="1" applyBorder="1" applyAlignment="1"/>
    <xf numFmtId="171" fontId="73" fillId="0" borderId="16" xfId="175" applyNumberFormat="1" applyFont="1" applyBorder="1" applyAlignment="1"/>
    <xf numFmtId="171" fontId="102" fillId="0" borderId="16" xfId="175" applyNumberFormat="1" applyFont="1" applyFill="1" applyBorder="1" applyAlignment="1"/>
    <xf numFmtId="171" fontId="102" fillId="80" borderId="16" xfId="175" applyNumberFormat="1" applyFont="1" applyFill="1" applyBorder="1" applyAlignment="1">
      <alignment horizontal="left"/>
    </xf>
    <xf numFmtId="171" fontId="69" fillId="0" borderId="16" xfId="175" applyNumberFormat="1" applyFont="1" applyFill="1" applyBorder="1" applyAlignment="1">
      <alignment horizontal="left"/>
    </xf>
    <xf numFmtId="171" fontId="101" fillId="0" borderId="16" xfId="175" applyNumberFormat="1" applyFont="1" applyFill="1" applyBorder="1" applyAlignment="1">
      <alignment vertical="center"/>
    </xf>
    <xf numFmtId="171" fontId="70" fillId="0" borderId="16" xfId="175" applyNumberFormat="1" applyFont="1" applyFill="1" applyBorder="1" applyAlignment="1">
      <alignment vertical="center" wrapText="1"/>
    </xf>
    <xf numFmtId="171" fontId="70" fillId="42" borderId="16" xfId="175" applyNumberFormat="1" applyFont="1" applyFill="1" applyBorder="1" applyAlignment="1">
      <alignment vertical="center" wrapText="1"/>
    </xf>
    <xf numFmtId="171" fontId="66" fillId="0" borderId="16" xfId="175" applyNumberFormat="1" applyFont="1" applyBorder="1" applyAlignment="1">
      <alignment vertical="center"/>
    </xf>
    <xf numFmtId="171" fontId="68" fillId="0" borderId="16" xfId="175" applyNumberFormat="1" applyFont="1" applyFill="1" applyBorder="1" applyAlignment="1">
      <alignment vertical="center" wrapText="1"/>
    </xf>
    <xf numFmtId="171" fontId="68" fillId="42" borderId="16" xfId="175" applyNumberFormat="1" applyFont="1" applyFill="1" applyBorder="1" applyAlignment="1">
      <alignment vertical="center" wrapText="1"/>
    </xf>
    <xf numFmtId="171" fontId="73" fillId="0" borderId="16" xfId="175" applyNumberFormat="1" applyFont="1" applyBorder="1" applyAlignment="1">
      <alignment vertical="center"/>
    </xf>
    <xf numFmtId="171" fontId="75" fillId="0" borderId="16" xfId="175" applyNumberFormat="1" applyFont="1" applyFill="1" applyBorder="1" applyAlignment="1">
      <alignment horizontal="right" vertical="center" wrapText="1"/>
    </xf>
    <xf numFmtId="171" fontId="102" fillId="0" borderId="16" xfId="175" applyNumberFormat="1" applyFont="1" applyFill="1" applyBorder="1" applyAlignment="1">
      <alignment vertical="center"/>
    </xf>
    <xf numFmtId="171" fontId="75" fillId="0" borderId="16" xfId="175" applyNumberFormat="1" applyFont="1" applyFill="1" applyBorder="1" applyAlignment="1">
      <alignment horizontal="right"/>
    </xf>
    <xf numFmtId="171" fontId="68" fillId="0" borderId="16" xfId="175" applyNumberFormat="1" applyFont="1" applyFill="1" applyBorder="1" applyAlignment="1">
      <alignment horizontal="center"/>
    </xf>
    <xf numFmtId="171" fontId="74" fillId="0" borderId="16" xfId="175" applyNumberFormat="1" applyFont="1" applyBorder="1" applyAlignment="1">
      <alignment vertical="center"/>
    </xf>
    <xf numFmtId="171" fontId="8" fillId="0" borderId="16" xfId="175" applyNumberFormat="1" applyFont="1" applyFill="1" applyBorder="1" applyAlignment="1">
      <alignment horizontal="right" vertical="center" wrapText="1"/>
    </xf>
    <xf numFmtId="171" fontId="6" fillId="0" borderId="16" xfId="175" applyNumberFormat="1" applyFont="1" applyBorder="1" applyAlignment="1">
      <alignment horizontal="right" vertical="center"/>
    </xf>
    <xf numFmtId="171" fontId="10" fillId="0" borderId="16" xfId="175" applyNumberFormat="1" applyFont="1" applyBorder="1"/>
    <xf numFmtId="3" fontId="2" fillId="0" borderId="16" xfId="666" quotePrefix="1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171" fontId="0" fillId="0" borderId="0" xfId="0" applyNumberFormat="1"/>
    <xf numFmtId="171" fontId="6" fillId="0" borderId="16" xfId="175" applyNumberFormat="1" applyFont="1" applyBorder="1" applyAlignment="1">
      <alignment horizontal="left" indent="1"/>
    </xf>
    <xf numFmtId="167" fontId="4" fillId="0" borderId="0" xfId="176" applyFont="1" applyAlignment="1" applyProtection="1">
      <alignment horizontal="right" vertical="center"/>
    </xf>
    <xf numFmtId="0" fontId="4" fillId="0" borderId="0" xfId="0" applyFont="1" applyAlignment="1">
      <alignment horizontal="right"/>
    </xf>
    <xf numFmtId="167" fontId="76" fillId="0" borderId="0" xfId="176" applyFont="1"/>
    <xf numFmtId="167" fontId="77" fillId="0" borderId="0" xfId="176" applyFont="1"/>
    <xf numFmtId="167" fontId="27" fillId="0" borderId="0" xfId="0" applyNumberFormat="1" applyFont="1" applyBorder="1" applyAlignment="1">
      <alignment horizontal="left"/>
    </xf>
    <xf numFmtId="172" fontId="8" fillId="0" borderId="0" xfId="176" applyNumberFormat="1" applyFont="1" applyFill="1" applyBorder="1" applyProtection="1"/>
    <xf numFmtId="168" fontId="8" fillId="0" borderId="16" xfId="175" applyNumberFormat="1" applyFont="1" applyFill="1" applyBorder="1" applyAlignment="1" applyProtection="1">
      <alignment horizontal="left" vertical="center"/>
    </xf>
    <xf numFmtId="167" fontId="8" fillId="0" borderId="0" xfId="176" applyNumberFormat="1" applyFont="1" applyFill="1" applyBorder="1" applyProtection="1"/>
    <xf numFmtId="167" fontId="8" fillId="0" borderId="0" xfId="176" applyNumberFormat="1" applyFont="1" applyFill="1" applyBorder="1"/>
    <xf numFmtId="167" fontId="4" fillId="0" borderId="0" xfId="176" applyNumberFormat="1" applyFont="1" applyProtection="1"/>
    <xf numFmtId="167" fontId="27" fillId="0" borderId="0" xfId="477" applyNumberFormat="1" applyFont="1" applyBorder="1"/>
    <xf numFmtId="167" fontId="4" fillId="0" borderId="0" xfId="0" applyNumberFormat="1" applyFont="1" applyBorder="1"/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0" xfId="175" applyNumberFormat="1" applyFont="1" applyBorder="1" applyAlignment="1">
      <alignment horizontal="right"/>
    </xf>
    <xf numFmtId="171" fontId="65" fillId="0" borderId="19" xfId="175" applyNumberFormat="1" applyFont="1" applyFill="1" applyBorder="1" applyAlignment="1">
      <alignment horizontal="left" vertical="center" wrapText="1"/>
    </xf>
    <xf numFmtId="171" fontId="11" fillId="0" borderId="16" xfId="175" applyNumberFormat="1" applyFont="1" applyFill="1" applyBorder="1"/>
    <xf numFmtId="171" fontId="65" fillId="0" borderId="16" xfId="175" applyNumberFormat="1" applyFont="1" applyFill="1" applyBorder="1" applyAlignment="1">
      <alignment horizontal="left" vertical="center" wrapText="1"/>
    </xf>
    <xf numFmtId="171" fontId="65" fillId="79" borderId="22" xfId="175" applyNumberFormat="1" applyFont="1" applyFill="1" applyBorder="1" applyAlignment="1">
      <alignment vertical="center"/>
    </xf>
    <xf numFmtId="171" fontId="65" fillId="79" borderId="19" xfId="175" applyNumberFormat="1" applyFont="1" applyFill="1" applyBorder="1" applyAlignment="1">
      <alignment horizontal="center" vertical="center" wrapText="1"/>
    </xf>
    <xf numFmtId="171" fontId="65" fillId="79" borderId="31" xfId="175" applyNumberFormat="1" applyFont="1" applyFill="1" applyBorder="1" applyAlignment="1">
      <alignment horizontal="center" vertical="center" wrapText="1"/>
    </xf>
    <xf numFmtId="171" fontId="65" fillId="79" borderId="16" xfId="175" applyNumberFormat="1" applyFont="1" applyFill="1" applyBorder="1" applyAlignment="1">
      <alignment horizontal="center" vertical="center" wrapText="1"/>
    </xf>
    <xf numFmtId="0" fontId="4" fillId="79" borderId="16" xfId="0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 vertical="center" wrapText="1"/>
    </xf>
    <xf numFmtId="37" fontId="4" fillId="79" borderId="63" xfId="0" applyNumberFormat="1" applyFont="1" applyFill="1" applyBorder="1" applyAlignment="1" applyProtection="1">
      <alignment horizontal="center" vertical="center"/>
    </xf>
    <xf numFmtId="37" fontId="4" fillId="79" borderId="64" xfId="0" applyNumberFormat="1" applyFont="1" applyFill="1" applyBorder="1" applyAlignment="1" applyProtection="1">
      <alignment horizontal="center" vertical="center"/>
    </xf>
    <xf numFmtId="37" fontId="4" fillId="79" borderId="63" xfId="0" applyNumberFormat="1" applyFont="1" applyFill="1" applyBorder="1" applyAlignment="1" applyProtection="1">
      <alignment horizontal="left" vertical="center"/>
    </xf>
    <xf numFmtId="37" fontId="4" fillId="79" borderId="34" xfId="0" applyNumberFormat="1" applyFont="1" applyFill="1" applyBorder="1" applyAlignment="1" applyProtection="1">
      <alignment horizontal="left" vertical="center"/>
    </xf>
    <xf numFmtId="37" fontId="4" fillId="79" borderId="36" xfId="0" applyNumberFormat="1" applyFont="1" applyFill="1" applyBorder="1" applyAlignment="1" applyProtection="1">
      <alignment vertical="center"/>
    </xf>
    <xf numFmtId="37" fontId="4" fillId="79" borderId="54" xfId="0" applyNumberFormat="1" applyFont="1" applyFill="1" applyBorder="1" applyAlignment="1" applyProtection="1">
      <alignment horizontal="left" vertical="center"/>
    </xf>
    <xf numFmtId="167" fontId="4" fillId="79" borderId="54" xfId="176" applyFont="1" applyFill="1" applyBorder="1" applyAlignment="1" applyProtection="1">
      <alignment horizontal="center" vertical="center"/>
    </xf>
    <xf numFmtId="167" fontId="4" fillId="79" borderId="65" xfId="176" applyFont="1" applyFill="1" applyBorder="1" applyAlignment="1" applyProtection="1">
      <alignment horizontal="center" vertical="center"/>
    </xf>
    <xf numFmtId="171" fontId="4" fillId="79" borderId="65" xfId="175" applyNumberFormat="1" applyFont="1" applyFill="1" applyBorder="1" applyAlignment="1" applyProtection="1">
      <alignment horizontal="center" vertical="center"/>
    </xf>
    <xf numFmtId="37" fontId="4" fillId="0" borderId="66" xfId="0" applyNumberFormat="1" applyFont="1" applyBorder="1" applyAlignment="1" applyProtection="1">
      <alignment horizontal="left" vertical="center"/>
    </xf>
    <xf numFmtId="37" fontId="4" fillId="0" borderId="67" xfId="0" applyNumberFormat="1" applyFont="1" applyBorder="1" applyAlignment="1" applyProtection="1">
      <alignment horizontal="left" vertical="center"/>
    </xf>
    <xf numFmtId="37" fontId="4" fillId="0" borderId="68" xfId="0" applyNumberFormat="1" applyFont="1" applyBorder="1" applyAlignment="1" applyProtection="1">
      <alignment horizontal="left" vertical="center"/>
    </xf>
    <xf numFmtId="37" fontId="6" fillId="0" borderId="46" xfId="0" applyNumberFormat="1" applyFont="1" applyFill="1" applyBorder="1" applyAlignment="1" applyProtection="1">
      <alignment horizontal="right" vertical="center"/>
    </xf>
    <xf numFmtId="37" fontId="6" fillId="0" borderId="47" xfId="0" applyNumberFormat="1" applyFont="1" applyFill="1" applyBorder="1" applyAlignment="1" applyProtection="1">
      <alignment horizontal="right" vertical="center"/>
    </xf>
    <xf numFmtId="37" fontId="6" fillId="0" borderId="48" xfId="0" applyNumberFormat="1" applyFont="1" applyFill="1" applyBorder="1" applyAlignment="1" applyProtection="1">
      <alignment horizontal="right" vertical="center"/>
    </xf>
    <xf numFmtId="37" fontId="6" fillId="0" borderId="42" xfId="0" applyNumberFormat="1" applyFont="1" applyFill="1" applyBorder="1" applyAlignment="1" applyProtection="1">
      <alignment horizontal="right" vertical="center"/>
    </xf>
    <xf numFmtId="37" fontId="6" fillId="0" borderId="69" xfId="0" applyNumberFormat="1" applyFont="1" applyFill="1" applyBorder="1" applyAlignment="1" applyProtection="1">
      <alignment horizontal="right" vertical="center"/>
    </xf>
    <xf numFmtId="37" fontId="6" fillId="0" borderId="61" xfId="0" applyNumberFormat="1" applyFont="1" applyFill="1" applyBorder="1" applyAlignment="1" applyProtection="1">
      <alignment horizontal="right" vertical="center"/>
    </xf>
    <xf numFmtId="37" fontId="6" fillId="0" borderId="70" xfId="0" applyNumberFormat="1" applyFont="1" applyFill="1" applyBorder="1" applyAlignment="1" applyProtection="1">
      <alignment horizontal="right" vertical="center"/>
    </xf>
    <xf numFmtId="37" fontId="6" fillId="0" borderId="49" xfId="0" applyNumberFormat="1" applyFont="1" applyFill="1" applyBorder="1" applyAlignment="1" applyProtection="1">
      <alignment horizontal="right" vertical="center"/>
    </xf>
    <xf numFmtId="37" fontId="4" fillId="79" borderId="63" xfId="0" applyNumberFormat="1" applyFont="1" applyFill="1" applyBorder="1" applyAlignment="1" applyProtection="1">
      <alignment vertical="center"/>
    </xf>
    <xf numFmtId="37" fontId="4" fillId="79" borderId="71" xfId="0" applyNumberFormat="1" applyFont="1" applyFill="1" applyBorder="1" applyAlignment="1" applyProtection="1">
      <alignment horizontal="center" vertical="center"/>
    </xf>
    <xf numFmtId="37" fontId="4" fillId="79" borderId="71" xfId="0" applyNumberFormat="1" applyFont="1" applyFill="1" applyBorder="1" applyAlignment="1" applyProtection="1">
      <alignment vertical="center"/>
    </xf>
    <xf numFmtId="37" fontId="6" fillId="0" borderId="38" xfId="0" applyNumberFormat="1" applyFont="1" applyFill="1" applyBorder="1" applyAlignment="1" applyProtection="1">
      <alignment horizontal="right" vertical="center"/>
    </xf>
    <xf numFmtId="37" fontId="4" fillId="79" borderId="65" xfId="0" applyNumberFormat="1" applyFont="1" applyFill="1" applyBorder="1" applyAlignment="1" applyProtection="1">
      <alignment horizontal="center" vertical="center"/>
    </xf>
    <xf numFmtId="37" fontId="4" fillId="79" borderId="65" xfId="0" quotePrefix="1" applyNumberFormat="1" applyFont="1" applyFill="1" applyBorder="1" applyAlignment="1" applyProtection="1">
      <alignment horizontal="center" vertical="center"/>
    </xf>
    <xf numFmtId="37" fontId="6" fillId="0" borderId="64" xfId="0" applyNumberFormat="1" applyFont="1" applyFill="1" applyBorder="1" applyAlignment="1" applyProtection="1">
      <alignment horizontal="right" vertical="center"/>
    </xf>
    <xf numFmtId="171" fontId="6" fillId="0" borderId="16" xfId="175" applyNumberFormat="1" applyFont="1" applyFill="1" applyBorder="1" applyAlignment="1" applyProtection="1">
      <alignment vertical="center"/>
    </xf>
    <xf numFmtId="167" fontId="6" fillId="0" borderId="16" xfId="176" applyNumberFormat="1" applyFont="1" applyFill="1" applyBorder="1" applyAlignment="1" applyProtection="1">
      <alignment vertical="center"/>
    </xf>
    <xf numFmtId="167" fontId="6" fillId="0" borderId="16" xfId="175" applyNumberFormat="1" applyFont="1" applyFill="1" applyBorder="1" applyAlignment="1" applyProtection="1">
      <alignment vertical="center"/>
    </xf>
    <xf numFmtId="0" fontId="10" fillId="0" borderId="0" xfId="0" applyFont="1" applyFill="1"/>
    <xf numFmtId="0" fontId="0" fillId="0" borderId="0" xfId="0" applyFill="1"/>
    <xf numFmtId="0" fontId="4" fillId="0" borderId="29" xfId="0" applyFont="1" applyBorder="1"/>
    <xf numFmtId="0" fontId="4" fillId="0" borderId="19" xfId="0" applyFont="1" applyBorder="1"/>
    <xf numFmtId="0" fontId="4" fillId="0" borderId="27" xfId="0" applyFont="1" applyBorder="1"/>
    <xf numFmtId="167" fontId="4" fillId="0" borderId="72" xfId="176" applyFont="1" applyBorder="1" applyAlignment="1" applyProtection="1">
      <alignment vertical="center"/>
    </xf>
    <xf numFmtId="167" fontId="4" fillId="0" borderId="73" xfId="176" applyFont="1" applyBorder="1" applyAlignment="1" applyProtection="1">
      <alignment horizontal="right" vertical="center"/>
    </xf>
    <xf numFmtId="167" fontId="4" fillId="0" borderId="35" xfId="176" applyFont="1" applyBorder="1" applyAlignment="1" applyProtection="1">
      <alignment horizontal="left" vertical="center"/>
    </xf>
    <xf numFmtId="167" fontId="4" fillId="0" borderId="54" xfId="176" applyFont="1" applyBorder="1" applyAlignment="1" applyProtection="1">
      <alignment horizontal="left" vertical="center"/>
    </xf>
    <xf numFmtId="167" fontId="4" fillId="0" borderId="72" xfId="176" applyFont="1" applyBorder="1" applyAlignment="1" applyProtection="1">
      <alignment horizontal="left" vertical="center"/>
    </xf>
    <xf numFmtId="167" fontId="4" fillId="0" borderId="38" xfId="176" applyFont="1" applyBorder="1" applyAlignment="1" applyProtection="1">
      <alignment horizontal="center" vertical="center"/>
    </xf>
    <xf numFmtId="4" fontId="8" fillId="0" borderId="74" xfId="707" applyNumberFormat="1" applyFont="1" applyFill="1" applyBorder="1" applyAlignment="1">
      <alignment horizontal="right" wrapText="1"/>
    </xf>
    <xf numFmtId="4" fontId="8" fillId="0" borderId="75" xfId="707" applyNumberFormat="1" applyFont="1" applyFill="1" applyBorder="1" applyAlignment="1">
      <alignment horizontal="right" wrapText="1"/>
    </xf>
    <xf numFmtId="0" fontId="103" fillId="79" borderId="38" xfId="0" applyFont="1" applyFill="1" applyBorder="1" applyAlignment="1">
      <alignment horizontal="left" indent="1"/>
    </xf>
    <xf numFmtId="173" fontId="103" fillId="79" borderId="38" xfId="0" applyNumberFormat="1" applyFont="1" applyFill="1" applyBorder="1"/>
    <xf numFmtId="0" fontId="104" fillId="0" borderId="76" xfId="0" applyFont="1" applyBorder="1" applyAlignment="1">
      <alignment horizontal="left" indent="2"/>
    </xf>
    <xf numFmtId="173" fontId="104" fillId="0" borderId="76" xfId="0" applyNumberFormat="1" applyFont="1" applyBorder="1"/>
    <xf numFmtId="0" fontId="104" fillId="0" borderId="67" xfId="0" applyFont="1" applyBorder="1" applyAlignment="1">
      <alignment horizontal="left" indent="2"/>
    </xf>
    <xf numFmtId="173" fontId="104" fillId="0" borderId="67" xfId="0" applyNumberFormat="1" applyFont="1" applyBorder="1"/>
    <xf numFmtId="0" fontId="104" fillId="0" borderId="77" xfId="0" applyFont="1" applyBorder="1" applyAlignment="1">
      <alignment horizontal="left" indent="2"/>
    </xf>
    <xf numFmtId="173" fontId="104" fillId="0" borderId="77" xfId="0" applyNumberFormat="1" applyFont="1" applyBorder="1"/>
    <xf numFmtId="0" fontId="104" fillId="0" borderId="37" xfId="0" applyFont="1" applyBorder="1" applyAlignment="1">
      <alignment horizontal="left" indent="2"/>
    </xf>
    <xf numFmtId="173" fontId="104" fillId="0" borderId="37" xfId="0" applyNumberFormat="1" applyFont="1" applyBorder="1"/>
    <xf numFmtId="173" fontId="104" fillId="0" borderId="76" xfId="0" applyNumberFormat="1" applyFont="1" applyFill="1" applyBorder="1"/>
    <xf numFmtId="173" fontId="104" fillId="0" borderId="67" xfId="0" applyNumberFormat="1" applyFont="1" applyFill="1" applyBorder="1"/>
    <xf numFmtId="173" fontId="104" fillId="0" borderId="77" xfId="0" applyNumberFormat="1" applyFont="1" applyFill="1" applyBorder="1"/>
    <xf numFmtId="0" fontId="103" fillId="81" borderId="38" xfId="0" applyFont="1" applyFill="1" applyBorder="1" applyAlignment="1">
      <alignment horizontal="left"/>
    </xf>
    <xf numFmtId="173" fontId="103" fillId="81" borderId="38" xfId="0" applyNumberFormat="1" applyFont="1" applyFill="1" applyBorder="1"/>
    <xf numFmtId="0" fontId="78" fillId="0" borderId="35" xfId="0" applyFont="1" applyFill="1" applyBorder="1" applyAlignment="1">
      <alignment horizontal="center"/>
    </xf>
    <xf numFmtId="0" fontId="78" fillId="0" borderId="78" xfId="0" applyFont="1" applyFill="1" applyBorder="1" applyAlignment="1">
      <alignment horizontal="center"/>
    </xf>
    <xf numFmtId="0" fontId="78" fillId="0" borderId="79" xfId="0" applyFont="1" applyFill="1" applyBorder="1" applyAlignment="1">
      <alignment horizontal="center"/>
    </xf>
    <xf numFmtId="0" fontId="78" fillId="0" borderId="50" xfId="0" applyFont="1" applyFill="1" applyBorder="1" applyAlignment="1">
      <alignment horizontal="center"/>
    </xf>
    <xf numFmtId="173" fontId="103" fillId="79" borderId="80" xfId="0" applyNumberFormat="1" applyFont="1" applyFill="1" applyBorder="1"/>
    <xf numFmtId="173" fontId="103" fillId="79" borderId="81" xfId="0" applyNumberFormat="1" applyFont="1" applyFill="1" applyBorder="1"/>
    <xf numFmtId="173" fontId="103" fillId="79" borderId="82" xfId="0" applyNumberFormat="1" applyFont="1" applyFill="1" applyBorder="1"/>
    <xf numFmtId="173" fontId="104" fillId="0" borderId="29" xfId="0" applyNumberFormat="1" applyFont="1" applyBorder="1"/>
    <xf numFmtId="173" fontId="104" fillId="0" borderId="19" xfId="0" applyNumberFormat="1" applyFont="1" applyBorder="1"/>
    <xf numFmtId="173" fontId="104" fillId="0" borderId="27" xfId="0" applyNumberFormat="1" applyFont="1" applyBorder="1"/>
    <xf numFmtId="173" fontId="104" fillId="0" borderId="31" xfId="0" applyNumberFormat="1" applyFont="1" applyBorder="1"/>
    <xf numFmtId="173" fontId="104" fillId="0" borderId="16" xfId="0" applyNumberFormat="1" applyFont="1" applyBorder="1"/>
    <xf numFmtId="173" fontId="104" fillId="0" borderId="23" xfId="0" applyNumberFormat="1" applyFont="1" applyBorder="1"/>
    <xf numFmtId="173" fontId="104" fillId="0" borderId="25" xfId="0" applyNumberFormat="1" applyFont="1" applyBorder="1"/>
    <xf numFmtId="173" fontId="104" fillId="0" borderId="22" xfId="0" applyNumberFormat="1" applyFont="1" applyBorder="1"/>
    <xf numFmtId="173" fontId="104" fillId="0" borderId="24" xfId="0" applyNumberFormat="1" applyFont="1" applyBorder="1"/>
    <xf numFmtId="173" fontId="104" fillId="0" borderId="83" xfId="0" applyNumberFormat="1" applyFont="1" applyBorder="1"/>
    <xf numFmtId="173" fontId="104" fillId="0" borderId="26" xfId="0" applyNumberFormat="1" applyFont="1" applyBorder="1"/>
    <xf numFmtId="173" fontId="104" fillId="0" borderId="18" xfId="0" applyNumberFormat="1" applyFont="1" applyBorder="1"/>
    <xf numFmtId="173" fontId="103" fillId="0" borderId="29" xfId="0" applyNumberFormat="1" applyFont="1" applyFill="1" applyBorder="1"/>
    <xf numFmtId="173" fontId="103" fillId="0" borderId="19" xfId="0" applyNumberFormat="1" applyFont="1" applyFill="1" applyBorder="1"/>
    <xf numFmtId="173" fontId="103" fillId="0" borderId="27" xfId="0" applyNumberFormat="1" applyFont="1" applyFill="1" applyBorder="1"/>
    <xf numFmtId="173" fontId="103" fillId="81" borderId="80" xfId="0" applyNumberFormat="1" applyFont="1" applyFill="1" applyBorder="1"/>
    <xf numFmtId="173" fontId="103" fillId="81" borderId="81" xfId="0" applyNumberFormat="1" applyFont="1" applyFill="1" applyBorder="1"/>
    <xf numFmtId="173" fontId="103" fillId="81" borderId="82" xfId="0" applyNumberFormat="1" applyFont="1" applyFill="1" applyBorder="1"/>
    <xf numFmtId="171" fontId="105" fillId="0" borderId="16" xfId="175" applyNumberFormat="1" applyFont="1" applyFill="1" applyBorder="1"/>
    <xf numFmtId="171" fontId="79" fillId="42" borderId="16" xfId="175" applyNumberFormat="1" applyFont="1" applyFill="1" applyBorder="1"/>
    <xf numFmtId="0" fontId="70" fillId="0" borderId="16" xfId="689" applyFont="1" applyFill="1" applyBorder="1" applyAlignment="1">
      <alignment wrapText="1"/>
    </xf>
    <xf numFmtId="171" fontId="70" fillId="0" borderId="16" xfId="689" applyNumberFormat="1" applyFont="1" applyFill="1" applyBorder="1" applyAlignment="1">
      <alignment horizontal="right" wrapText="1"/>
    </xf>
    <xf numFmtId="3" fontId="70" fillId="0" borderId="16" xfId="689" applyNumberFormat="1" applyFont="1" applyFill="1" applyBorder="1" applyAlignment="1">
      <alignment horizontal="right" wrapText="1"/>
    </xf>
    <xf numFmtId="171" fontId="69" fillId="0" borderId="0" xfId="175" applyNumberFormat="1" applyFont="1" applyFill="1" applyBorder="1" applyAlignment="1">
      <alignment horizontal="right" wrapText="1"/>
    </xf>
    <xf numFmtId="171" fontId="79" fillId="0" borderId="16" xfId="175" applyNumberFormat="1" applyFont="1" applyFill="1" applyBorder="1"/>
    <xf numFmtId="171" fontId="67" fillId="0" borderId="16" xfId="175" applyNumberFormat="1" applyFont="1" applyFill="1" applyBorder="1"/>
    <xf numFmtId="0" fontId="8" fillId="0" borderId="0" xfId="691" applyFont="1" applyFill="1" applyBorder="1" applyAlignment="1">
      <alignment horizontal="right" wrapText="1"/>
    </xf>
    <xf numFmtId="0" fontId="8" fillId="0" borderId="0" xfId="691" applyFont="1" applyFill="1" applyBorder="1" applyAlignment="1">
      <alignment horizontal="left" wrapText="1"/>
    </xf>
    <xf numFmtId="168" fontId="4" fillId="0" borderId="0" xfId="175" applyFont="1" applyBorder="1"/>
    <xf numFmtId="171" fontId="72" fillId="0" borderId="16" xfId="175" applyNumberFormat="1" applyFont="1" applyBorder="1"/>
    <xf numFmtId="0" fontId="77" fillId="0" borderId="0" xfId="0" applyFont="1"/>
    <xf numFmtId="171" fontId="9" fillId="82" borderId="16" xfId="175" applyNumberFormat="1" applyFont="1" applyFill="1" applyBorder="1" applyAlignment="1" applyProtection="1">
      <alignment horizontal="left" vertical="center"/>
    </xf>
    <xf numFmtId="171" fontId="24" fillId="82" borderId="16" xfId="175" applyNumberFormat="1" applyFont="1" applyFill="1" applyBorder="1" applyAlignment="1">
      <alignment horizontal="right" wrapText="1"/>
    </xf>
    <xf numFmtId="171" fontId="75" fillId="0" borderId="16" xfId="175" applyNumberFormat="1" applyFont="1" applyFill="1" applyBorder="1" applyAlignment="1"/>
    <xf numFmtId="171" fontId="9" fillId="0" borderId="16" xfId="175" applyNumberFormat="1" applyFont="1" applyFill="1" applyBorder="1"/>
    <xf numFmtId="3" fontId="6" fillId="0" borderId="16" xfId="0" applyNumberFormat="1" applyFont="1" applyFill="1" applyBorder="1" applyAlignment="1">
      <alignment horizontal="right"/>
    </xf>
    <xf numFmtId="3" fontId="6" fillId="0" borderId="16" xfId="176" applyNumberFormat="1" applyFont="1" applyFill="1" applyBorder="1" applyAlignment="1">
      <alignment horizontal="right"/>
    </xf>
    <xf numFmtId="171" fontId="9" fillId="0" borderId="16" xfId="175" applyNumberFormat="1" applyFont="1" applyFill="1" applyBorder="1" applyAlignment="1">
      <alignment horizontal="right" vertical="center"/>
    </xf>
    <xf numFmtId="171" fontId="65" fillId="82" borderId="16" xfId="175" applyNumberFormat="1" applyFont="1" applyFill="1" applyBorder="1" applyAlignment="1">
      <alignment vertical="center"/>
    </xf>
    <xf numFmtId="173" fontId="103" fillId="79" borderId="71" xfId="0" applyNumberFormat="1" applyFont="1" applyFill="1" applyBorder="1"/>
    <xf numFmtId="173" fontId="104" fillId="0" borderId="30" xfId="0" applyNumberFormat="1" applyFont="1" applyBorder="1"/>
    <xf numFmtId="173" fontId="103" fillId="81" borderId="71" xfId="0" applyNumberFormat="1" applyFont="1" applyFill="1" applyBorder="1"/>
    <xf numFmtId="171" fontId="4" fillId="0" borderId="0" xfId="175" applyNumberFormat="1" applyFont="1" applyFill="1" applyBorder="1" applyAlignment="1">
      <alignment horizontal="right" vertical="center" wrapText="1"/>
    </xf>
    <xf numFmtId="0" fontId="8" fillId="0" borderId="16" xfId="709" applyFont="1" applyFill="1" applyBorder="1" applyAlignment="1">
      <alignment horizontal="left" wrapText="1"/>
    </xf>
    <xf numFmtId="0" fontId="104" fillId="0" borderId="67" xfId="0" applyFont="1" applyFill="1" applyBorder="1" applyAlignment="1">
      <alignment horizontal="left" indent="2"/>
    </xf>
    <xf numFmtId="1" fontId="4" fillId="0" borderId="0" xfId="0" applyNumberFormat="1" applyFont="1"/>
    <xf numFmtId="171" fontId="106" fillId="0" borderId="16" xfId="175" applyNumberFormat="1" applyFont="1" applyFill="1" applyBorder="1"/>
    <xf numFmtId="171" fontId="74" fillId="42" borderId="16" xfId="175" applyNumberFormat="1" applyFont="1" applyFill="1" applyBorder="1"/>
    <xf numFmtId="171" fontId="66" fillId="0" borderId="16" xfId="175" applyNumberFormat="1" applyFont="1" applyFill="1" applyBorder="1"/>
    <xf numFmtId="171" fontId="19" fillId="42" borderId="16" xfId="175" applyNumberFormat="1" applyFont="1" applyFill="1" applyBorder="1"/>
    <xf numFmtId="1" fontId="4" fillId="0" borderId="0" xfId="0" applyNumberFormat="1" applyFont="1" applyFill="1"/>
    <xf numFmtId="171" fontId="4" fillId="0" borderId="0" xfId="0" applyNumberFormat="1" applyFont="1" applyFill="1"/>
    <xf numFmtId="1" fontId="6" fillId="0" borderId="0" xfId="0" applyNumberFormat="1" applyFont="1"/>
    <xf numFmtId="171" fontId="71" fillId="79" borderId="16" xfId="175" applyNumberFormat="1" applyFont="1" applyFill="1" applyBorder="1" applyAlignment="1">
      <alignment wrapText="1"/>
    </xf>
    <xf numFmtId="3" fontId="106" fillId="0" borderId="16" xfId="0" applyNumberFormat="1" applyFont="1" applyFill="1" applyBorder="1"/>
    <xf numFmtId="3" fontId="74" fillId="42" borderId="16" xfId="175" applyNumberFormat="1" applyFont="1" applyFill="1" applyBorder="1"/>
    <xf numFmtId="3" fontId="69" fillId="0" borderId="16" xfId="175" applyNumberFormat="1" applyFont="1" applyFill="1" applyBorder="1" applyAlignment="1">
      <alignment horizontal="right" wrapText="1"/>
    </xf>
    <xf numFmtId="4" fontId="8" fillId="0" borderId="0" xfId="707" applyNumberFormat="1" applyFont="1" applyFill="1" applyBorder="1" applyAlignment="1">
      <alignment horizontal="right" wrapText="1"/>
    </xf>
    <xf numFmtId="0" fontId="0" fillId="0" borderId="0" xfId="0" applyBorder="1"/>
    <xf numFmtId="176" fontId="0" fillId="0" borderId="0" xfId="0" applyNumberFormat="1" applyBorder="1"/>
    <xf numFmtId="171" fontId="8" fillId="0" borderId="16" xfId="175" applyNumberFormat="1" applyFont="1" applyBorder="1"/>
    <xf numFmtId="168" fontId="4" fillId="42" borderId="16" xfId="175" applyNumberFormat="1" applyFont="1" applyFill="1" applyBorder="1"/>
    <xf numFmtId="176" fontId="0" fillId="0" borderId="72" xfId="0" applyNumberFormat="1" applyBorder="1"/>
    <xf numFmtId="176" fontId="0" fillId="0" borderId="73" xfId="0" applyNumberFormat="1" applyBorder="1"/>
    <xf numFmtId="176" fontId="0" fillId="0" borderId="53" xfId="0" applyNumberFormat="1" applyBorder="1"/>
    <xf numFmtId="0" fontId="100" fillId="0" borderId="36" xfId="0" applyFont="1" applyBorder="1"/>
    <xf numFmtId="176" fontId="0" fillId="0" borderId="84" xfId="0" applyNumberFormat="1" applyBorder="1"/>
    <xf numFmtId="176" fontId="0" fillId="0" borderId="56" xfId="0" applyNumberFormat="1" applyBorder="1"/>
    <xf numFmtId="0" fontId="100" fillId="83" borderId="63" xfId="0" applyFont="1" applyFill="1" applyBorder="1"/>
    <xf numFmtId="176" fontId="100" fillId="83" borderId="71" xfId="0" applyNumberFormat="1" applyFont="1" applyFill="1" applyBorder="1"/>
    <xf numFmtId="176" fontId="100" fillId="83" borderId="64" xfId="0" applyNumberFormat="1" applyFont="1" applyFill="1" applyBorder="1"/>
    <xf numFmtId="0" fontId="100" fillId="0" borderId="34" xfId="0" applyFont="1" applyBorder="1"/>
    <xf numFmtId="0" fontId="0" fillId="0" borderId="72" xfId="0" applyBorder="1"/>
    <xf numFmtId="0" fontId="100" fillId="0" borderId="54" xfId="0" applyFont="1" applyBorder="1"/>
    <xf numFmtId="0" fontId="0" fillId="0" borderId="84" xfId="0" applyBorder="1"/>
    <xf numFmtId="0" fontId="100" fillId="83" borderId="71" xfId="0" applyFont="1" applyFill="1" applyBorder="1"/>
    <xf numFmtId="0" fontId="100" fillId="84" borderId="36" xfId="0" applyFont="1" applyFill="1" applyBorder="1"/>
    <xf numFmtId="0" fontId="100" fillId="84" borderId="0" xfId="0" applyFont="1" applyFill="1" applyBorder="1"/>
    <xf numFmtId="176" fontId="100" fillId="84" borderId="0" xfId="0" applyNumberFormat="1" applyFont="1" applyFill="1" applyBorder="1"/>
    <xf numFmtId="176" fontId="100" fillId="84" borderId="53" xfId="0" applyNumberFormat="1" applyFont="1" applyFill="1" applyBorder="1"/>
    <xf numFmtId="0" fontId="100" fillId="0" borderId="0" xfId="0" applyFont="1" applyFill="1" applyBorder="1"/>
    <xf numFmtId="176" fontId="100" fillId="84" borderId="84" xfId="0" applyNumberFormat="1" applyFont="1" applyFill="1" applyBorder="1"/>
    <xf numFmtId="0" fontId="100" fillId="84" borderId="38" xfId="0" applyFont="1" applyFill="1" applyBorder="1" applyAlignment="1">
      <alignment horizontal="center"/>
    </xf>
    <xf numFmtId="37" fontId="4" fillId="0" borderId="85" xfId="0" applyNumberFormat="1" applyFont="1" applyBorder="1" applyAlignment="1" applyProtection="1">
      <alignment horizontal="left" vertical="center"/>
    </xf>
    <xf numFmtId="37" fontId="4" fillId="0" borderId="86" xfId="0" applyNumberFormat="1" applyFont="1" applyBorder="1" applyAlignment="1" applyProtection="1">
      <alignment horizontal="left" vertical="center"/>
    </xf>
    <xf numFmtId="37" fontId="4" fillId="0" borderId="51" xfId="0" applyNumberFormat="1" applyFont="1" applyBorder="1" applyAlignment="1" applyProtection="1">
      <alignment horizontal="left" vertical="center"/>
    </xf>
    <xf numFmtId="176" fontId="10" fillId="0" borderId="16" xfId="0" applyNumberFormat="1" applyFont="1" applyBorder="1"/>
    <xf numFmtId="37" fontId="6" fillId="0" borderId="19" xfId="0" applyNumberFormat="1" applyFont="1" applyFill="1" applyBorder="1" applyAlignment="1" applyProtection="1">
      <alignment horizontal="center" vertical="center"/>
    </xf>
    <xf numFmtId="37" fontId="6" fillId="0" borderId="16" xfId="0" applyNumberFormat="1" applyFont="1" applyFill="1" applyBorder="1" applyAlignment="1" applyProtection="1">
      <alignment horizontal="center" vertical="center"/>
    </xf>
    <xf numFmtId="176" fontId="10" fillId="0" borderId="19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/>
    </xf>
    <xf numFmtId="1" fontId="4" fillId="0" borderId="0" xfId="0" applyNumberFormat="1" applyFont="1" applyAlignment="1"/>
    <xf numFmtId="0" fontId="0" fillId="0" borderId="34" xfId="0" applyBorder="1"/>
    <xf numFmtId="0" fontId="0" fillId="0" borderId="36" xfId="0" applyBorder="1"/>
    <xf numFmtId="0" fontId="0" fillId="0" borderId="54" xfId="0" applyBorder="1"/>
    <xf numFmtId="176" fontId="100" fillId="84" borderId="54" xfId="0" applyNumberFormat="1" applyFont="1" applyFill="1" applyBorder="1"/>
    <xf numFmtId="176" fontId="0" fillId="0" borderId="16" xfId="0" applyNumberFormat="1" applyBorder="1"/>
    <xf numFmtId="176" fontId="0" fillId="0" borderId="46" xfId="0" applyNumberFormat="1" applyBorder="1"/>
    <xf numFmtId="176" fontId="0" fillId="0" borderId="47" xfId="0" applyNumberFormat="1" applyBorder="1"/>
    <xf numFmtId="176" fontId="0" fillId="0" borderId="42" xfId="0" applyNumberFormat="1" applyBorder="1"/>
    <xf numFmtId="176" fontId="0" fillId="0" borderId="61" xfId="0" applyNumberFormat="1" applyBorder="1"/>
    <xf numFmtId="176" fontId="0" fillId="0" borderId="70" xfId="0" applyNumberFormat="1" applyBorder="1"/>
    <xf numFmtId="176" fontId="0" fillId="0" borderId="87" xfId="0" applyNumberFormat="1" applyBorder="1"/>
    <xf numFmtId="176" fontId="0" fillId="0" borderId="23" xfId="0" applyNumberFormat="1" applyBorder="1"/>
    <xf numFmtId="176" fontId="0" fillId="0" borderId="62" xfId="0" applyNumberFormat="1" applyBorder="1"/>
    <xf numFmtId="176" fontId="0" fillId="0" borderId="66" xfId="0" applyNumberFormat="1" applyBorder="1"/>
    <xf numFmtId="176" fontId="0" fillId="0" borderId="67" xfId="0" applyNumberFormat="1" applyBorder="1"/>
    <xf numFmtId="176" fontId="0" fillId="0" borderId="77" xfId="0" applyNumberFormat="1" applyBorder="1"/>
    <xf numFmtId="176" fontId="0" fillId="84" borderId="38" xfId="0" applyNumberFormat="1" applyFill="1" applyBorder="1"/>
    <xf numFmtId="176" fontId="90" fillId="0" borderId="16" xfId="0" applyNumberFormat="1" applyFont="1" applyBorder="1"/>
    <xf numFmtId="1" fontId="79" fillId="0" borderId="0" xfId="0" applyNumberFormat="1" applyFont="1"/>
    <xf numFmtId="0" fontId="10" fillId="0" borderId="0" xfId="0" applyFont="1" applyBorder="1"/>
    <xf numFmtId="167" fontId="9" fillId="79" borderId="22" xfId="176" applyFont="1" applyFill="1" applyBorder="1" applyAlignment="1" applyProtection="1">
      <alignment horizontal="center"/>
    </xf>
    <xf numFmtId="167" fontId="9" fillId="79" borderId="19" xfId="176" applyFont="1" applyFill="1" applyBorder="1" applyAlignment="1" applyProtection="1">
      <alignment horizontal="center"/>
    </xf>
    <xf numFmtId="167" fontId="9" fillId="79" borderId="26" xfId="176" applyFont="1" applyFill="1" applyBorder="1" applyAlignment="1" applyProtection="1">
      <alignment horizontal="center"/>
    </xf>
    <xf numFmtId="37" fontId="9" fillId="79" borderId="22" xfId="0" applyNumberFormat="1" applyFont="1" applyFill="1" applyBorder="1" applyAlignment="1" applyProtection="1">
      <alignment vertical="center"/>
    </xf>
    <xf numFmtId="37" fontId="9" fillId="79" borderId="24" xfId="0" applyNumberFormat="1" applyFont="1" applyFill="1" applyBorder="1" applyAlignment="1" applyProtection="1">
      <alignment horizontal="center" vertical="center"/>
    </xf>
    <xf numFmtId="167" fontId="9" fillId="79" borderId="26" xfId="176" applyFont="1" applyFill="1" applyBorder="1" applyAlignment="1" applyProtection="1">
      <alignment vertical="center"/>
    </xf>
    <xf numFmtId="167" fontId="9" fillId="79" borderId="18" xfId="176" applyFont="1" applyFill="1" applyBorder="1" applyAlignment="1" applyProtection="1">
      <alignment horizontal="center" vertical="center"/>
    </xf>
    <xf numFmtId="167" fontId="9" fillId="79" borderId="19" xfId="176" applyFont="1" applyFill="1" applyBorder="1" applyAlignment="1" applyProtection="1">
      <alignment horizontal="left" vertical="center"/>
    </xf>
    <xf numFmtId="167" fontId="9" fillId="79" borderId="18" xfId="176" applyFont="1" applyFill="1" applyBorder="1" applyAlignment="1" applyProtection="1">
      <alignment horizontal="left" vertical="center"/>
    </xf>
    <xf numFmtId="171" fontId="4" fillId="0" borderId="16" xfId="0" applyNumberFormat="1" applyFont="1" applyBorder="1"/>
    <xf numFmtId="1" fontId="4" fillId="0" borderId="16" xfId="0" applyNumberFormat="1" applyFont="1" applyBorder="1"/>
    <xf numFmtId="0" fontId="4" fillId="0" borderId="0" xfId="0" applyFont="1" applyAlignment="1"/>
    <xf numFmtId="171" fontId="65" fillId="0" borderId="16" xfId="175" applyNumberFormat="1" applyFont="1" applyBorder="1" applyAlignment="1">
      <alignment vertical="center"/>
    </xf>
    <xf numFmtId="171" fontId="65" fillId="0" borderId="16" xfId="175" applyNumberFormat="1" applyFont="1" applyBorder="1"/>
    <xf numFmtId="171" fontId="65" fillId="0" borderId="0" xfId="175" applyNumberFormat="1" applyFont="1" applyBorder="1" applyAlignment="1">
      <alignment vertical="center"/>
    </xf>
    <xf numFmtId="171" fontId="65" fillId="0" borderId="0" xfId="175" applyNumberFormat="1" applyFont="1" applyBorder="1"/>
    <xf numFmtId="0" fontId="4" fillId="79" borderId="16" xfId="0" applyFont="1" applyFill="1" applyBorder="1" applyAlignment="1"/>
    <xf numFmtId="171" fontId="6" fillId="0" borderId="16" xfId="175" applyNumberFormat="1" applyFont="1" applyBorder="1" applyAlignment="1"/>
    <xf numFmtId="41" fontId="0" fillId="0" borderId="0" xfId="0" applyNumberFormat="1"/>
    <xf numFmtId="0" fontId="6" fillId="0" borderId="50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3" fontId="67" fillId="0" borderId="61" xfId="0" applyNumberFormat="1" applyFont="1" applyFill="1" applyBorder="1" applyAlignment="1">
      <alignment horizontal="center" vertical="center"/>
    </xf>
    <xf numFmtId="3" fontId="67" fillId="0" borderId="70" xfId="0" applyNumberFormat="1" applyFont="1" applyFill="1" applyBorder="1" applyAlignment="1">
      <alignment horizontal="center" vertical="center"/>
    </xf>
    <xf numFmtId="3" fontId="6" fillId="0" borderId="88" xfId="175" applyNumberFormat="1" applyFont="1" applyFill="1" applyBorder="1" applyAlignment="1" applyProtection="1">
      <alignment horizontal="center" vertical="center"/>
    </xf>
    <xf numFmtId="3" fontId="6" fillId="0" borderId="89" xfId="175" applyNumberFormat="1" applyFont="1" applyFill="1" applyBorder="1" applyAlignment="1" applyProtection="1">
      <alignment horizontal="center" vertical="center"/>
    </xf>
    <xf numFmtId="3" fontId="6" fillId="0" borderId="90" xfId="175" applyNumberFormat="1" applyFont="1" applyFill="1" applyBorder="1" applyAlignment="1" applyProtection="1">
      <alignment horizontal="center" vertical="center"/>
    </xf>
    <xf numFmtId="3" fontId="6" fillId="0" borderId="22" xfId="175" applyNumberFormat="1" applyFont="1" applyFill="1" applyBorder="1" applyAlignment="1">
      <alignment horizontal="center" vertical="center"/>
    </xf>
    <xf numFmtId="3" fontId="6" fillId="0" borderId="26" xfId="175" applyNumberFormat="1" applyFont="1" applyFill="1" applyBorder="1" applyAlignment="1">
      <alignment horizontal="center" vertical="center"/>
    </xf>
    <xf numFmtId="3" fontId="6" fillId="0" borderId="55" xfId="175" applyNumberFormat="1" applyFont="1" applyFill="1" applyBorder="1" applyAlignment="1">
      <alignment horizontal="center" vertical="center"/>
    </xf>
    <xf numFmtId="3" fontId="6" fillId="0" borderId="58" xfId="175" applyNumberFormat="1" applyFont="1" applyFill="1" applyBorder="1" applyAlignment="1" applyProtection="1">
      <alignment horizontal="center" vertical="center"/>
    </xf>
    <xf numFmtId="3" fontId="6" fillId="0" borderId="59" xfId="175" applyNumberFormat="1" applyFont="1" applyFill="1" applyBorder="1" applyAlignment="1" applyProtection="1">
      <alignment horizontal="center" vertical="center"/>
    </xf>
    <xf numFmtId="3" fontId="6" fillId="0" borderId="60" xfId="175" applyNumberFormat="1" applyFont="1" applyFill="1" applyBorder="1" applyAlignment="1" applyProtection="1">
      <alignment horizontal="center" vertical="center"/>
    </xf>
    <xf numFmtId="37" fontId="4" fillId="79" borderId="34" xfId="0" applyNumberFormat="1" applyFont="1" applyFill="1" applyBorder="1" applyAlignment="1" applyProtection="1">
      <alignment horizontal="center" vertical="center"/>
    </xf>
    <xf numFmtId="37" fontId="4" fillId="79" borderId="73" xfId="0" applyNumberFormat="1" applyFont="1" applyFill="1" applyBorder="1" applyAlignment="1" applyProtection="1">
      <alignment horizontal="center" vertical="center"/>
    </xf>
    <xf numFmtId="37" fontId="9" fillId="79" borderId="22" xfId="0" applyNumberFormat="1" applyFont="1" applyFill="1" applyBorder="1" applyAlignment="1" applyProtection="1">
      <alignment horizontal="center" vertical="center"/>
    </xf>
    <xf numFmtId="37" fontId="9" fillId="79" borderId="19" xfId="0" applyNumberFormat="1" applyFont="1" applyFill="1" applyBorder="1" applyAlignment="1" applyProtection="1">
      <alignment horizontal="center" vertical="center"/>
    </xf>
    <xf numFmtId="167" fontId="9" fillId="79" borderId="22" xfId="176" applyFont="1" applyFill="1" applyBorder="1" applyAlignment="1" applyProtection="1">
      <alignment horizontal="center" vertical="center"/>
    </xf>
    <xf numFmtId="167" fontId="9" fillId="79" borderId="19" xfId="176" applyFont="1" applyFill="1" applyBorder="1" applyAlignment="1" applyProtection="1">
      <alignment horizontal="center" vertical="center"/>
    </xf>
    <xf numFmtId="0" fontId="100" fillId="85" borderId="35" xfId="0" applyFont="1" applyFill="1" applyBorder="1" applyAlignment="1">
      <alignment horizontal="center" vertical="center"/>
    </xf>
    <xf numFmtId="0" fontId="100" fillId="85" borderId="37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171" fontId="21" fillId="79" borderId="23" xfId="175" applyNumberFormat="1" applyFont="1" applyFill="1" applyBorder="1" applyAlignment="1">
      <alignment horizontal="center" vertical="center"/>
    </xf>
    <xf numFmtId="171" fontId="21" fillId="79" borderId="30" xfId="175" applyNumberFormat="1" applyFont="1" applyFill="1" applyBorder="1" applyAlignment="1">
      <alignment horizontal="center" vertical="center"/>
    </xf>
    <xf numFmtId="171" fontId="21" fillId="79" borderId="31" xfId="175" applyNumberFormat="1" applyFont="1" applyFill="1" applyBorder="1" applyAlignment="1">
      <alignment horizontal="center" vertical="center"/>
    </xf>
    <xf numFmtId="171" fontId="6" fillId="79" borderId="23" xfId="175" applyNumberFormat="1" applyFont="1" applyFill="1" applyBorder="1" applyAlignment="1">
      <alignment horizontal="center" vertical="center"/>
    </xf>
    <xf numFmtId="171" fontId="6" fillId="79" borderId="30" xfId="175" applyNumberFormat="1" applyFont="1" applyFill="1" applyBorder="1" applyAlignment="1">
      <alignment horizontal="center" vertical="center"/>
    </xf>
    <xf numFmtId="171" fontId="6" fillId="79" borderId="31" xfId="175" applyNumberFormat="1" applyFont="1" applyFill="1" applyBorder="1" applyAlignment="1">
      <alignment horizontal="center" vertical="center"/>
    </xf>
    <xf numFmtId="171" fontId="6" fillId="79" borderId="16" xfId="175" applyNumberFormat="1" applyFont="1" applyFill="1" applyBorder="1" applyAlignment="1">
      <alignment horizontal="center" vertical="center"/>
    </xf>
    <xf numFmtId="171" fontId="65" fillId="79" borderId="23" xfId="175" applyNumberFormat="1" applyFont="1" applyFill="1" applyBorder="1" applyAlignment="1">
      <alignment horizontal="center" vertical="center"/>
    </xf>
    <xf numFmtId="171" fontId="65" fillId="79" borderId="30" xfId="175" applyNumberFormat="1" applyFont="1" applyFill="1" applyBorder="1" applyAlignment="1">
      <alignment horizontal="center" vertical="center"/>
    </xf>
    <xf numFmtId="171" fontId="65" fillId="79" borderId="31" xfId="175" applyNumberFormat="1" applyFont="1" applyFill="1" applyBorder="1" applyAlignment="1">
      <alignment horizontal="center" vertical="center"/>
    </xf>
  </cellXfs>
  <cellStyles count="7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1 2" xfId="8"/>
    <cellStyle name="20% - Énfasis1 2 2" xfId="9"/>
    <cellStyle name="20% - Énfasis2" xfId="10" builtinId="34" customBuiltin="1"/>
    <cellStyle name="20% - Énfasis2 2" xfId="11"/>
    <cellStyle name="20% - Énfasis2 2 2" xfId="12"/>
    <cellStyle name="20% - Énfasis3" xfId="13" builtinId="38" customBuiltin="1"/>
    <cellStyle name="20% - Énfasis3 2" xfId="14"/>
    <cellStyle name="20% - Énfasis3 2 2" xfId="15"/>
    <cellStyle name="20% - Énfasis4" xfId="16" builtinId="42" customBuiltin="1"/>
    <cellStyle name="20% - Énfasis4 2" xfId="17"/>
    <cellStyle name="20% - Énfasis4 2 2" xfId="18"/>
    <cellStyle name="20% - Énfasis5" xfId="19" builtinId="46" customBuiltin="1"/>
    <cellStyle name="20% - Énfasis5 2" xfId="20"/>
    <cellStyle name="20% - Énfasis5 2 2" xfId="21"/>
    <cellStyle name="20% - Énfasis6" xfId="22" builtinId="50" customBuiltin="1"/>
    <cellStyle name="20% - Énfasis6 2" xfId="23"/>
    <cellStyle name="20% - Énfasis6 2 2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 builtinId="31" customBuiltin="1"/>
    <cellStyle name="40% - Énfasis1 2" xfId="32"/>
    <cellStyle name="40% - Énfasis1 2 2" xfId="33"/>
    <cellStyle name="40% - Énfasis2" xfId="34" builtinId="35" customBuiltin="1"/>
    <cellStyle name="40% - Énfasis2 2" xfId="35"/>
    <cellStyle name="40% - Énfasis2 2 2" xfId="36"/>
    <cellStyle name="40% - Énfasis3" xfId="37" builtinId="39" customBuiltin="1"/>
    <cellStyle name="40% - Énfasis3 2" xfId="38"/>
    <cellStyle name="40% - Énfasis3 2 2" xfId="39"/>
    <cellStyle name="40% - Énfasis4" xfId="40" builtinId="43" customBuiltin="1"/>
    <cellStyle name="40% - Énfasis4 2" xfId="41"/>
    <cellStyle name="40% - Énfasis4 2 2" xfId="42"/>
    <cellStyle name="40% - Énfasis5" xfId="43" builtinId="47" customBuiltin="1"/>
    <cellStyle name="40% - Énfasis5 2" xfId="44"/>
    <cellStyle name="40% - Énfasis5 2 2" xfId="45"/>
    <cellStyle name="40% - Énfasis6" xfId="46" builtinId="51" customBuiltin="1"/>
    <cellStyle name="40% - Énfasis6 2" xfId="47"/>
    <cellStyle name="40% - Énfasis6 2 2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60% - Énfasis1" xfId="55" builtinId="32" customBuiltin="1"/>
    <cellStyle name="60% - Énfasis1 2" xfId="56"/>
    <cellStyle name="60% - Énfasis2" xfId="57" builtinId="36" customBuiltin="1"/>
    <cellStyle name="60% - Énfasis2 2" xfId="58"/>
    <cellStyle name="60% - Énfasis3" xfId="59" builtinId="40" customBuiltin="1"/>
    <cellStyle name="60% - Énfasis3 2" xfId="60"/>
    <cellStyle name="60% - Énfasis4" xfId="61" builtinId="44" customBuiltin="1"/>
    <cellStyle name="60% - Énfasis4 2" xfId="62"/>
    <cellStyle name="60% - Énfasis5" xfId="63" builtinId="48" customBuiltin="1"/>
    <cellStyle name="60% - Énfasis5 2" xfId="64"/>
    <cellStyle name="60% - Énfasis6" xfId="65" builtinId="52" customBuiltin="1"/>
    <cellStyle name="60% - Énfasis6 2" xfId="66"/>
    <cellStyle name="Accent1" xfId="67"/>
    <cellStyle name="Accent2" xfId="68"/>
    <cellStyle name="Accent3" xfId="69"/>
    <cellStyle name="Accent4" xfId="70"/>
    <cellStyle name="Accent5" xfId="71"/>
    <cellStyle name="Accent6" xfId="72"/>
    <cellStyle name="Bad" xfId="73"/>
    <cellStyle name="Buena 2" xfId="74"/>
    <cellStyle name="Buena 2 2" xfId="75"/>
    <cellStyle name="Bueno" xfId="76" builtinId="26" customBuiltin="1"/>
    <cellStyle name="C|‰" xfId="77"/>
    <cellStyle name="C|‰ 2" xfId="78"/>
    <cellStyle name="C|‰ 2 2" xfId="79"/>
    <cellStyle name="Calculation" xfId="80"/>
    <cellStyle name="Cálculo" xfId="81" builtinId="22" customBuiltin="1"/>
    <cellStyle name="Cálculo 2" xfId="82"/>
    <cellStyle name="Cálculo 2 2" xfId="83"/>
    <cellStyle name="Celda de comprobación" xfId="84" builtinId="23" customBuiltin="1"/>
    <cellStyle name="Celda de comprobación 2" xfId="85"/>
    <cellStyle name="Celda de comprobación 2 2" xfId="86"/>
    <cellStyle name="Celda vinculada" xfId="87" builtinId="24" customBuiltin="1"/>
    <cellStyle name="Celda vinculada 2" xfId="88"/>
    <cellStyle name="Celda vinculada 2 2" xfId="89"/>
    <cellStyle name="Check Cell" xfId="90"/>
    <cellStyle name="Encabezado 1" xfId="91" builtinId="16" customBuiltin="1"/>
    <cellStyle name="Encabezado 4" xfId="92" builtinId="19" customBuiltin="1"/>
    <cellStyle name="Encabezado 4 2" xfId="93"/>
    <cellStyle name="Encabezado 4 2 2" xfId="94"/>
    <cellStyle name="Énfasis 1" xfId="95"/>
    <cellStyle name="Énfasis 2" xfId="96"/>
    <cellStyle name="Énfasis 3" xfId="97"/>
    <cellStyle name="Énfasis1" xfId="98" builtinId="29" customBuiltin="1"/>
    <cellStyle name="Énfasis1 - 20%" xfId="99"/>
    <cellStyle name="Énfasis1 - 40%" xfId="100"/>
    <cellStyle name="Énfasis1 - 60%" xfId="101"/>
    <cellStyle name="Énfasis1 2" xfId="102"/>
    <cellStyle name="Énfasis1 2 2" xfId="103"/>
    <cellStyle name="Énfasis1 3" xfId="104"/>
    <cellStyle name="Énfasis1 4" xfId="105"/>
    <cellStyle name="Énfasis1 5" xfId="106"/>
    <cellStyle name="Énfasis2" xfId="107" builtinId="33" customBuiltin="1"/>
    <cellStyle name="Énfasis2 - 20%" xfId="108"/>
    <cellStyle name="Énfasis2 - 40%" xfId="109"/>
    <cellStyle name="Énfasis2 - 60%" xfId="110"/>
    <cellStyle name="Énfasis2 2" xfId="111"/>
    <cellStyle name="Énfasis2 2 2" xfId="112"/>
    <cellStyle name="Énfasis2 3" xfId="113"/>
    <cellStyle name="Énfasis2 4" xfId="114"/>
    <cellStyle name="Énfasis2 5" xfId="115"/>
    <cellStyle name="Énfasis3" xfId="116" builtinId="37" customBuiltin="1"/>
    <cellStyle name="Énfasis3 - 20%" xfId="117"/>
    <cellStyle name="Énfasis3 - 40%" xfId="118"/>
    <cellStyle name="Énfasis3 - 60%" xfId="119"/>
    <cellStyle name="Énfasis3 2" xfId="120"/>
    <cellStyle name="Énfasis3 2 2" xfId="121"/>
    <cellStyle name="Énfasis3 3" xfId="122"/>
    <cellStyle name="Énfasis3 4" xfId="123"/>
    <cellStyle name="Énfasis3 5" xfId="124"/>
    <cellStyle name="Énfasis4" xfId="125" builtinId="41" customBuiltin="1"/>
    <cellStyle name="Énfasis4 - 20%" xfId="126"/>
    <cellStyle name="Énfasis4 - 40%" xfId="127"/>
    <cellStyle name="Énfasis4 - 60%" xfId="128"/>
    <cellStyle name="Énfasis4 2" xfId="129"/>
    <cellStyle name="Énfasis4 2 2" xfId="130"/>
    <cellStyle name="Énfasis4 3" xfId="131"/>
    <cellStyle name="Énfasis4 4" xfId="132"/>
    <cellStyle name="Énfasis4 5" xfId="133"/>
    <cellStyle name="Énfasis5" xfId="134" builtinId="45" customBuiltin="1"/>
    <cellStyle name="Énfasis5 - 20%" xfId="135"/>
    <cellStyle name="Énfasis5 - 40%" xfId="136"/>
    <cellStyle name="Énfasis5 - 60%" xfId="137"/>
    <cellStyle name="Énfasis5 2" xfId="138"/>
    <cellStyle name="Énfasis5 2 2" xfId="139"/>
    <cellStyle name="Énfasis5 3" xfId="140"/>
    <cellStyle name="Énfasis5 4" xfId="141"/>
    <cellStyle name="Énfasis5 5" xfId="142"/>
    <cellStyle name="Énfasis6" xfId="143" builtinId="49" customBuiltin="1"/>
    <cellStyle name="Énfasis6 - 20%" xfId="144"/>
    <cellStyle name="Énfasis6 - 40%" xfId="145"/>
    <cellStyle name="Énfasis6 - 60%" xfId="146"/>
    <cellStyle name="Énfasis6 2" xfId="147"/>
    <cellStyle name="Énfasis6 2 2" xfId="148"/>
    <cellStyle name="Énfasis6 3" xfId="149"/>
    <cellStyle name="Énfasis6 4" xfId="150"/>
    <cellStyle name="Énfasis6 5" xfId="151"/>
    <cellStyle name="Entrada" xfId="152" builtinId="20" customBuiltin="1"/>
    <cellStyle name="Entrada 2" xfId="153"/>
    <cellStyle name="Entrada 2 2" xfId="154"/>
    <cellStyle name="Euro" xfId="155"/>
    <cellStyle name="Euro 2" xfId="156"/>
    <cellStyle name="Euro 3" xfId="157"/>
    <cellStyle name="Euro 3 2" xfId="158"/>
    <cellStyle name="Euro 4" xfId="159"/>
    <cellStyle name="Euro 4 2" xfId="160"/>
    <cellStyle name="Euro 5" xfId="161"/>
    <cellStyle name="Euro 5 2" xfId="162"/>
    <cellStyle name="Explanatory Text" xfId="163"/>
    <cellStyle name="Fijo" xfId="164"/>
    <cellStyle name="Good" xfId="165"/>
    <cellStyle name="Heading 1" xfId="166"/>
    <cellStyle name="Heading 2" xfId="167"/>
    <cellStyle name="Heading 3" xfId="168"/>
    <cellStyle name="Heading 4" xfId="169"/>
    <cellStyle name="Incorrecto" xfId="170" builtinId="27" customBuiltin="1"/>
    <cellStyle name="Incorrecto 2" xfId="171"/>
    <cellStyle name="Incorrecto 2 2" xfId="172"/>
    <cellStyle name="Input" xfId="173"/>
    <cellStyle name="Linked Cell" xfId="174"/>
    <cellStyle name="Millares" xfId="175" builtinId="3"/>
    <cellStyle name="Millares [0]" xfId="176" builtinId="6"/>
    <cellStyle name="Millares [0] 2" xfId="177"/>
    <cellStyle name="Millares [0] 2 2" xfId="178"/>
    <cellStyle name="Millares [0] 2 2 2" xfId="179"/>
    <cellStyle name="Millares [0] 2 2 3" xfId="180"/>
    <cellStyle name="Millares [0] 2 3" xfId="181"/>
    <cellStyle name="Millares [0] 2 3 2" xfId="182"/>
    <cellStyle name="Millares [0] 2 4" xfId="183"/>
    <cellStyle name="Millares [0] 3" xfId="184"/>
    <cellStyle name="Millares [0] 3 2" xfId="185"/>
    <cellStyle name="Millares [0] 4" xfId="186"/>
    <cellStyle name="Millares [0] 5" xfId="187"/>
    <cellStyle name="Millares [0] 6" xfId="188"/>
    <cellStyle name="Millares [0] 6 2" xfId="189"/>
    <cellStyle name="Millares [0] 6 3" xfId="190"/>
    <cellStyle name="Millares [0] 6 3 2" xfId="191"/>
    <cellStyle name="Millares [0] 7" xfId="192"/>
    <cellStyle name="Millares 10" xfId="193"/>
    <cellStyle name="Millares 100" xfId="194"/>
    <cellStyle name="Millares 100 2" xfId="195"/>
    <cellStyle name="Millares 100 3" xfId="196"/>
    <cellStyle name="Millares 101" xfId="197"/>
    <cellStyle name="Millares 101 2" xfId="198"/>
    <cellStyle name="Millares 101 3" xfId="199"/>
    <cellStyle name="Millares 102" xfId="200"/>
    <cellStyle name="Millares 102 2" xfId="201"/>
    <cellStyle name="Millares 102 3" xfId="202"/>
    <cellStyle name="Millares 103" xfId="203"/>
    <cellStyle name="Millares 103 2" xfId="204"/>
    <cellStyle name="Millares 103 3" xfId="205"/>
    <cellStyle name="Millares 104" xfId="206"/>
    <cellStyle name="Millares 104 2" xfId="207"/>
    <cellStyle name="Millares 104 3" xfId="208"/>
    <cellStyle name="Millares 105" xfId="209"/>
    <cellStyle name="Millares 105 2" xfId="210"/>
    <cellStyle name="Millares 105 3" xfId="211"/>
    <cellStyle name="Millares 106" xfId="212"/>
    <cellStyle name="Millares 106 2" xfId="213"/>
    <cellStyle name="Millares 106 3" xfId="214"/>
    <cellStyle name="Millares 107" xfId="215"/>
    <cellStyle name="Millares 107 2" xfId="216"/>
    <cellStyle name="Millares 107 3" xfId="217"/>
    <cellStyle name="Millares 108" xfId="218"/>
    <cellStyle name="Millares 108 2" xfId="219"/>
    <cellStyle name="Millares 108 3" xfId="220"/>
    <cellStyle name="Millares 109" xfId="221"/>
    <cellStyle name="Millares 109 2" xfId="222"/>
    <cellStyle name="Millares 109 3" xfId="223"/>
    <cellStyle name="Millares 11" xfId="224"/>
    <cellStyle name="Millares 110" xfId="225"/>
    <cellStyle name="Millares 110 2" xfId="226"/>
    <cellStyle name="Millares 110 3" xfId="227"/>
    <cellStyle name="Millares 111" xfId="228"/>
    <cellStyle name="Millares 111 2" xfId="229"/>
    <cellStyle name="Millares 111 3" xfId="230"/>
    <cellStyle name="Millares 112" xfId="231"/>
    <cellStyle name="Millares 112 2" xfId="232"/>
    <cellStyle name="Millares 112 3" xfId="233"/>
    <cellStyle name="Millares 113" xfId="234"/>
    <cellStyle name="Millares 113 2" xfId="235"/>
    <cellStyle name="Millares 113 3" xfId="236"/>
    <cellStyle name="Millares 114" xfId="237"/>
    <cellStyle name="Millares 114 2" xfId="238"/>
    <cellStyle name="Millares 114 3" xfId="239"/>
    <cellStyle name="Millares 115" xfId="240"/>
    <cellStyle name="Millares 115 2" xfId="241"/>
    <cellStyle name="Millares 115 3" xfId="242"/>
    <cellStyle name="Millares 116" xfId="243"/>
    <cellStyle name="Millares 116 2" xfId="244"/>
    <cellStyle name="Millares 116 3" xfId="245"/>
    <cellStyle name="Millares 117" xfId="246"/>
    <cellStyle name="Millares 117 2" xfId="247"/>
    <cellStyle name="Millares 117 3" xfId="248"/>
    <cellStyle name="Millares 118" xfId="249"/>
    <cellStyle name="Millares 118 2" xfId="250"/>
    <cellStyle name="Millares 118 3" xfId="251"/>
    <cellStyle name="Millares 119" xfId="252"/>
    <cellStyle name="Millares 119 2" xfId="253"/>
    <cellStyle name="Millares 119 3" xfId="254"/>
    <cellStyle name="Millares 12" xfId="255"/>
    <cellStyle name="Millares 120" xfId="256"/>
    <cellStyle name="Millares 120 2" xfId="257"/>
    <cellStyle name="Millares 120 3" xfId="258"/>
    <cellStyle name="Millares 121" xfId="259"/>
    <cellStyle name="Millares 121 2" xfId="260"/>
    <cellStyle name="Millares 121 3" xfId="261"/>
    <cellStyle name="Millares 122" xfId="262"/>
    <cellStyle name="Millares 122 2" xfId="263"/>
    <cellStyle name="Millares 122 3" xfId="264"/>
    <cellStyle name="Millares 123" xfId="265"/>
    <cellStyle name="Millares 123 2" xfId="266"/>
    <cellStyle name="Millares 123 3" xfId="267"/>
    <cellStyle name="Millares 124" xfId="268"/>
    <cellStyle name="Millares 124 2" xfId="269"/>
    <cellStyle name="Millares 124 3" xfId="270"/>
    <cellStyle name="Millares 125" xfId="271"/>
    <cellStyle name="Millares 125 2" xfId="272"/>
    <cellStyle name="Millares 125 3" xfId="273"/>
    <cellStyle name="Millares 126" xfId="274"/>
    <cellStyle name="Millares 126 2" xfId="275"/>
    <cellStyle name="Millares 126 3" xfId="276"/>
    <cellStyle name="Millares 127" xfId="277"/>
    <cellStyle name="Millares 127 2" xfId="278"/>
    <cellStyle name="Millares 127 2 2" xfId="279"/>
    <cellStyle name="Millares 127 3" xfId="280"/>
    <cellStyle name="Millares 128" xfId="281"/>
    <cellStyle name="Millares 128 2" xfId="282"/>
    <cellStyle name="Millares 128 2 2" xfId="283"/>
    <cellStyle name="Millares 128 3" xfId="284"/>
    <cellStyle name="Millares 129" xfId="285"/>
    <cellStyle name="Millares 129 2" xfId="286"/>
    <cellStyle name="Millares 129 2 2" xfId="287"/>
    <cellStyle name="Millares 129 3" xfId="288"/>
    <cellStyle name="Millares 13" xfId="289"/>
    <cellStyle name="Millares 130" xfId="290"/>
    <cellStyle name="Millares 130 2" xfId="291"/>
    <cellStyle name="Millares 130 2 2" xfId="292"/>
    <cellStyle name="Millares 130 3" xfId="293"/>
    <cellStyle name="Millares 131" xfId="294"/>
    <cellStyle name="Millares 131 2" xfId="295"/>
    <cellStyle name="Millares 131 3" xfId="296"/>
    <cellStyle name="Millares 132" xfId="297"/>
    <cellStyle name="Millares 132 2" xfId="298"/>
    <cellStyle name="Millares 133" xfId="299"/>
    <cellStyle name="Millares 133 2" xfId="300"/>
    <cellStyle name="Millares 134" xfId="301"/>
    <cellStyle name="Millares 134 2" xfId="302"/>
    <cellStyle name="Millares 135" xfId="303"/>
    <cellStyle name="Millares 135 2" xfId="304"/>
    <cellStyle name="Millares 136" xfId="305"/>
    <cellStyle name="Millares 136 2" xfId="306"/>
    <cellStyle name="Millares 137" xfId="307"/>
    <cellStyle name="Millares 137 2" xfId="308"/>
    <cellStyle name="Millares 138" xfId="309"/>
    <cellStyle name="Millares 138 2" xfId="310"/>
    <cellStyle name="Millares 139" xfId="311"/>
    <cellStyle name="Millares 139 2" xfId="312"/>
    <cellStyle name="Millares 14" xfId="313"/>
    <cellStyle name="Millares 14 2" xfId="314"/>
    <cellStyle name="Millares 14 2 2" xfId="315"/>
    <cellStyle name="Millares 14 2 3" xfId="316"/>
    <cellStyle name="Millares 14 3" xfId="317"/>
    <cellStyle name="Millares 14 4" xfId="318"/>
    <cellStyle name="Millares 140" xfId="319"/>
    <cellStyle name="Millares 140 2" xfId="320"/>
    <cellStyle name="Millares 141" xfId="321"/>
    <cellStyle name="Millares 141 2" xfId="322"/>
    <cellStyle name="Millares 142" xfId="323"/>
    <cellStyle name="Millares 142 2" xfId="324"/>
    <cellStyle name="Millares 143" xfId="325"/>
    <cellStyle name="Millares 143 2" xfId="326"/>
    <cellStyle name="Millares 144" xfId="327"/>
    <cellStyle name="Millares 144 2" xfId="328"/>
    <cellStyle name="Millares 145" xfId="329"/>
    <cellStyle name="Millares 145 2" xfId="330"/>
    <cellStyle name="Millares 146" xfId="331"/>
    <cellStyle name="Millares 146 2" xfId="332"/>
    <cellStyle name="Millares 147" xfId="333"/>
    <cellStyle name="Millares 147 2" xfId="334"/>
    <cellStyle name="Millares 148" xfId="335"/>
    <cellStyle name="Millares 148 2" xfId="336"/>
    <cellStyle name="Millares 149" xfId="337"/>
    <cellStyle name="Millares 149 2" xfId="338"/>
    <cellStyle name="Millares 15" xfId="339"/>
    <cellStyle name="Millares 15 2" xfId="340"/>
    <cellStyle name="Millares 15 2 2" xfId="341"/>
    <cellStyle name="Millares 15 2 3" xfId="342"/>
    <cellStyle name="Millares 15 3" xfId="343"/>
    <cellStyle name="Millares 15 4" xfId="344"/>
    <cellStyle name="Millares 150" xfId="345"/>
    <cellStyle name="Millares 150 2" xfId="346"/>
    <cellStyle name="Millares 151" xfId="347"/>
    <cellStyle name="Millares 151 2" xfId="348"/>
    <cellStyle name="Millares 152" xfId="349"/>
    <cellStyle name="Millares 152 2" xfId="350"/>
    <cellStyle name="Millares 153" xfId="351"/>
    <cellStyle name="Millares 153 2" xfId="352"/>
    <cellStyle name="Millares 154" xfId="353"/>
    <cellStyle name="Millares 154 2" xfId="354"/>
    <cellStyle name="Millares 155" xfId="355"/>
    <cellStyle name="Millares 155 2" xfId="356"/>
    <cellStyle name="Millares 156" xfId="357"/>
    <cellStyle name="Millares 156 2" xfId="358"/>
    <cellStyle name="Millares 157" xfId="359"/>
    <cellStyle name="Millares 158" xfId="360"/>
    <cellStyle name="Millares 159" xfId="361"/>
    <cellStyle name="Millares 16" xfId="362"/>
    <cellStyle name="Millares 16 2" xfId="363"/>
    <cellStyle name="Millares 16 2 2" xfId="364"/>
    <cellStyle name="Millares 16 2 3" xfId="365"/>
    <cellStyle name="Millares 16 3" xfId="366"/>
    <cellStyle name="Millares 16 4" xfId="367"/>
    <cellStyle name="Millares 160" xfId="368"/>
    <cellStyle name="Millares 161" xfId="369"/>
    <cellStyle name="Millares 161 2" xfId="370"/>
    <cellStyle name="Millares 162" xfId="371"/>
    <cellStyle name="Millares 162 2" xfId="372"/>
    <cellStyle name="Millares 163" xfId="373"/>
    <cellStyle name="Millares 163 2" xfId="374"/>
    <cellStyle name="Millares 164" xfId="375"/>
    <cellStyle name="Millares 164 2" xfId="376"/>
    <cellStyle name="Millares 165" xfId="377"/>
    <cellStyle name="Millares 165 2" xfId="378"/>
    <cellStyle name="Millares 166" xfId="379"/>
    <cellStyle name="Millares 166 2" xfId="380"/>
    <cellStyle name="Millares 167" xfId="381"/>
    <cellStyle name="Millares 167 2" xfId="382"/>
    <cellStyle name="Millares 168" xfId="383"/>
    <cellStyle name="Millares 169" xfId="384"/>
    <cellStyle name="Millares 17" xfId="385"/>
    <cellStyle name="Millares 17 2" xfId="386"/>
    <cellStyle name="Millares 17 2 2" xfId="387"/>
    <cellStyle name="Millares 17 2 3" xfId="388"/>
    <cellStyle name="Millares 17 3" xfId="389"/>
    <cellStyle name="Millares 17 4" xfId="390"/>
    <cellStyle name="Millares 170" xfId="391"/>
    <cellStyle name="Millares 171" xfId="392"/>
    <cellStyle name="Millares 172" xfId="393"/>
    <cellStyle name="Millares 18" xfId="394"/>
    <cellStyle name="Millares 18 2" xfId="395"/>
    <cellStyle name="Millares 18 2 2" xfId="396"/>
    <cellStyle name="Millares 18 2 3" xfId="397"/>
    <cellStyle name="Millares 18 3" xfId="398"/>
    <cellStyle name="Millares 18 4" xfId="399"/>
    <cellStyle name="Millares 19" xfId="400"/>
    <cellStyle name="Millares 19 2" xfId="401"/>
    <cellStyle name="Millares 19 2 2" xfId="402"/>
    <cellStyle name="Millares 19 2 3" xfId="403"/>
    <cellStyle name="Millares 19 3" xfId="404"/>
    <cellStyle name="Millares 19 4" xfId="405"/>
    <cellStyle name="Millares 2" xfId="406"/>
    <cellStyle name="Millares 2 2" xfId="407"/>
    <cellStyle name="Millares 2 3" xfId="408"/>
    <cellStyle name="Millares 2 4" xfId="409"/>
    <cellStyle name="Millares 2 5" xfId="410"/>
    <cellStyle name="Millares 2 6" xfId="411"/>
    <cellStyle name="Millares 2 6 2" xfId="412"/>
    <cellStyle name="Millares 2 7" xfId="413"/>
    <cellStyle name="Millares 2 7 2" xfId="414"/>
    <cellStyle name="Millares 2 8" xfId="415"/>
    <cellStyle name="Millares 2 8 2" xfId="416"/>
    <cellStyle name="Millares 20" xfId="417"/>
    <cellStyle name="Millares 20 2" xfId="418"/>
    <cellStyle name="Millares 20 2 2" xfId="419"/>
    <cellStyle name="Millares 20 2 3" xfId="420"/>
    <cellStyle name="Millares 20 3" xfId="421"/>
    <cellStyle name="Millares 20 4" xfId="422"/>
    <cellStyle name="Millares 21" xfId="423"/>
    <cellStyle name="Millares 21 2" xfId="424"/>
    <cellStyle name="Millares 21 2 2" xfId="425"/>
    <cellStyle name="Millares 21 2 3" xfId="426"/>
    <cellStyle name="Millares 21 3" xfId="427"/>
    <cellStyle name="Millares 21 4" xfId="428"/>
    <cellStyle name="Millares 22" xfId="429"/>
    <cellStyle name="Millares 22 2" xfId="430"/>
    <cellStyle name="Millares 22 2 2" xfId="431"/>
    <cellStyle name="Millares 22 2 3" xfId="432"/>
    <cellStyle name="Millares 22 3" xfId="433"/>
    <cellStyle name="Millares 22 4" xfId="434"/>
    <cellStyle name="Millares 23" xfId="435"/>
    <cellStyle name="Millares 23 2" xfId="436"/>
    <cellStyle name="Millares 23 2 2" xfId="437"/>
    <cellStyle name="Millares 23 2 3" xfId="438"/>
    <cellStyle name="Millares 23 3" xfId="439"/>
    <cellStyle name="Millares 23 4" xfId="440"/>
    <cellStyle name="Millares 24" xfId="441"/>
    <cellStyle name="Millares 24 2" xfId="442"/>
    <cellStyle name="Millares 24 2 2" xfId="443"/>
    <cellStyle name="Millares 24 2 3" xfId="444"/>
    <cellStyle name="Millares 24 3" xfId="445"/>
    <cellStyle name="Millares 24 4" xfId="446"/>
    <cellStyle name="Millares 25" xfId="447"/>
    <cellStyle name="Millares 25 2" xfId="448"/>
    <cellStyle name="Millares 25 2 2" xfId="449"/>
    <cellStyle name="Millares 25 2 3" xfId="450"/>
    <cellStyle name="Millares 25 3" xfId="451"/>
    <cellStyle name="Millares 25 4" xfId="452"/>
    <cellStyle name="Millares 26" xfId="453"/>
    <cellStyle name="Millares 26 2" xfId="454"/>
    <cellStyle name="Millares 26 2 2" xfId="455"/>
    <cellStyle name="Millares 26 2 3" xfId="456"/>
    <cellStyle name="Millares 26 3" xfId="457"/>
    <cellStyle name="Millares 26 4" xfId="458"/>
    <cellStyle name="Millares 27" xfId="459"/>
    <cellStyle name="Millares 27 2" xfId="460"/>
    <cellStyle name="Millares 27 2 2" xfId="461"/>
    <cellStyle name="Millares 27 2 3" xfId="462"/>
    <cellStyle name="Millares 27 3" xfId="463"/>
    <cellStyle name="Millares 27 4" xfId="464"/>
    <cellStyle name="Millares 28" xfId="465"/>
    <cellStyle name="Millares 28 2" xfId="466"/>
    <cellStyle name="Millares 28 2 2" xfId="467"/>
    <cellStyle name="Millares 28 2 3" xfId="468"/>
    <cellStyle name="Millares 28 3" xfId="469"/>
    <cellStyle name="Millares 28 4" xfId="470"/>
    <cellStyle name="Millares 29" xfId="471"/>
    <cellStyle name="Millares 29 2" xfId="472"/>
    <cellStyle name="Millares 29 2 2" xfId="473"/>
    <cellStyle name="Millares 29 2 3" xfId="474"/>
    <cellStyle name="Millares 29 3" xfId="475"/>
    <cellStyle name="Millares 29 4" xfId="476"/>
    <cellStyle name="Millares 3" xfId="477"/>
    <cellStyle name="Millares 3 2" xfId="478"/>
    <cellStyle name="Millares 3 2 2" xfId="479"/>
    <cellStyle name="Millares 3 2 2 2" xfId="480"/>
    <cellStyle name="Millares 3 2 2 3" xfId="481"/>
    <cellStyle name="Millares 3 2 3" xfId="482"/>
    <cellStyle name="Millares 3 2 4" xfId="483"/>
    <cellStyle name="Millares 3 3" xfId="484"/>
    <cellStyle name="Millares 3 4" xfId="485"/>
    <cellStyle name="Millares 3 4 2" xfId="486"/>
    <cellStyle name="Millares 3 4 2 2" xfId="487"/>
    <cellStyle name="Millares 3 4 2 3" xfId="488"/>
    <cellStyle name="Millares 3 4 3" xfId="489"/>
    <cellStyle name="Millares 3 4 4" xfId="490"/>
    <cellStyle name="Millares 3 5" xfId="491"/>
    <cellStyle name="Millares 3 6" xfId="492"/>
    <cellStyle name="Millares 3 6 2" xfId="493"/>
    <cellStyle name="Millares 30" xfId="494"/>
    <cellStyle name="Millares 30 2" xfId="495"/>
    <cellStyle name="Millares 30 3" xfId="496"/>
    <cellStyle name="Millares 30 3 2" xfId="497"/>
    <cellStyle name="Millares 30 3 3" xfId="498"/>
    <cellStyle name="Millares 30 4" xfId="499"/>
    <cellStyle name="Millares 30 5" xfId="500"/>
    <cellStyle name="Millares 31" xfId="501"/>
    <cellStyle name="Millares 31 2" xfId="502"/>
    <cellStyle name="Millares 31 3" xfId="503"/>
    <cellStyle name="Millares 31 3 2" xfId="504"/>
    <cellStyle name="Millares 31 3 3" xfId="505"/>
    <cellStyle name="Millares 31 4" xfId="506"/>
    <cellStyle name="Millares 31 5" xfId="507"/>
    <cellStyle name="Millares 32" xfId="508"/>
    <cellStyle name="Millares 32 2" xfId="509"/>
    <cellStyle name="Millares 32 2 2" xfId="510"/>
    <cellStyle name="Millares 32 2 3" xfId="511"/>
    <cellStyle name="Millares 32 3" xfId="512"/>
    <cellStyle name="Millares 32 3 2" xfId="513"/>
    <cellStyle name="Millares 32 3 3" xfId="514"/>
    <cellStyle name="Millares 32 4" xfId="515"/>
    <cellStyle name="Millares 32 5" xfId="516"/>
    <cellStyle name="Millares 33" xfId="517"/>
    <cellStyle name="Millares 33 2" xfId="518"/>
    <cellStyle name="Millares 33 3" xfId="519"/>
    <cellStyle name="Millares 33 3 2" xfId="520"/>
    <cellStyle name="Millares 34" xfId="521"/>
    <cellStyle name="Millares 34 2" xfId="522"/>
    <cellStyle name="Millares 34 2 2" xfId="523"/>
    <cellStyle name="Millares 35" xfId="524"/>
    <cellStyle name="Millares 35 2" xfId="525"/>
    <cellStyle name="Millares 35 3" xfId="526"/>
    <cellStyle name="Millares 35 3 2" xfId="527"/>
    <cellStyle name="Millares 35 3 3" xfId="528"/>
    <cellStyle name="Millares 35 4" xfId="529"/>
    <cellStyle name="Millares 35 5" xfId="530"/>
    <cellStyle name="Millares 35 5 2" xfId="531"/>
    <cellStyle name="Millares 36" xfId="532"/>
    <cellStyle name="Millares 36 2" xfId="533"/>
    <cellStyle name="Millares 36 3" xfId="534"/>
    <cellStyle name="Millares 36 3 2" xfId="535"/>
    <cellStyle name="Millares 36 3 3" xfId="536"/>
    <cellStyle name="Millares 36 4" xfId="537"/>
    <cellStyle name="Millares 37" xfId="538"/>
    <cellStyle name="Millares 37 2" xfId="539"/>
    <cellStyle name="Millares 38" xfId="540"/>
    <cellStyle name="Millares 38 2" xfId="541"/>
    <cellStyle name="Millares 39" xfId="542"/>
    <cellStyle name="Millares 39 2" xfId="543"/>
    <cellStyle name="Millares 4" xfId="544"/>
    <cellStyle name="Millares 4 2" xfId="545"/>
    <cellStyle name="Millares 4 2 2" xfId="546"/>
    <cellStyle name="Millares 4 2 2 2" xfId="547"/>
    <cellStyle name="Millares 4 2 2 3" xfId="548"/>
    <cellStyle name="Millares 4 2 3" xfId="549"/>
    <cellStyle name="Millares 4 2 4" xfId="550"/>
    <cellStyle name="Millares 4 3" xfId="551"/>
    <cellStyle name="Millares 4 3 2" xfId="552"/>
    <cellStyle name="Millares 4 3 3" xfId="553"/>
    <cellStyle name="Millares 4 3 3 2" xfId="554"/>
    <cellStyle name="Millares 4 4" xfId="555"/>
    <cellStyle name="Millares 4 4 2" xfId="556"/>
    <cellStyle name="Millares 4 5" xfId="557"/>
    <cellStyle name="Millares 4 6" xfId="558"/>
    <cellStyle name="Millares 40" xfId="559"/>
    <cellStyle name="Millares 40 2" xfId="560"/>
    <cellStyle name="Millares 41" xfId="561"/>
    <cellStyle name="Millares 41 2" xfId="562"/>
    <cellStyle name="Millares 42" xfId="563"/>
    <cellStyle name="Millares 42 2" xfId="564"/>
    <cellStyle name="Millares 43" xfId="565"/>
    <cellStyle name="Millares 43 2" xfId="566"/>
    <cellStyle name="Millares 44" xfId="567"/>
    <cellStyle name="Millares 44 2" xfId="568"/>
    <cellStyle name="Millares 45" xfId="569"/>
    <cellStyle name="Millares 45 2" xfId="570"/>
    <cellStyle name="Millares 46" xfId="571"/>
    <cellStyle name="Millares 46 2" xfId="572"/>
    <cellStyle name="Millares 47" xfId="573"/>
    <cellStyle name="Millares 47 2" xfId="574"/>
    <cellStyle name="Millares 48" xfId="575"/>
    <cellStyle name="Millares 48 2" xfId="576"/>
    <cellStyle name="Millares 49" xfId="577"/>
    <cellStyle name="Millares 49 2" xfId="578"/>
    <cellStyle name="Millares 5" xfId="579"/>
    <cellStyle name="Millares 5 2" xfId="580"/>
    <cellStyle name="Millares 50" xfId="581"/>
    <cellStyle name="Millares 50 2" xfId="582"/>
    <cellStyle name="Millares 51" xfId="583"/>
    <cellStyle name="Millares 51 2" xfId="584"/>
    <cellStyle name="Millares 52" xfId="585"/>
    <cellStyle name="Millares 52 2" xfId="586"/>
    <cellStyle name="Millares 53" xfId="587"/>
    <cellStyle name="Millares 53 2" xfId="588"/>
    <cellStyle name="Millares 54" xfId="589"/>
    <cellStyle name="Millares 54 2" xfId="590"/>
    <cellStyle name="Millares 55" xfId="591"/>
    <cellStyle name="Millares 55 2" xfId="592"/>
    <cellStyle name="Millares 56" xfId="593"/>
    <cellStyle name="Millares 56 2" xfId="594"/>
    <cellStyle name="Millares 57" xfId="595"/>
    <cellStyle name="Millares 57 2" xfId="596"/>
    <cellStyle name="Millares 58" xfId="597"/>
    <cellStyle name="Millares 58 2" xfId="598"/>
    <cellStyle name="Millares 59" xfId="599"/>
    <cellStyle name="Millares 59 2" xfId="600"/>
    <cellStyle name="Millares 6" xfId="601"/>
    <cellStyle name="Millares 60" xfId="602"/>
    <cellStyle name="Millares 60 2" xfId="603"/>
    <cellStyle name="Millares 61" xfId="604"/>
    <cellStyle name="Millares 61 2" xfId="605"/>
    <cellStyle name="Millares 62" xfId="606"/>
    <cellStyle name="Millares 62 2" xfId="607"/>
    <cellStyle name="Millares 63" xfId="608"/>
    <cellStyle name="Millares 63 2" xfId="609"/>
    <cellStyle name="Millares 64" xfId="610"/>
    <cellStyle name="Millares 64 2" xfId="611"/>
    <cellStyle name="Millares 65" xfId="612"/>
    <cellStyle name="Millares 65 2" xfId="613"/>
    <cellStyle name="Millares 66" xfId="614"/>
    <cellStyle name="Millares 66 2" xfId="615"/>
    <cellStyle name="Millares 67" xfId="616"/>
    <cellStyle name="Millares 68" xfId="617"/>
    <cellStyle name="Millares 69" xfId="618"/>
    <cellStyle name="Millares 7" xfId="619"/>
    <cellStyle name="Millares 70" xfId="620"/>
    <cellStyle name="Millares 71" xfId="621"/>
    <cellStyle name="Millares 71 2" xfId="622"/>
    <cellStyle name="Millares 72" xfId="623"/>
    <cellStyle name="Millares 73" xfId="624"/>
    <cellStyle name="Millares 74" xfId="625"/>
    <cellStyle name="Millares 75" xfId="626"/>
    <cellStyle name="Millares 76" xfId="627"/>
    <cellStyle name="Millares 77" xfId="628"/>
    <cellStyle name="Millares 78" xfId="629"/>
    <cellStyle name="Millares 79" xfId="630"/>
    <cellStyle name="Millares 8" xfId="631"/>
    <cellStyle name="Millares 8 2" xfId="632"/>
    <cellStyle name="Millares 80" xfId="633"/>
    <cellStyle name="Millares 81" xfId="634"/>
    <cellStyle name="Millares 82" xfId="635"/>
    <cellStyle name="Millares 83" xfId="636"/>
    <cellStyle name="Millares 84" xfId="637"/>
    <cellStyle name="Millares 85" xfId="638"/>
    <cellStyle name="Millares 86" xfId="639"/>
    <cellStyle name="Millares 87" xfId="640"/>
    <cellStyle name="Millares 88" xfId="641"/>
    <cellStyle name="Millares 89" xfId="642"/>
    <cellStyle name="Millares 9" xfId="643"/>
    <cellStyle name="Millares 90" xfId="644"/>
    <cellStyle name="Millares 91" xfId="645"/>
    <cellStyle name="Millares 92" xfId="646"/>
    <cellStyle name="Millares 93" xfId="647"/>
    <cellStyle name="Millares 94" xfId="648"/>
    <cellStyle name="Millares 95" xfId="649"/>
    <cellStyle name="Millares 96" xfId="650"/>
    <cellStyle name="Millares 97" xfId="651"/>
    <cellStyle name="Millares 98" xfId="652"/>
    <cellStyle name="Millares 99" xfId="653"/>
    <cellStyle name="Millares_Hoja1 2" xfId="654"/>
    <cellStyle name="MSTRStyle.Todos.c12_2b06fa68-842c-42c9-9413-3aaeaed1f795" xfId="655"/>
    <cellStyle name="MSTRStyle.Todos.c13_ce950d47-dc16-4f9d-9396-26eeca531506" xfId="656"/>
    <cellStyle name="MSTRStyle.Todos.c14_be21d8a1-14a1-4a58-aa3b-339fb5cf5806" xfId="657"/>
    <cellStyle name="MSTRStyle.Todos.c2_b7601d66-34e9-48fa-baf0-8a0b6d48a513" xfId="658"/>
    <cellStyle name="MSTRStyle.Todos.c4_7922024a-8654-453e-a46f-ab45b0471aa6" xfId="659"/>
    <cellStyle name="MSTRStyle.Todos.c7_0f39ee87-2b09-434b-a57f-11b8262e8140" xfId="660"/>
    <cellStyle name="MSTRStyle.Todos.c8_d1c63885-8081-4131-b2b3-fcc605c3fb40" xfId="661"/>
    <cellStyle name="Neutral" xfId="662" builtinId="28" customBuiltin="1"/>
    <cellStyle name="Neutral 2" xfId="663"/>
    <cellStyle name="Neutral 2 2" xfId="664"/>
    <cellStyle name="Normal" xfId="0" builtinId="0"/>
    <cellStyle name="Normal 2 2" xfId="665"/>
    <cellStyle name="Normal 2 2 2" xfId="666"/>
    <cellStyle name="Normal 2 3" xfId="667"/>
    <cellStyle name="Normal 2 4" xfId="668"/>
    <cellStyle name="Normal 2 4 2" xfId="669"/>
    <cellStyle name="Normal 2 5" xfId="670"/>
    <cellStyle name="Normal 2 5 2" xfId="671"/>
    <cellStyle name="Normal 2 6" xfId="672"/>
    <cellStyle name="Normal 2 6 2" xfId="673"/>
    <cellStyle name="Normal 3 2" xfId="674"/>
    <cellStyle name="Normal 3 3" xfId="675"/>
    <cellStyle name="Normal 3 3 2" xfId="676"/>
    <cellStyle name="Normal 3 4" xfId="677"/>
    <cellStyle name="Normal 3 4 2" xfId="678"/>
    <cellStyle name="Normal 4 2" xfId="679"/>
    <cellStyle name="Normal 4 2 2" xfId="680"/>
    <cellStyle name="Normal 4 2 3" xfId="681"/>
    <cellStyle name="Normal 4 2 3 2" xfId="682"/>
    <cellStyle name="Normal 4 3" xfId="683"/>
    <cellStyle name="Normal 4 4" xfId="684"/>
    <cellStyle name="Normal 4 4 2" xfId="685"/>
    <cellStyle name="Normal 5 2" xfId="686"/>
    <cellStyle name="Normal 57" xfId="687"/>
    <cellStyle name="Normal 58" xfId="688"/>
    <cellStyle name="Normal_12" xfId="689"/>
    <cellStyle name="Normal_14" xfId="690"/>
    <cellStyle name="Normal_15" xfId="691"/>
    <cellStyle name="Normal_15_1" xfId="692"/>
    <cellStyle name="Normal_18" xfId="693"/>
    <cellStyle name="Normal_20" xfId="694"/>
    <cellStyle name="Normal_21_1" xfId="695"/>
    <cellStyle name="Normal_22_1" xfId="696"/>
    <cellStyle name="Normal_23_1" xfId="697"/>
    <cellStyle name="Normal_24_1" xfId="698"/>
    <cellStyle name="Normal_25" xfId="699"/>
    <cellStyle name="Normal_25_1" xfId="700"/>
    <cellStyle name="Normal_26_1" xfId="701"/>
    <cellStyle name="Normal_28_1" xfId="702"/>
    <cellStyle name="Normal_35" xfId="703"/>
    <cellStyle name="Normal_36" xfId="704"/>
    <cellStyle name="Normal_36_1" xfId="705"/>
    <cellStyle name="Normal_45" xfId="706"/>
    <cellStyle name="Normal_Hoja1" xfId="707"/>
    <cellStyle name="Normal_Hoja1 2" xfId="708"/>
    <cellStyle name="Normal_Hoja1_1" xfId="709"/>
    <cellStyle name="Normal_Hoja2" xfId="710"/>
    <cellStyle name="Notas 2" xfId="711"/>
    <cellStyle name="Notas 2 2" xfId="712"/>
    <cellStyle name="Notas 2 3" xfId="713"/>
    <cellStyle name="Notas 3" xfId="714"/>
    <cellStyle name="Note" xfId="715"/>
    <cellStyle name="Output" xfId="716"/>
    <cellStyle name="Porcentual 2" xfId="717"/>
    <cellStyle name="Punto" xfId="718"/>
    <cellStyle name="Punto0" xfId="719"/>
    <cellStyle name="Salida" xfId="720" builtinId="21" customBuiltin="1"/>
    <cellStyle name="Salida 2" xfId="721"/>
    <cellStyle name="Salida 2 2" xfId="722"/>
    <cellStyle name="SAPBEXaggItem" xfId="723"/>
    <cellStyle name="SAPBEXchaText" xfId="724"/>
    <cellStyle name="SAPBEXstdData" xfId="725"/>
    <cellStyle name="SAPBEXstdItem" xfId="726"/>
    <cellStyle name="SAPBEXstdItemX" xfId="727"/>
    <cellStyle name="Texto de advertencia" xfId="728" builtinId="11" customBuiltin="1"/>
    <cellStyle name="Texto de advertencia 2" xfId="729"/>
    <cellStyle name="Texto de advertencia 2 2" xfId="730"/>
    <cellStyle name="Texto explicativo" xfId="731" builtinId="53" customBuiltin="1"/>
    <cellStyle name="Texto explicativo 2" xfId="732"/>
    <cellStyle name="Title" xfId="733"/>
    <cellStyle name="Título" xfId="734" builtinId="15" customBuiltin="1"/>
    <cellStyle name="Título 1 2" xfId="735"/>
    <cellStyle name="Título 1 2 2" xfId="736"/>
    <cellStyle name="Título 2" xfId="737" builtinId="17" customBuiltin="1"/>
    <cellStyle name="Título 2 2" xfId="738"/>
    <cellStyle name="Título 2 2 2" xfId="739"/>
    <cellStyle name="Título 3" xfId="740" builtinId="18" customBuiltin="1"/>
    <cellStyle name="Título 3 2" xfId="741"/>
    <cellStyle name="Título 3 2 2" xfId="742"/>
    <cellStyle name="Título 4" xfId="743"/>
    <cellStyle name="Título de hoja" xfId="744"/>
    <cellStyle name="Total" xfId="745" builtinId="25" customBuiltin="1"/>
    <cellStyle name="Total 2" xfId="746"/>
    <cellStyle name="Total 2 2" xfId="747"/>
    <cellStyle name="Warning Text" xfId="748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medium">
          <color theme="6" tint="-0.24994659260841701"/>
        </left>
        <right style="medium">
          <color theme="6" tint="-0.24994659260841701"/>
        </right>
        <top style="medium">
          <color theme="6" tint="-0.24994659260841701"/>
        </top>
        <bottom style="medium">
          <color theme="6" tint="-0.24994659260841701"/>
        </bottom>
      </border>
    </dxf>
    <dxf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</dxfs>
  <tableStyles count="4" defaultTableStyle="TableStyleMedium9" defaultPivotStyle="PivotStyleLight16">
    <tableStyle name="Estilo de tabla dinámica 1" table="0" count="0"/>
    <tableStyle name="Estilo de tabla dinámica 2" table="0" count="1">
      <tableStyleElement type="wholeTable" dxfId="2"/>
    </tableStyle>
    <tableStyle name="Estilo de tabla dinámica 3" table="0" count="1">
      <tableStyleElement type="wholeTable" dxfId="1"/>
    </tableStyle>
    <tableStyle name="Estilo de tabla dinámica 4" table="0" count="1"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B114"/>
  <sheetViews>
    <sheetView topLeftCell="A90" zoomScale="89" zoomScaleNormal="89" workbookViewId="0">
      <selection activeCell="A109" sqref="A109"/>
    </sheetView>
  </sheetViews>
  <sheetFormatPr baseColWidth="10" defaultRowHeight="21.75" customHeight="1" x14ac:dyDescent="0.2"/>
  <cols>
    <col min="1" max="1" width="117.7109375" style="223" customWidth="1"/>
    <col min="2" max="2" width="11.42578125" style="222" customWidth="1"/>
    <col min="3" max="16384" width="11.42578125" style="223"/>
  </cols>
  <sheetData>
    <row r="3" spans="1:2" ht="21.75" customHeight="1" x14ac:dyDescent="0.2">
      <c r="A3" s="216" t="s">
        <v>475</v>
      </c>
    </row>
    <row r="4" spans="1:2" ht="21.75" customHeight="1" x14ac:dyDescent="0.2">
      <c r="A4" s="222" t="s">
        <v>101</v>
      </c>
      <c r="B4" s="222" t="s">
        <v>246</v>
      </c>
    </row>
    <row r="5" spans="1:2" ht="21.75" customHeight="1" x14ac:dyDescent="0.2">
      <c r="A5" s="222" t="s">
        <v>72</v>
      </c>
      <c r="B5" s="222" t="s">
        <v>246</v>
      </c>
    </row>
    <row r="6" spans="1:2" ht="21.75" customHeight="1" x14ac:dyDescent="0.2">
      <c r="A6" s="222" t="s">
        <v>106</v>
      </c>
      <c r="B6" s="222" t="s">
        <v>246</v>
      </c>
    </row>
    <row r="7" spans="1:2" ht="21.75" customHeight="1" x14ac:dyDescent="0.2">
      <c r="A7" s="222" t="s">
        <v>90</v>
      </c>
      <c r="B7" s="222" t="s">
        <v>247</v>
      </c>
    </row>
    <row r="8" spans="1:2" ht="21.75" customHeight="1" x14ac:dyDescent="0.2">
      <c r="A8" s="224" t="s">
        <v>302</v>
      </c>
      <c r="B8" s="222" t="s">
        <v>247</v>
      </c>
    </row>
    <row r="9" spans="1:2" ht="21.75" customHeight="1" x14ac:dyDescent="0.2">
      <c r="A9" s="224" t="s">
        <v>365</v>
      </c>
      <c r="B9" s="222" t="s">
        <v>247</v>
      </c>
    </row>
    <row r="10" spans="1:2" ht="21.75" customHeight="1" x14ac:dyDescent="0.2">
      <c r="A10" s="224" t="s">
        <v>303</v>
      </c>
      <c r="B10" s="222" t="s">
        <v>247</v>
      </c>
    </row>
    <row r="12" spans="1:2" ht="21.75" customHeight="1" x14ac:dyDescent="0.2">
      <c r="A12" s="216" t="s">
        <v>476</v>
      </c>
    </row>
    <row r="13" spans="1:2" ht="21.75" customHeight="1" x14ac:dyDescent="0.2">
      <c r="A13" s="222" t="s">
        <v>279</v>
      </c>
      <c r="B13" s="222" t="s">
        <v>248</v>
      </c>
    </row>
    <row r="14" spans="1:2" ht="21.75" customHeight="1" x14ac:dyDescent="0.2">
      <c r="A14" s="222" t="s">
        <v>72</v>
      </c>
      <c r="B14" s="222" t="s">
        <v>248</v>
      </c>
    </row>
    <row r="15" spans="1:2" ht="21.75" customHeight="1" x14ac:dyDescent="0.2">
      <c r="A15" s="222" t="s">
        <v>450</v>
      </c>
      <c r="B15" s="222" t="s">
        <v>249</v>
      </c>
    </row>
    <row r="16" spans="1:2" ht="21.75" customHeight="1" x14ac:dyDescent="0.2">
      <c r="A16" s="222" t="s">
        <v>451</v>
      </c>
      <c r="B16" s="222" t="s">
        <v>249</v>
      </c>
    </row>
    <row r="17" spans="1:2" ht="21.75" customHeight="1" x14ac:dyDescent="0.2">
      <c r="A17" s="222" t="s">
        <v>452</v>
      </c>
      <c r="B17" s="222" t="s">
        <v>249</v>
      </c>
    </row>
    <row r="19" spans="1:2" ht="21.75" customHeight="1" x14ac:dyDescent="0.2">
      <c r="A19" s="216" t="s">
        <v>449</v>
      </c>
    </row>
    <row r="20" spans="1:2" ht="21.75" customHeight="1" x14ac:dyDescent="0.2">
      <c r="A20" s="222" t="s">
        <v>86</v>
      </c>
      <c r="B20" s="222" t="s">
        <v>250</v>
      </c>
    </row>
    <row r="21" spans="1:2" ht="21.75" customHeight="1" x14ac:dyDescent="0.2">
      <c r="A21" s="222" t="s">
        <v>180</v>
      </c>
      <c r="B21" s="225" t="s">
        <v>251</v>
      </c>
    </row>
    <row r="22" spans="1:2" ht="21.75" customHeight="1" x14ac:dyDescent="0.2">
      <c r="A22" s="224" t="s">
        <v>304</v>
      </c>
      <c r="B22" s="225" t="s">
        <v>251</v>
      </c>
    </row>
    <row r="23" spans="1:2" ht="21.75" customHeight="1" x14ac:dyDescent="0.2">
      <c r="A23" s="224" t="s">
        <v>305</v>
      </c>
      <c r="B23" s="225" t="s">
        <v>251</v>
      </c>
    </row>
    <row r="24" spans="1:2" ht="21.75" customHeight="1" x14ac:dyDescent="0.2">
      <c r="A24" s="222" t="s">
        <v>200</v>
      </c>
      <c r="B24" s="222" t="s">
        <v>252</v>
      </c>
    </row>
    <row r="25" spans="1:2" ht="21.75" customHeight="1" x14ac:dyDescent="0.2">
      <c r="A25" s="224" t="s">
        <v>307</v>
      </c>
      <c r="B25" s="222" t="s">
        <v>252</v>
      </c>
    </row>
    <row r="26" spans="1:2" ht="21.75" customHeight="1" x14ac:dyDescent="0.2">
      <c r="A26" s="224" t="s">
        <v>308</v>
      </c>
      <c r="B26" s="222" t="s">
        <v>253</v>
      </c>
    </row>
    <row r="27" spans="1:2" ht="21.75" customHeight="1" x14ac:dyDescent="0.2">
      <c r="A27" s="224" t="s">
        <v>309</v>
      </c>
      <c r="B27" s="222" t="s">
        <v>254</v>
      </c>
    </row>
    <row r="28" spans="1:2" ht="21.75" customHeight="1" x14ac:dyDescent="0.2">
      <c r="A28" s="224" t="s">
        <v>310</v>
      </c>
      <c r="B28" s="222" t="s">
        <v>255</v>
      </c>
    </row>
    <row r="29" spans="1:2" ht="21.75" customHeight="1" x14ac:dyDescent="0.2">
      <c r="A29" s="226"/>
    </row>
    <row r="30" spans="1:2" ht="21.75" customHeight="1" x14ac:dyDescent="0.2">
      <c r="A30" s="216" t="s">
        <v>459</v>
      </c>
    </row>
    <row r="31" spans="1:2" ht="21.75" customHeight="1" x14ac:dyDescent="0.2">
      <c r="A31" s="222" t="s">
        <v>203</v>
      </c>
      <c r="B31" s="222" t="s">
        <v>256</v>
      </c>
    </row>
    <row r="32" spans="1:2" ht="21.75" customHeight="1" x14ac:dyDescent="0.2">
      <c r="A32" s="224" t="s">
        <v>315</v>
      </c>
      <c r="B32" s="222" t="s">
        <v>256</v>
      </c>
    </row>
    <row r="33" spans="1:2" ht="21.75" customHeight="1" x14ac:dyDescent="0.2">
      <c r="A33" s="224" t="s">
        <v>316</v>
      </c>
      <c r="B33" s="222" t="s">
        <v>256</v>
      </c>
    </row>
    <row r="34" spans="1:2" ht="21.75" customHeight="1" x14ac:dyDescent="0.2">
      <c r="A34" s="222" t="s">
        <v>202</v>
      </c>
      <c r="B34" s="222" t="s">
        <v>257</v>
      </c>
    </row>
    <row r="35" spans="1:2" ht="21.75" customHeight="1" x14ac:dyDescent="0.2">
      <c r="A35" s="224" t="s">
        <v>280</v>
      </c>
      <c r="B35" s="222" t="s">
        <v>257</v>
      </c>
    </row>
    <row r="36" spans="1:2" ht="21.75" customHeight="1" x14ac:dyDescent="0.2">
      <c r="A36" s="224" t="s">
        <v>281</v>
      </c>
      <c r="B36" s="222" t="s">
        <v>258</v>
      </c>
    </row>
    <row r="37" spans="1:2" ht="21.75" customHeight="1" x14ac:dyDescent="0.2">
      <c r="A37" s="224" t="s">
        <v>462</v>
      </c>
      <c r="B37" s="222" t="s">
        <v>259</v>
      </c>
    </row>
    <row r="38" spans="1:2" ht="21.75" customHeight="1" x14ac:dyDescent="0.2">
      <c r="A38" s="224" t="s">
        <v>115</v>
      </c>
      <c r="B38" s="222" t="s">
        <v>259</v>
      </c>
    </row>
    <row r="39" spans="1:2" ht="21.75" customHeight="1" x14ac:dyDescent="0.2">
      <c r="A39" s="224" t="s">
        <v>116</v>
      </c>
      <c r="B39" s="222" t="s">
        <v>260</v>
      </c>
    </row>
    <row r="40" spans="1:2" ht="21.75" customHeight="1" x14ac:dyDescent="0.2">
      <c r="A40" s="224" t="s">
        <v>117</v>
      </c>
      <c r="B40" s="222" t="s">
        <v>261</v>
      </c>
    </row>
    <row r="41" spans="1:2" ht="21.75" customHeight="1" x14ac:dyDescent="0.2">
      <c r="A41" s="224" t="s">
        <v>118</v>
      </c>
      <c r="B41" s="222" t="s">
        <v>262</v>
      </c>
    </row>
    <row r="42" spans="1:2" ht="21.75" customHeight="1" x14ac:dyDescent="0.2">
      <c r="A42" s="224" t="s">
        <v>119</v>
      </c>
      <c r="B42" s="222" t="s">
        <v>263</v>
      </c>
    </row>
    <row r="43" spans="1:2" ht="21.75" customHeight="1" x14ac:dyDescent="0.2">
      <c r="A43" s="224" t="s">
        <v>120</v>
      </c>
      <c r="B43" s="222" t="s">
        <v>264</v>
      </c>
    </row>
    <row r="44" spans="1:2" ht="21.75" customHeight="1" x14ac:dyDescent="0.2">
      <c r="A44" s="222" t="s">
        <v>201</v>
      </c>
    </row>
    <row r="45" spans="1:2" ht="21.75" customHeight="1" x14ac:dyDescent="0.2">
      <c r="A45" s="224" t="s">
        <v>280</v>
      </c>
      <c r="B45" s="222" t="s">
        <v>265</v>
      </c>
    </row>
    <row r="46" spans="1:2" ht="21.75" customHeight="1" x14ac:dyDescent="0.2">
      <c r="A46" s="224" t="s">
        <v>301</v>
      </c>
      <c r="B46" s="222" t="s">
        <v>266</v>
      </c>
    </row>
    <row r="47" spans="1:2" ht="21.75" customHeight="1" x14ac:dyDescent="0.2">
      <c r="A47" s="224" t="s">
        <v>300</v>
      </c>
      <c r="B47" s="222" t="s">
        <v>267</v>
      </c>
    </row>
    <row r="48" spans="1:2" ht="21.75" customHeight="1" x14ac:dyDescent="0.2">
      <c r="A48" s="224" t="s">
        <v>122</v>
      </c>
    </row>
    <row r="49" spans="1:2" s="227" customFormat="1" ht="21.75" customHeight="1" x14ac:dyDescent="0.2">
      <c r="A49" s="224" t="s">
        <v>123</v>
      </c>
      <c r="B49" s="222" t="s">
        <v>268</v>
      </c>
    </row>
    <row r="50" spans="1:2" ht="21.75" customHeight="1" x14ac:dyDescent="0.2">
      <c r="A50" s="224" t="s">
        <v>124</v>
      </c>
      <c r="B50" s="222" t="s">
        <v>269</v>
      </c>
    </row>
    <row r="51" spans="1:2" ht="21.75" customHeight="1" x14ac:dyDescent="0.2">
      <c r="A51" s="224" t="s">
        <v>318</v>
      </c>
      <c r="B51" s="222" t="s">
        <v>270</v>
      </c>
    </row>
    <row r="52" spans="1:2" ht="21.75" customHeight="1" x14ac:dyDescent="0.2">
      <c r="A52" s="224" t="s">
        <v>125</v>
      </c>
      <c r="B52" s="222" t="s">
        <v>271</v>
      </c>
    </row>
    <row r="53" spans="1:2" ht="21.75" customHeight="1" x14ac:dyDescent="0.2">
      <c r="A53" s="224" t="s">
        <v>126</v>
      </c>
      <c r="B53" s="222" t="s">
        <v>272</v>
      </c>
    </row>
    <row r="54" spans="1:2" ht="21.75" customHeight="1" x14ac:dyDescent="0.2">
      <c r="A54" s="222" t="s">
        <v>294</v>
      </c>
      <c r="B54" s="222" t="s">
        <v>273</v>
      </c>
    </row>
    <row r="55" spans="1:2" ht="21.75" customHeight="1" x14ac:dyDescent="0.2">
      <c r="A55" s="228" t="s">
        <v>319</v>
      </c>
      <c r="B55" s="222" t="s">
        <v>273</v>
      </c>
    </row>
    <row r="56" spans="1:2" ht="21.75" customHeight="1" x14ac:dyDescent="0.2">
      <c r="A56" s="228" t="s">
        <v>320</v>
      </c>
      <c r="B56" s="222" t="s">
        <v>273</v>
      </c>
    </row>
    <row r="57" spans="1:2" ht="21.75" customHeight="1" x14ac:dyDescent="0.2">
      <c r="A57" s="228" t="s">
        <v>321</v>
      </c>
      <c r="B57" s="222" t="s">
        <v>274</v>
      </c>
    </row>
    <row r="58" spans="1:2" ht="21.75" customHeight="1" x14ac:dyDescent="0.2">
      <c r="A58" s="228" t="s">
        <v>322</v>
      </c>
      <c r="B58" s="222" t="s">
        <v>274</v>
      </c>
    </row>
    <row r="59" spans="1:2" ht="21.75" customHeight="1" x14ac:dyDescent="0.2">
      <c r="A59" s="228" t="s">
        <v>323</v>
      </c>
      <c r="B59" s="222" t="s">
        <v>275</v>
      </c>
    </row>
    <row r="60" spans="1:2" ht="21.75" customHeight="1" x14ac:dyDescent="0.2">
      <c r="A60" s="228" t="s">
        <v>324</v>
      </c>
      <c r="B60" s="222" t="s">
        <v>275</v>
      </c>
    </row>
    <row r="61" spans="1:2" ht="21.75" customHeight="1" x14ac:dyDescent="0.2">
      <c r="A61" s="228" t="s">
        <v>325</v>
      </c>
      <c r="B61" s="222" t="s">
        <v>276</v>
      </c>
    </row>
    <row r="62" spans="1:2" ht="21.75" customHeight="1" x14ac:dyDescent="0.2">
      <c r="A62" s="228" t="s">
        <v>326</v>
      </c>
      <c r="B62" s="222" t="s">
        <v>276</v>
      </c>
    </row>
    <row r="63" spans="1:2" ht="21.75" customHeight="1" x14ac:dyDescent="0.2">
      <c r="A63" s="228" t="s">
        <v>327</v>
      </c>
      <c r="B63" s="222" t="s">
        <v>277</v>
      </c>
    </row>
    <row r="64" spans="1:2" ht="21.75" customHeight="1" x14ac:dyDescent="0.2">
      <c r="A64" s="228" t="s">
        <v>328</v>
      </c>
      <c r="B64" s="222" t="s">
        <v>277</v>
      </c>
    </row>
    <row r="65" spans="1:2" ht="21.75" customHeight="1" x14ac:dyDescent="0.2">
      <c r="A65" s="228" t="s">
        <v>329</v>
      </c>
      <c r="B65" s="222" t="s">
        <v>278</v>
      </c>
    </row>
    <row r="66" spans="1:2" ht="21.75" customHeight="1" x14ac:dyDescent="0.2">
      <c r="A66" s="228" t="s">
        <v>330</v>
      </c>
      <c r="B66" s="222" t="s">
        <v>278</v>
      </c>
    </row>
    <row r="67" spans="1:2" ht="21.75" customHeight="1" x14ac:dyDescent="0.2">
      <c r="A67" s="228" t="s">
        <v>333</v>
      </c>
      <c r="B67" s="222" t="s">
        <v>311</v>
      </c>
    </row>
    <row r="68" spans="1:2" ht="21.75" customHeight="1" x14ac:dyDescent="0.2">
      <c r="A68" s="228" t="s">
        <v>332</v>
      </c>
      <c r="B68" s="222" t="s">
        <v>311</v>
      </c>
    </row>
    <row r="69" spans="1:2" ht="21.75" customHeight="1" x14ac:dyDescent="0.2">
      <c r="A69" s="228" t="s">
        <v>121</v>
      </c>
      <c r="B69" s="222" t="s">
        <v>312</v>
      </c>
    </row>
    <row r="70" spans="1:2" ht="21.75" customHeight="1" x14ac:dyDescent="0.2">
      <c r="A70" s="228" t="s">
        <v>331</v>
      </c>
      <c r="B70" s="222" t="s">
        <v>312</v>
      </c>
    </row>
    <row r="72" spans="1:2" ht="21.75" customHeight="1" x14ac:dyDescent="0.2">
      <c r="A72" s="216" t="s">
        <v>466</v>
      </c>
    </row>
    <row r="73" spans="1:2" ht="21.75" customHeight="1" x14ac:dyDescent="0.2">
      <c r="A73" s="222" t="s">
        <v>352</v>
      </c>
      <c r="B73" s="222" t="s">
        <v>282</v>
      </c>
    </row>
    <row r="74" spans="1:2" ht="21.75" customHeight="1" x14ac:dyDescent="0.2">
      <c r="A74" s="222" t="s">
        <v>368</v>
      </c>
    </row>
    <row r="75" spans="1:2" ht="21.75" customHeight="1" x14ac:dyDescent="0.2">
      <c r="A75" s="228" t="s">
        <v>369</v>
      </c>
      <c r="B75" s="222" t="s">
        <v>366</v>
      </c>
    </row>
    <row r="76" spans="1:2" ht="21.75" customHeight="1" x14ac:dyDescent="0.2">
      <c r="A76" s="228" t="s">
        <v>370</v>
      </c>
      <c r="B76" s="222" t="s">
        <v>367</v>
      </c>
    </row>
    <row r="77" spans="1:2" ht="21.75" customHeight="1" x14ac:dyDescent="0.2">
      <c r="A77" s="222" t="s">
        <v>371</v>
      </c>
      <c r="B77" s="222" t="s">
        <v>283</v>
      </c>
    </row>
    <row r="78" spans="1:2" ht="21.75" customHeight="1" x14ac:dyDescent="0.2">
      <c r="A78" s="228" t="s">
        <v>319</v>
      </c>
      <c r="B78" s="222" t="s">
        <v>283</v>
      </c>
    </row>
    <row r="79" spans="1:2" ht="21.75" customHeight="1" x14ac:dyDescent="0.2">
      <c r="A79" s="228" t="s">
        <v>320</v>
      </c>
      <c r="B79" s="222" t="s">
        <v>283</v>
      </c>
    </row>
    <row r="80" spans="1:2" ht="21.75" customHeight="1" x14ac:dyDescent="0.2">
      <c r="A80" s="228" t="s">
        <v>321</v>
      </c>
      <c r="B80" s="222" t="s">
        <v>284</v>
      </c>
    </row>
    <row r="81" spans="1:2" ht="21.75" customHeight="1" x14ac:dyDescent="0.2">
      <c r="A81" s="228" t="s">
        <v>322</v>
      </c>
      <c r="B81" s="222" t="s">
        <v>284</v>
      </c>
    </row>
    <row r="82" spans="1:2" ht="21.75" customHeight="1" x14ac:dyDescent="0.2">
      <c r="A82" s="228" t="s">
        <v>323</v>
      </c>
      <c r="B82" s="222" t="s">
        <v>285</v>
      </c>
    </row>
    <row r="83" spans="1:2" ht="21.75" customHeight="1" x14ac:dyDescent="0.2">
      <c r="A83" s="228" t="s">
        <v>324</v>
      </c>
      <c r="B83" s="222" t="s">
        <v>285</v>
      </c>
    </row>
    <row r="84" spans="1:2" ht="21.75" customHeight="1" x14ac:dyDescent="0.2">
      <c r="A84" s="228" t="s">
        <v>325</v>
      </c>
      <c r="B84" s="222" t="s">
        <v>286</v>
      </c>
    </row>
    <row r="85" spans="1:2" ht="21.75" customHeight="1" x14ac:dyDescent="0.2">
      <c r="A85" s="228" t="s">
        <v>326</v>
      </c>
      <c r="B85" s="222" t="s">
        <v>286</v>
      </c>
    </row>
    <row r="86" spans="1:2" ht="21.75" customHeight="1" x14ac:dyDescent="0.2">
      <c r="A86" s="228" t="s">
        <v>327</v>
      </c>
      <c r="B86" s="222" t="s">
        <v>287</v>
      </c>
    </row>
    <row r="87" spans="1:2" ht="21.75" customHeight="1" x14ac:dyDescent="0.2">
      <c r="A87" s="228" t="s">
        <v>328</v>
      </c>
      <c r="B87" s="222" t="s">
        <v>287</v>
      </c>
    </row>
    <row r="88" spans="1:2" ht="21.75" customHeight="1" x14ac:dyDescent="0.2">
      <c r="A88" s="228" t="s">
        <v>329</v>
      </c>
      <c r="B88" s="222" t="s">
        <v>288</v>
      </c>
    </row>
    <row r="89" spans="1:2" ht="21.75" customHeight="1" x14ac:dyDescent="0.2">
      <c r="A89" s="228" t="s">
        <v>330</v>
      </c>
      <c r="B89" s="222" t="s">
        <v>288</v>
      </c>
    </row>
    <row r="90" spans="1:2" ht="21.75" customHeight="1" x14ac:dyDescent="0.2">
      <c r="A90" s="228" t="s">
        <v>333</v>
      </c>
      <c r="B90" s="222" t="s">
        <v>314</v>
      </c>
    </row>
    <row r="91" spans="1:2" ht="21.75" customHeight="1" x14ac:dyDescent="0.2">
      <c r="A91" s="228" t="s">
        <v>332</v>
      </c>
      <c r="B91" s="222" t="s">
        <v>314</v>
      </c>
    </row>
    <row r="92" spans="1:2" ht="21.75" customHeight="1" x14ac:dyDescent="0.2">
      <c r="A92" s="228" t="s">
        <v>121</v>
      </c>
      <c r="B92" s="222" t="s">
        <v>313</v>
      </c>
    </row>
    <row r="93" spans="1:2" ht="21.75" customHeight="1" x14ac:dyDescent="0.2">
      <c r="A93" s="228" t="s">
        <v>331</v>
      </c>
      <c r="B93" s="222" t="s">
        <v>313</v>
      </c>
    </row>
    <row r="95" spans="1:2" ht="21.75" customHeight="1" x14ac:dyDescent="0.2">
      <c r="A95" s="216" t="s">
        <v>469</v>
      </c>
    </row>
    <row r="96" spans="1:2" ht="21.75" customHeight="1" x14ac:dyDescent="0.2">
      <c r="A96" s="222" t="s">
        <v>47</v>
      </c>
      <c r="B96" s="222" t="s">
        <v>289</v>
      </c>
    </row>
    <row r="97" spans="1:2" ht="21.75" customHeight="1" x14ac:dyDescent="0.2">
      <c r="A97" s="222" t="s">
        <v>298</v>
      </c>
    </row>
    <row r="98" spans="1:2" ht="21.75" customHeight="1" x14ac:dyDescent="0.2">
      <c r="A98" s="228" t="s">
        <v>327</v>
      </c>
      <c r="B98" s="222" t="s">
        <v>290</v>
      </c>
    </row>
    <row r="99" spans="1:2" ht="21.75" customHeight="1" x14ac:dyDescent="0.2">
      <c r="A99" s="222" t="s">
        <v>299</v>
      </c>
      <c r="B99" s="222" t="s">
        <v>291</v>
      </c>
    </row>
    <row r="100" spans="1:2" ht="21.75" customHeight="1" x14ac:dyDescent="0.2">
      <c r="A100" s="229"/>
    </row>
    <row r="101" spans="1:2" ht="21.75" customHeight="1" x14ac:dyDescent="0.2">
      <c r="A101" s="216" t="s">
        <v>472</v>
      </c>
    </row>
    <row r="102" spans="1:2" ht="21.75" customHeight="1" x14ac:dyDescent="0.2">
      <c r="A102" s="222" t="s">
        <v>154</v>
      </c>
      <c r="B102" s="222" t="s">
        <v>292</v>
      </c>
    </row>
    <row r="103" spans="1:2" ht="21.75" customHeight="1" x14ac:dyDescent="0.2">
      <c r="A103" s="222" t="s">
        <v>306</v>
      </c>
    </row>
    <row r="104" spans="1:2" ht="21.75" customHeight="1" x14ac:dyDescent="0.2">
      <c r="A104" s="228" t="s">
        <v>321</v>
      </c>
      <c r="B104" s="222" t="s">
        <v>295</v>
      </c>
    </row>
    <row r="105" spans="1:2" ht="21.75" customHeight="1" x14ac:dyDescent="0.2">
      <c r="A105" s="228" t="s">
        <v>323</v>
      </c>
      <c r="B105" s="222" t="s">
        <v>295</v>
      </c>
    </row>
    <row r="106" spans="1:2" ht="21.75" customHeight="1" x14ac:dyDescent="0.2">
      <c r="A106" s="228" t="s">
        <v>483</v>
      </c>
      <c r="B106" s="222" t="s">
        <v>296</v>
      </c>
    </row>
    <row r="107" spans="1:2" ht="21.75" customHeight="1" x14ac:dyDescent="0.2">
      <c r="A107" s="228" t="s">
        <v>325</v>
      </c>
      <c r="B107" s="222" t="s">
        <v>296</v>
      </c>
    </row>
    <row r="108" spans="1:2" ht="21.75" customHeight="1" x14ac:dyDescent="0.2">
      <c r="A108" s="228" t="s">
        <v>484</v>
      </c>
      <c r="B108" s="222" t="s">
        <v>373</v>
      </c>
    </row>
    <row r="109" spans="1:2" ht="21.75" customHeight="1" x14ac:dyDescent="0.2">
      <c r="A109" s="228" t="s">
        <v>485</v>
      </c>
      <c r="B109" s="222" t="s">
        <v>373</v>
      </c>
    </row>
    <row r="110" spans="1:2" ht="21.75" customHeight="1" x14ac:dyDescent="0.2">
      <c r="A110" s="228" t="s">
        <v>374</v>
      </c>
      <c r="B110" s="222" t="s">
        <v>482</v>
      </c>
    </row>
    <row r="111" spans="1:2" ht="21.75" customHeight="1" x14ac:dyDescent="0.2">
      <c r="A111" s="228" t="s">
        <v>486</v>
      </c>
      <c r="B111" s="222" t="s">
        <v>482</v>
      </c>
    </row>
    <row r="112" spans="1:2" ht="21.75" customHeight="1" x14ac:dyDescent="0.2">
      <c r="A112" s="228" t="s">
        <v>332</v>
      </c>
      <c r="B112" s="222" t="s">
        <v>293</v>
      </c>
    </row>
    <row r="113" spans="1:2" ht="21.75" customHeight="1" x14ac:dyDescent="0.2">
      <c r="A113" s="228" t="s">
        <v>121</v>
      </c>
      <c r="B113" s="222" t="s">
        <v>293</v>
      </c>
    </row>
    <row r="114" spans="1:2" ht="21.75" customHeight="1" x14ac:dyDescent="0.2">
      <c r="A114" s="228" t="s">
        <v>331</v>
      </c>
      <c r="B114" s="222" t="s">
        <v>297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69"/>
  <sheetViews>
    <sheetView topLeftCell="F34" zoomScale="90" zoomScaleNormal="90" workbookViewId="0">
      <selection activeCell="E71" sqref="E71"/>
    </sheetView>
  </sheetViews>
  <sheetFormatPr baseColWidth="10" defaultRowHeight="13.5" x14ac:dyDescent="0.25"/>
  <cols>
    <col min="1" max="1" width="36.28515625" style="8" customWidth="1"/>
    <col min="2" max="13" width="11.42578125" style="8"/>
    <col min="14" max="14" width="13.140625" style="8" customWidth="1"/>
    <col min="15" max="16384" width="11.42578125" style="8"/>
  </cols>
  <sheetData>
    <row r="1" spans="1:14" x14ac:dyDescent="0.25">
      <c r="A1" s="1" t="s">
        <v>200</v>
      </c>
    </row>
    <row r="3" spans="1:14" ht="14.25" thickBot="1" x14ac:dyDescent="0.3">
      <c r="A3" s="154" t="s">
        <v>457</v>
      </c>
    </row>
    <row r="4" spans="1:14" ht="14.25" thickBot="1" x14ac:dyDescent="0.3">
      <c r="A4" s="521" t="s">
        <v>448</v>
      </c>
      <c r="B4" s="522" t="s">
        <v>49</v>
      </c>
      <c r="C4" s="523" t="s">
        <v>50</v>
      </c>
      <c r="D4" s="523" t="s">
        <v>51</v>
      </c>
      <c r="E4" s="523" t="s">
        <v>52</v>
      </c>
      <c r="F4" s="523" t="s">
        <v>53</v>
      </c>
      <c r="G4" s="523" t="s">
        <v>54</v>
      </c>
      <c r="H4" s="523" t="s">
        <v>55</v>
      </c>
      <c r="I4" s="523" t="s">
        <v>56</v>
      </c>
      <c r="J4" s="523" t="s">
        <v>57</v>
      </c>
      <c r="K4" s="523" t="s">
        <v>58</v>
      </c>
      <c r="L4" s="523" t="s">
        <v>59</v>
      </c>
      <c r="M4" s="524" t="s">
        <v>60</v>
      </c>
      <c r="N4" s="521" t="s">
        <v>394</v>
      </c>
    </row>
    <row r="5" spans="1:14" ht="14.25" thickBot="1" x14ac:dyDescent="0.3">
      <c r="A5" s="506" t="s">
        <v>23</v>
      </c>
      <c r="B5" s="525">
        <f>SUM(B6:B10)</f>
        <v>8277.89</v>
      </c>
      <c r="C5" s="525">
        <f t="shared" ref="C5:N5" si="0">SUM(C6:C10)</f>
        <v>6499.7659999999996</v>
      </c>
      <c r="D5" s="525">
        <f t="shared" si="0"/>
        <v>6960.1360000000004</v>
      </c>
      <c r="E5" s="525">
        <f t="shared" si="0"/>
        <v>8390.8220000000001</v>
      </c>
      <c r="F5" s="525">
        <f t="shared" si="0"/>
        <v>7225.8320000000003</v>
      </c>
      <c r="G5" s="525">
        <f t="shared" si="0"/>
        <v>7324.6769999999997</v>
      </c>
      <c r="H5" s="525">
        <f t="shared" si="0"/>
        <v>9605.6890000000003</v>
      </c>
      <c r="I5" s="525">
        <f t="shared" si="0"/>
        <v>10281.627</v>
      </c>
      <c r="J5" s="525">
        <f t="shared" si="0"/>
        <v>32472.775999999998</v>
      </c>
      <c r="K5" s="525">
        <f t="shared" si="0"/>
        <v>35614.642</v>
      </c>
      <c r="L5" s="525">
        <f t="shared" si="0"/>
        <v>23256.489000000001</v>
      </c>
      <c r="M5" s="567">
        <f t="shared" si="0"/>
        <v>44868.828999999998</v>
      </c>
      <c r="N5" s="507">
        <f t="shared" si="0"/>
        <v>200779.17499999999</v>
      </c>
    </row>
    <row r="6" spans="1:14" s="128" customFormat="1" ht="14.25" x14ac:dyDescent="0.3">
      <c r="A6" s="508" t="s">
        <v>395</v>
      </c>
      <c r="B6" s="528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30"/>
      <c r="N6" s="509"/>
    </row>
    <row r="7" spans="1:14" s="128" customFormat="1" ht="14.25" x14ac:dyDescent="0.3">
      <c r="A7" s="510" t="s">
        <v>439</v>
      </c>
      <c r="B7" s="531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3"/>
      <c r="N7" s="511"/>
    </row>
    <row r="8" spans="1:14" ht="14.25" x14ac:dyDescent="0.3">
      <c r="A8" s="510" t="s">
        <v>447</v>
      </c>
      <c r="B8" s="531">
        <v>4055.08</v>
      </c>
      <c r="C8" s="532">
        <v>3193.68</v>
      </c>
      <c r="D8" s="532">
        <v>3327.279</v>
      </c>
      <c r="E8" s="532">
        <v>4084.8409999999999</v>
      </c>
      <c r="F8" s="532">
        <v>3548.71</v>
      </c>
      <c r="G8" s="532">
        <v>3246.7069999999999</v>
      </c>
      <c r="H8" s="532">
        <v>4500.7120000000004</v>
      </c>
      <c r="I8" s="532">
        <v>4451.8090000000002</v>
      </c>
      <c r="J8" s="532">
        <v>13883.898999999999</v>
      </c>
      <c r="K8" s="532">
        <v>14927.813</v>
      </c>
      <c r="L8" s="532">
        <v>9927.9689999999991</v>
      </c>
      <c r="M8" s="533">
        <v>18474.761999999999</v>
      </c>
      <c r="N8" s="511">
        <f>SUM(B8:M8)</f>
        <v>87623.260999999999</v>
      </c>
    </row>
    <row r="9" spans="1:14" ht="14.25" x14ac:dyDescent="0.3">
      <c r="A9" s="510" t="s">
        <v>396</v>
      </c>
      <c r="B9" s="531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3"/>
      <c r="N9" s="511"/>
    </row>
    <row r="10" spans="1:14" ht="15" thickBot="1" x14ac:dyDescent="0.35">
      <c r="A10" s="512" t="s">
        <v>397</v>
      </c>
      <c r="B10" s="534">
        <v>4222.8100000000004</v>
      </c>
      <c r="C10" s="535">
        <v>3306.0859999999998</v>
      </c>
      <c r="D10" s="535">
        <v>3632.857</v>
      </c>
      <c r="E10" s="535">
        <v>4305.9809999999998</v>
      </c>
      <c r="F10" s="535">
        <v>3677.1219999999998</v>
      </c>
      <c r="G10" s="535">
        <v>4077.97</v>
      </c>
      <c r="H10" s="535">
        <v>5104.9769999999999</v>
      </c>
      <c r="I10" s="535">
        <v>5829.8180000000002</v>
      </c>
      <c r="J10" s="535">
        <v>18588.877</v>
      </c>
      <c r="K10" s="535">
        <v>20686.829000000002</v>
      </c>
      <c r="L10" s="535">
        <v>13328.52</v>
      </c>
      <c r="M10" s="536">
        <v>26394.066999999999</v>
      </c>
      <c r="N10" s="513">
        <f>SUM(B10:M10)</f>
        <v>113155.914</v>
      </c>
    </row>
    <row r="11" spans="1:14" ht="14.25" thickBot="1" x14ac:dyDescent="0.3">
      <c r="A11" s="506" t="s">
        <v>398</v>
      </c>
      <c r="B11" s="525">
        <f t="shared" ref="B11:N11" si="1">SUM(B12:B18)</f>
        <v>649.40999999999985</v>
      </c>
      <c r="C11" s="525">
        <f t="shared" si="1"/>
        <v>572.1389999999999</v>
      </c>
      <c r="D11" s="525">
        <f t="shared" si="1"/>
        <v>711.346</v>
      </c>
      <c r="E11" s="525">
        <f t="shared" si="1"/>
        <v>701.45499999999993</v>
      </c>
      <c r="F11" s="525">
        <f t="shared" si="1"/>
        <v>463.76499999999987</v>
      </c>
      <c r="G11" s="525">
        <f t="shared" si="1"/>
        <v>400</v>
      </c>
      <c r="H11" s="525">
        <f t="shared" si="1"/>
        <v>561.08299999999986</v>
      </c>
      <c r="I11" s="525">
        <f t="shared" si="1"/>
        <v>720.67699999999968</v>
      </c>
      <c r="J11" s="525">
        <f t="shared" si="1"/>
        <v>750</v>
      </c>
      <c r="K11" s="525">
        <f t="shared" si="1"/>
        <v>799.93899999999985</v>
      </c>
      <c r="L11" s="525">
        <f t="shared" si="1"/>
        <v>752.42200000000003</v>
      </c>
      <c r="M11" s="567">
        <f t="shared" si="1"/>
        <v>814.20200000000023</v>
      </c>
      <c r="N11" s="507">
        <f t="shared" si="1"/>
        <v>7896.4379999999946</v>
      </c>
    </row>
    <row r="12" spans="1:14" ht="14.25" x14ac:dyDescent="0.3">
      <c r="A12" s="508" t="s">
        <v>399</v>
      </c>
      <c r="B12" s="528"/>
      <c r="C12" s="529"/>
      <c r="D12" s="529"/>
      <c r="E12" s="529"/>
      <c r="F12" s="529"/>
      <c r="G12" s="529"/>
      <c r="H12" s="529"/>
      <c r="I12" s="529"/>
      <c r="J12" s="529"/>
      <c r="K12" s="529"/>
      <c r="L12" s="529"/>
      <c r="M12" s="530"/>
      <c r="N12" s="509"/>
    </row>
    <row r="13" spans="1:14" ht="14.25" x14ac:dyDescent="0.3">
      <c r="A13" s="508" t="s">
        <v>487</v>
      </c>
      <c r="B13" s="528"/>
      <c r="C13" s="529"/>
      <c r="D13" s="529"/>
      <c r="E13" s="529"/>
      <c r="F13" s="529"/>
      <c r="G13" s="529"/>
      <c r="H13" s="529"/>
      <c r="I13" s="529"/>
      <c r="J13" s="529"/>
      <c r="K13" s="529"/>
      <c r="L13" s="529"/>
      <c r="M13" s="530"/>
      <c r="N13" s="509"/>
    </row>
    <row r="14" spans="1:14" ht="14.25" x14ac:dyDescent="0.3">
      <c r="A14" s="510" t="s">
        <v>400</v>
      </c>
      <c r="B14" s="531"/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3"/>
      <c r="N14" s="511"/>
    </row>
    <row r="15" spans="1:14" ht="14.25" x14ac:dyDescent="0.3">
      <c r="A15" s="510" t="s">
        <v>401</v>
      </c>
      <c r="B15" s="531"/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3"/>
      <c r="N15" s="511"/>
    </row>
    <row r="16" spans="1:14" ht="14.25" x14ac:dyDescent="0.3">
      <c r="A16" s="510" t="s">
        <v>402</v>
      </c>
      <c r="B16" s="531">
        <v>2982.2</v>
      </c>
      <c r="C16" s="532">
        <v>2241.194</v>
      </c>
      <c r="D16" s="532">
        <v>4087.1669999999999</v>
      </c>
      <c r="E16" s="532">
        <v>3057.259</v>
      </c>
      <c r="F16" s="532">
        <v>2670.48</v>
      </c>
      <c r="G16" s="532">
        <v>2565.268</v>
      </c>
      <c r="H16" s="532">
        <v>2569.5059999999999</v>
      </c>
      <c r="I16" s="532">
        <v>2878.8629999999998</v>
      </c>
      <c r="J16" s="532">
        <v>2950</v>
      </c>
      <c r="K16" s="532">
        <v>3443.1779999999999</v>
      </c>
      <c r="L16" s="532">
        <v>2924.1280000000002</v>
      </c>
      <c r="M16" s="533">
        <v>4094.2020000000002</v>
      </c>
      <c r="N16" s="511">
        <f>SUM(B16:M16)</f>
        <v>36463.445</v>
      </c>
    </row>
    <row r="17" spans="1:14" ht="14.25" x14ac:dyDescent="0.3">
      <c r="A17" s="510" t="s">
        <v>403</v>
      </c>
      <c r="B17" s="531"/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3"/>
      <c r="N17" s="511">
        <f>SUM(B17:M17)</f>
        <v>0</v>
      </c>
    </row>
    <row r="18" spans="1:14" ht="15" thickBot="1" x14ac:dyDescent="0.35">
      <c r="A18" s="512" t="s">
        <v>404</v>
      </c>
      <c r="B18" s="534">
        <v>-2332.79</v>
      </c>
      <c r="C18" s="535">
        <v>-1669.0550000000001</v>
      </c>
      <c r="D18" s="535">
        <v>-3375.8209999999999</v>
      </c>
      <c r="E18" s="535">
        <v>-2355.8040000000001</v>
      </c>
      <c r="F18" s="535">
        <v>-2206.7150000000001</v>
      </c>
      <c r="G18" s="535">
        <v>-2165.268</v>
      </c>
      <c r="H18" s="535">
        <v>-2008.423</v>
      </c>
      <c r="I18" s="535">
        <v>-2158.1860000000001</v>
      </c>
      <c r="J18" s="535">
        <v>-2200</v>
      </c>
      <c r="K18" s="535">
        <v>-2643.239</v>
      </c>
      <c r="L18" s="535">
        <v>-2171.7060000000001</v>
      </c>
      <c r="M18" s="536">
        <v>-3280</v>
      </c>
      <c r="N18" s="511">
        <f>SUM(B18:M18)</f>
        <v>-28567.007000000005</v>
      </c>
    </row>
    <row r="19" spans="1:14" ht="14.25" thickBot="1" x14ac:dyDescent="0.3">
      <c r="A19" s="506" t="s">
        <v>24</v>
      </c>
      <c r="B19" s="525">
        <f>SUM(B20:B21)</f>
        <v>3196.12</v>
      </c>
      <c r="C19" s="525">
        <f t="shared" ref="C19:N19" si="2">SUM(C20:C21)</f>
        <v>3156.9340000000002</v>
      </c>
      <c r="D19" s="525">
        <f t="shared" si="2"/>
        <v>2449.1289999999999</v>
      </c>
      <c r="E19" s="525">
        <f t="shared" si="2"/>
        <v>3177.1840000000002</v>
      </c>
      <c r="F19" s="525">
        <f t="shared" si="2"/>
        <v>3665.9340000000002</v>
      </c>
      <c r="G19" s="525">
        <f t="shared" si="2"/>
        <v>1133.123</v>
      </c>
      <c r="H19" s="525">
        <f t="shared" si="2"/>
        <v>2672.5430000000001</v>
      </c>
      <c r="I19" s="525">
        <f t="shared" si="2"/>
        <v>2120.9160000000002</v>
      </c>
      <c r="J19" s="525">
        <f t="shared" si="2"/>
        <v>2751.4290000000001</v>
      </c>
      <c r="K19" s="525">
        <f t="shared" si="2"/>
        <v>2556.2660000000001</v>
      </c>
      <c r="L19" s="525">
        <f t="shared" si="2"/>
        <v>4088.7049999999999</v>
      </c>
      <c r="M19" s="567">
        <f t="shared" si="2"/>
        <v>2253.7689999999998</v>
      </c>
      <c r="N19" s="507">
        <f t="shared" si="2"/>
        <v>33222.052000000003</v>
      </c>
    </row>
    <row r="20" spans="1:14" ht="14.25" x14ac:dyDescent="0.3">
      <c r="A20" s="508" t="s">
        <v>405</v>
      </c>
      <c r="B20" s="528"/>
      <c r="C20" s="529"/>
      <c r="D20" s="529"/>
      <c r="E20" s="529"/>
      <c r="F20" s="529"/>
      <c r="G20" s="529"/>
      <c r="H20" s="529"/>
      <c r="I20" s="529"/>
      <c r="J20" s="529"/>
      <c r="K20" s="529"/>
      <c r="L20" s="529"/>
      <c r="M20" s="530"/>
      <c r="N20" s="509">
        <f>SUM(B20:M20)</f>
        <v>0</v>
      </c>
    </row>
    <row r="21" spans="1:14" ht="15" thickBot="1" x14ac:dyDescent="0.35">
      <c r="A21" s="512" t="s">
        <v>406</v>
      </c>
      <c r="B21" s="534">
        <v>3196.12</v>
      </c>
      <c r="C21" s="535">
        <v>3156.9340000000002</v>
      </c>
      <c r="D21" s="535">
        <v>2449.1289999999999</v>
      </c>
      <c r="E21" s="535">
        <v>3177.1840000000002</v>
      </c>
      <c r="F21" s="535">
        <v>3665.9340000000002</v>
      </c>
      <c r="G21" s="535">
        <v>1133.123</v>
      </c>
      <c r="H21" s="535">
        <v>2672.5430000000001</v>
      </c>
      <c r="I21" s="535">
        <v>2120.9160000000002</v>
      </c>
      <c r="J21" s="535">
        <v>2751.4290000000001</v>
      </c>
      <c r="K21" s="535">
        <v>2556.2660000000001</v>
      </c>
      <c r="L21" s="535">
        <v>4088.7049999999999</v>
      </c>
      <c r="M21" s="536">
        <v>2253.7689999999998</v>
      </c>
      <c r="N21" s="513">
        <f>SUM(B21:M21)</f>
        <v>33222.052000000003</v>
      </c>
    </row>
    <row r="22" spans="1:14" ht="14.25" thickBot="1" x14ac:dyDescent="0.3">
      <c r="A22" s="506" t="s">
        <v>407</v>
      </c>
      <c r="B22" s="525">
        <f t="shared" ref="B22:N22" si="3">SUM(B23:B30)</f>
        <v>4486.68</v>
      </c>
      <c r="C22" s="525">
        <f t="shared" si="3"/>
        <v>5243.335</v>
      </c>
      <c r="D22" s="525">
        <f t="shared" si="3"/>
        <v>3289.7150000000001</v>
      </c>
      <c r="E22" s="525">
        <f t="shared" si="3"/>
        <v>4076.1149999999998</v>
      </c>
      <c r="F22" s="525">
        <f t="shared" si="3"/>
        <v>5218.0069999999996</v>
      </c>
      <c r="G22" s="525">
        <f t="shared" si="3"/>
        <v>1590.029</v>
      </c>
      <c r="H22" s="525">
        <f t="shared" si="3"/>
        <v>3765.7710000000002</v>
      </c>
      <c r="I22" s="525">
        <f t="shared" si="3"/>
        <v>3113.3910000000001</v>
      </c>
      <c r="J22" s="525">
        <f t="shared" si="3"/>
        <v>3280.1370000000002</v>
      </c>
      <c r="K22" s="525">
        <f t="shared" si="3"/>
        <v>3371.84</v>
      </c>
      <c r="L22" s="525">
        <f t="shared" si="3"/>
        <v>6610.8609999999999</v>
      </c>
      <c r="M22" s="567">
        <f t="shared" si="3"/>
        <v>3282.2350000000001</v>
      </c>
      <c r="N22" s="507">
        <f t="shared" si="3"/>
        <v>47328.116000000002</v>
      </c>
    </row>
    <row r="23" spans="1:14" ht="14.25" x14ac:dyDescent="0.3">
      <c r="A23" s="508" t="s">
        <v>440</v>
      </c>
      <c r="B23" s="495"/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7"/>
      <c r="N23" s="509"/>
    </row>
    <row r="24" spans="1:14" ht="14.25" x14ac:dyDescent="0.3">
      <c r="A24" s="508" t="s">
        <v>488</v>
      </c>
      <c r="B24" s="495"/>
      <c r="C24" s="496"/>
      <c r="D24" s="496"/>
      <c r="E24" s="496"/>
      <c r="F24" s="496"/>
      <c r="G24" s="496"/>
      <c r="H24" s="496"/>
      <c r="I24" s="496"/>
      <c r="J24" s="496"/>
      <c r="K24" s="496"/>
      <c r="L24" s="496"/>
      <c r="M24" s="497"/>
      <c r="N24" s="509">
        <f>SUM(B24:M24)</f>
        <v>0</v>
      </c>
    </row>
    <row r="25" spans="1:14" ht="14.25" x14ac:dyDescent="0.3">
      <c r="A25" s="510" t="s">
        <v>343</v>
      </c>
      <c r="B25" s="531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3"/>
      <c r="N25" s="509">
        <f t="shared" ref="N25:N30" si="4">SUM(B25:M25)</f>
        <v>0</v>
      </c>
    </row>
    <row r="26" spans="1:14" ht="14.25" x14ac:dyDescent="0.3">
      <c r="A26" s="510" t="s">
        <v>408</v>
      </c>
      <c r="B26" s="531"/>
      <c r="C26" s="532"/>
      <c r="D26" s="532"/>
      <c r="E26" s="532"/>
      <c r="F26" s="532"/>
      <c r="G26" s="532"/>
      <c r="H26" s="532"/>
      <c r="I26" s="532"/>
      <c r="J26" s="532"/>
      <c r="K26" s="532"/>
      <c r="L26" s="532"/>
      <c r="M26" s="533"/>
      <c r="N26" s="509">
        <f t="shared" si="4"/>
        <v>0</v>
      </c>
    </row>
    <row r="27" spans="1:14" ht="14.25" x14ac:dyDescent="0.3">
      <c r="A27" s="510" t="s">
        <v>409</v>
      </c>
      <c r="B27" s="531">
        <v>4486.68</v>
      </c>
      <c r="C27" s="532">
        <v>5243.335</v>
      </c>
      <c r="D27" s="532">
        <v>3289.7150000000001</v>
      </c>
      <c r="E27" s="532">
        <v>4076.1149999999998</v>
      </c>
      <c r="F27" s="532">
        <v>5218.0069999999996</v>
      </c>
      <c r="G27" s="532">
        <v>1590.029</v>
      </c>
      <c r="H27" s="532">
        <v>3765.7710000000002</v>
      </c>
      <c r="I27" s="532">
        <v>3113.3910000000001</v>
      </c>
      <c r="J27" s="532">
        <v>3280.1370000000002</v>
      </c>
      <c r="K27" s="532">
        <v>3371.84</v>
      </c>
      <c r="L27" s="532">
        <v>6610.8609999999999</v>
      </c>
      <c r="M27" s="533">
        <v>3282.2350000000001</v>
      </c>
      <c r="N27" s="509">
        <f t="shared" si="4"/>
        <v>47328.116000000002</v>
      </c>
    </row>
    <row r="28" spans="1:14" ht="14.25" x14ac:dyDescent="0.3">
      <c r="A28" s="510" t="s">
        <v>441</v>
      </c>
      <c r="B28" s="531"/>
      <c r="C28" s="532"/>
      <c r="D28" s="532"/>
      <c r="E28" s="532"/>
      <c r="F28" s="532"/>
      <c r="G28" s="532"/>
      <c r="H28" s="532"/>
      <c r="I28" s="532"/>
      <c r="J28" s="532"/>
      <c r="K28" s="532"/>
      <c r="L28" s="532"/>
      <c r="M28" s="533"/>
      <c r="N28" s="509">
        <f t="shared" si="4"/>
        <v>0</v>
      </c>
    </row>
    <row r="29" spans="1:14" ht="14.25" x14ac:dyDescent="0.3">
      <c r="A29" s="510" t="s">
        <v>342</v>
      </c>
      <c r="B29" s="531"/>
      <c r="C29" s="532"/>
      <c r="D29" s="532"/>
      <c r="E29" s="532"/>
      <c r="F29" s="532"/>
      <c r="G29" s="532"/>
      <c r="H29" s="532"/>
      <c r="I29" s="532"/>
      <c r="J29" s="532"/>
      <c r="K29" s="532"/>
      <c r="L29" s="532"/>
      <c r="M29" s="533"/>
      <c r="N29" s="509">
        <f t="shared" si="4"/>
        <v>0</v>
      </c>
    </row>
    <row r="30" spans="1:14" ht="15" thickBot="1" x14ac:dyDescent="0.35">
      <c r="A30" s="512" t="s">
        <v>410</v>
      </c>
      <c r="B30" s="534"/>
      <c r="C30" s="535"/>
      <c r="D30" s="535"/>
      <c r="E30" s="535"/>
      <c r="F30" s="535"/>
      <c r="G30" s="535"/>
      <c r="H30" s="535"/>
      <c r="I30" s="535"/>
      <c r="J30" s="535"/>
      <c r="K30" s="535"/>
      <c r="L30" s="535"/>
      <c r="M30" s="536"/>
      <c r="N30" s="509">
        <f t="shared" si="4"/>
        <v>0</v>
      </c>
    </row>
    <row r="31" spans="1:14" ht="14.25" thickBot="1" x14ac:dyDescent="0.3">
      <c r="A31" s="506" t="s">
        <v>411</v>
      </c>
      <c r="B31" s="525">
        <f>SUM(B32:B37)</f>
        <v>0</v>
      </c>
      <c r="C31" s="525">
        <f t="shared" ref="C31:N31" si="5">SUM(C32:C37)</f>
        <v>0</v>
      </c>
      <c r="D31" s="525">
        <f t="shared" si="5"/>
        <v>0</v>
      </c>
      <c r="E31" s="525">
        <f t="shared" si="5"/>
        <v>0</v>
      </c>
      <c r="F31" s="525">
        <f t="shared" si="5"/>
        <v>0</v>
      </c>
      <c r="G31" s="525">
        <f t="shared" si="5"/>
        <v>0</v>
      </c>
      <c r="H31" s="525">
        <f t="shared" si="5"/>
        <v>0</v>
      </c>
      <c r="I31" s="525">
        <f t="shared" si="5"/>
        <v>0</v>
      </c>
      <c r="J31" s="525">
        <f t="shared" si="5"/>
        <v>0</v>
      </c>
      <c r="K31" s="525">
        <f t="shared" si="5"/>
        <v>0</v>
      </c>
      <c r="L31" s="525">
        <f t="shared" si="5"/>
        <v>0</v>
      </c>
      <c r="M31" s="567">
        <f t="shared" si="5"/>
        <v>0</v>
      </c>
      <c r="N31" s="507">
        <f t="shared" si="5"/>
        <v>0</v>
      </c>
    </row>
    <row r="32" spans="1:14" ht="14.25" x14ac:dyDescent="0.3">
      <c r="A32" s="508" t="s">
        <v>344</v>
      </c>
      <c r="B32" s="528"/>
      <c r="C32" s="529"/>
      <c r="D32" s="529"/>
      <c r="E32" s="529"/>
      <c r="F32" s="529"/>
      <c r="G32" s="529"/>
      <c r="H32" s="529"/>
      <c r="I32" s="529"/>
      <c r="J32" s="529"/>
      <c r="K32" s="529"/>
      <c r="L32" s="529"/>
      <c r="M32" s="530"/>
      <c r="N32" s="509"/>
    </row>
    <row r="33" spans="1:14" ht="14.25" x14ac:dyDescent="0.3">
      <c r="A33" s="510" t="s">
        <v>442</v>
      </c>
      <c r="B33" s="531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3"/>
      <c r="N33" s="511"/>
    </row>
    <row r="34" spans="1:14" ht="14.25" x14ac:dyDescent="0.3">
      <c r="A34" s="510" t="s">
        <v>412</v>
      </c>
      <c r="B34" s="531"/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3"/>
      <c r="N34" s="511"/>
    </row>
    <row r="35" spans="1:14" ht="14.25" x14ac:dyDescent="0.3">
      <c r="A35" s="510" t="s">
        <v>413</v>
      </c>
      <c r="B35" s="531"/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3"/>
      <c r="N35" s="511"/>
    </row>
    <row r="36" spans="1:14" ht="12" customHeight="1" x14ac:dyDescent="0.3">
      <c r="A36" s="510" t="s">
        <v>414</v>
      </c>
      <c r="B36" s="531"/>
      <c r="C36" s="532"/>
      <c r="D36" s="532"/>
      <c r="E36" s="532"/>
      <c r="F36" s="532"/>
      <c r="G36" s="532"/>
      <c r="H36" s="532"/>
      <c r="I36" s="532"/>
      <c r="J36" s="532"/>
      <c r="K36" s="532"/>
      <c r="L36" s="532"/>
      <c r="M36" s="533"/>
      <c r="N36" s="511"/>
    </row>
    <row r="37" spans="1:14" ht="15" thickBot="1" x14ac:dyDescent="0.35">
      <c r="A37" s="512" t="s">
        <v>415</v>
      </c>
      <c r="B37" s="534"/>
      <c r="C37" s="535"/>
      <c r="D37" s="535"/>
      <c r="E37" s="535"/>
      <c r="F37" s="535"/>
      <c r="G37" s="535"/>
      <c r="H37" s="535"/>
      <c r="I37" s="535"/>
      <c r="J37" s="535"/>
      <c r="K37" s="535"/>
      <c r="L37" s="535"/>
      <c r="M37" s="536"/>
      <c r="N37" s="513"/>
    </row>
    <row r="38" spans="1:14" ht="14.25" thickBot="1" x14ac:dyDescent="0.3">
      <c r="A38" s="506" t="s">
        <v>416</v>
      </c>
      <c r="B38" s="525">
        <f>SUM(B39)</f>
        <v>0</v>
      </c>
      <c r="C38" s="525">
        <f t="shared" ref="C38:N38" si="6">SUM(C39)</f>
        <v>0</v>
      </c>
      <c r="D38" s="525">
        <f t="shared" si="6"/>
        <v>0</v>
      </c>
      <c r="E38" s="525">
        <f t="shared" si="6"/>
        <v>0</v>
      </c>
      <c r="F38" s="525">
        <f t="shared" si="6"/>
        <v>0</v>
      </c>
      <c r="G38" s="525">
        <f t="shared" si="6"/>
        <v>0</v>
      </c>
      <c r="H38" s="525">
        <f t="shared" si="6"/>
        <v>0</v>
      </c>
      <c r="I38" s="525">
        <f t="shared" si="6"/>
        <v>0</v>
      </c>
      <c r="J38" s="525">
        <f t="shared" si="6"/>
        <v>0</v>
      </c>
      <c r="K38" s="525">
        <f t="shared" si="6"/>
        <v>0</v>
      </c>
      <c r="L38" s="525">
        <f t="shared" si="6"/>
        <v>0</v>
      </c>
      <c r="M38" s="567">
        <f t="shared" si="6"/>
        <v>0</v>
      </c>
      <c r="N38" s="507">
        <f t="shared" si="6"/>
        <v>0</v>
      </c>
    </row>
    <row r="39" spans="1:14" ht="15" thickBot="1" x14ac:dyDescent="0.35">
      <c r="A39" s="514" t="s">
        <v>417</v>
      </c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539"/>
      <c r="N39" s="515"/>
    </row>
    <row r="40" spans="1:14" ht="14.25" thickBot="1" x14ac:dyDescent="0.3">
      <c r="A40" s="506" t="s">
        <v>418</v>
      </c>
      <c r="B40" s="525">
        <f>SUM(B41:B44)</f>
        <v>2346.86</v>
      </c>
      <c r="C40" s="525">
        <f t="shared" ref="C40:N40" si="7">SUM(C41:C44)</f>
        <v>2218.0940000000001</v>
      </c>
      <c r="D40" s="525">
        <f t="shared" si="7"/>
        <v>1772.8920000000001</v>
      </c>
      <c r="E40" s="525">
        <f t="shared" si="7"/>
        <v>2389.817</v>
      </c>
      <c r="F40" s="525">
        <f t="shared" si="7"/>
        <v>2073.7260000000001</v>
      </c>
      <c r="G40" s="525">
        <f t="shared" si="7"/>
        <v>1828.3610000000001</v>
      </c>
      <c r="H40" s="525">
        <f t="shared" si="7"/>
        <v>2201.134</v>
      </c>
      <c r="I40" s="525">
        <f t="shared" si="7"/>
        <v>1862.182</v>
      </c>
      <c r="J40" s="525">
        <f t="shared" si="7"/>
        <v>1575.1610000000001</v>
      </c>
      <c r="K40" s="525">
        <f t="shared" si="7"/>
        <v>2020.32</v>
      </c>
      <c r="L40" s="525">
        <f t="shared" si="7"/>
        <v>1724.838</v>
      </c>
      <c r="M40" s="567">
        <f t="shared" si="7"/>
        <v>2132.3310000000001</v>
      </c>
      <c r="N40" s="507">
        <f t="shared" si="7"/>
        <v>24145.716</v>
      </c>
    </row>
    <row r="41" spans="1:14" ht="14.25" x14ac:dyDescent="0.3">
      <c r="A41" s="508" t="s">
        <v>443</v>
      </c>
      <c r="B41" s="540"/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2"/>
      <c r="N41" s="516"/>
    </row>
    <row r="42" spans="1:14" ht="14.25" x14ac:dyDescent="0.3">
      <c r="A42" s="510" t="s">
        <v>419</v>
      </c>
      <c r="B42" s="531"/>
      <c r="C42" s="532"/>
      <c r="D42" s="532"/>
      <c r="E42" s="532"/>
      <c r="F42" s="532"/>
      <c r="G42" s="532"/>
      <c r="H42" s="532"/>
      <c r="I42" s="532"/>
      <c r="J42" s="532"/>
      <c r="K42" s="532"/>
      <c r="L42" s="532"/>
      <c r="M42" s="533"/>
      <c r="N42" s="517"/>
    </row>
    <row r="43" spans="1:14" ht="14.25" x14ac:dyDescent="0.3">
      <c r="A43" s="510" t="s">
        <v>444</v>
      </c>
      <c r="B43" s="531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3"/>
      <c r="N43" s="517"/>
    </row>
    <row r="44" spans="1:14" ht="15" thickBot="1" x14ac:dyDescent="0.35">
      <c r="A44" s="512" t="s">
        <v>420</v>
      </c>
      <c r="B44" s="534">
        <v>2346.86</v>
      </c>
      <c r="C44" s="535">
        <v>2218.0940000000001</v>
      </c>
      <c r="D44" s="535">
        <v>1772.8920000000001</v>
      </c>
      <c r="E44" s="535">
        <v>2389.817</v>
      </c>
      <c r="F44" s="535">
        <v>2073.7260000000001</v>
      </c>
      <c r="G44" s="535">
        <v>1828.3610000000001</v>
      </c>
      <c r="H44" s="535">
        <v>2201.134</v>
      </c>
      <c r="I44" s="535">
        <v>1862.182</v>
      </c>
      <c r="J44" s="535">
        <v>1575.1610000000001</v>
      </c>
      <c r="K44" s="535">
        <v>2020.32</v>
      </c>
      <c r="L44" s="535">
        <v>1724.838</v>
      </c>
      <c r="M44" s="536">
        <v>2132.3310000000001</v>
      </c>
      <c r="N44" s="518">
        <f>SUM(B44:M44)</f>
        <v>24145.716</v>
      </c>
    </row>
    <row r="45" spans="1:14" ht="14.25" thickBot="1" x14ac:dyDescent="0.3">
      <c r="A45" s="506" t="s">
        <v>421</v>
      </c>
      <c r="B45" s="525">
        <f>SUM(B46:B49)</f>
        <v>5695.4</v>
      </c>
      <c r="C45" s="525">
        <f t="shared" ref="C45:N45" si="8">SUM(C46:C49)</f>
        <v>12054.234</v>
      </c>
      <c r="D45" s="525">
        <f t="shared" si="8"/>
        <v>8121.2979999999998</v>
      </c>
      <c r="E45" s="525">
        <f t="shared" si="8"/>
        <v>9832.8209999999999</v>
      </c>
      <c r="F45" s="525">
        <f t="shared" si="8"/>
        <v>6129.9269999999997</v>
      </c>
      <c r="G45" s="525">
        <f t="shared" si="8"/>
        <v>1856.4939999999999</v>
      </c>
      <c r="H45" s="525">
        <f t="shared" si="8"/>
        <v>5016.4570000000003</v>
      </c>
      <c r="I45" s="525">
        <f t="shared" si="8"/>
        <v>5659.6689999999999</v>
      </c>
      <c r="J45" s="525">
        <f t="shared" si="8"/>
        <v>8117.2950000000001</v>
      </c>
      <c r="K45" s="525">
        <f t="shared" si="8"/>
        <v>9143.9660000000003</v>
      </c>
      <c r="L45" s="525">
        <f t="shared" si="8"/>
        <v>9338.1810000000005</v>
      </c>
      <c r="M45" s="567">
        <f t="shared" si="8"/>
        <v>4893.1059999999998</v>
      </c>
      <c r="N45" s="507">
        <f t="shared" si="8"/>
        <v>85858.847999999984</v>
      </c>
    </row>
    <row r="46" spans="1:14" ht="14.25" x14ac:dyDescent="0.3">
      <c r="A46" s="508" t="s">
        <v>422</v>
      </c>
      <c r="B46" s="528"/>
      <c r="C46" s="529"/>
      <c r="D46" s="529"/>
      <c r="E46" s="529"/>
      <c r="F46" s="529"/>
      <c r="G46" s="529"/>
      <c r="H46" s="529"/>
      <c r="I46" s="529"/>
      <c r="J46" s="529"/>
      <c r="K46" s="529"/>
      <c r="L46" s="529"/>
      <c r="M46" s="530"/>
      <c r="N46" s="509"/>
    </row>
    <row r="47" spans="1:14" ht="14.25" x14ac:dyDescent="0.3">
      <c r="A47" s="510" t="s">
        <v>421</v>
      </c>
      <c r="B47" s="531">
        <v>5695.4</v>
      </c>
      <c r="C47" s="532">
        <v>12054.234</v>
      </c>
      <c r="D47" s="532">
        <v>8121.2979999999998</v>
      </c>
      <c r="E47" s="532">
        <v>9832.8209999999999</v>
      </c>
      <c r="F47" s="532">
        <v>6129.9269999999997</v>
      </c>
      <c r="G47" s="532">
        <v>1856.4939999999999</v>
      </c>
      <c r="H47" s="532">
        <v>5016.4570000000003</v>
      </c>
      <c r="I47" s="532">
        <v>5659.6689999999999</v>
      </c>
      <c r="J47" s="532">
        <v>8117.2950000000001</v>
      </c>
      <c r="K47" s="532">
        <v>9143.9660000000003</v>
      </c>
      <c r="L47" s="532">
        <v>9338.1810000000005</v>
      </c>
      <c r="M47" s="533">
        <v>4893.1059999999998</v>
      </c>
      <c r="N47" s="511">
        <f>SUM(B47:M47)</f>
        <v>85858.847999999984</v>
      </c>
    </row>
    <row r="48" spans="1:14" ht="14.25" x14ac:dyDescent="0.3">
      <c r="A48" s="510" t="s">
        <v>423</v>
      </c>
      <c r="B48" s="531"/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3"/>
      <c r="N48" s="511"/>
    </row>
    <row r="49" spans="1:14" ht="15" thickBot="1" x14ac:dyDescent="0.35">
      <c r="A49" s="512" t="s">
        <v>424</v>
      </c>
      <c r="B49" s="534"/>
      <c r="C49" s="535"/>
      <c r="D49" s="535"/>
      <c r="E49" s="535"/>
      <c r="F49" s="535"/>
      <c r="G49" s="535"/>
      <c r="H49" s="535"/>
      <c r="I49" s="535"/>
      <c r="J49" s="535"/>
      <c r="K49" s="535"/>
      <c r="L49" s="535"/>
      <c r="M49" s="536"/>
      <c r="N49" s="513"/>
    </row>
    <row r="50" spans="1:14" ht="14.25" thickBot="1" x14ac:dyDescent="0.3">
      <c r="A50" s="506" t="s">
        <v>425</v>
      </c>
      <c r="B50" s="525">
        <f>SUM(B51:B62)</f>
        <v>0</v>
      </c>
      <c r="C50" s="525">
        <f t="shared" ref="C50:N50" si="9">SUM(C51:C62)</f>
        <v>0</v>
      </c>
      <c r="D50" s="525">
        <f t="shared" si="9"/>
        <v>0</v>
      </c>
      <c r="E50" s="525">
        <f t="shared" si="9"/>
        <v>0</v>
      </c>
      <c r="F50" s="525">
        <f t="shared" si="9"/>
        <v>0</v>
      </c>
      <c r="G50" s="525">
        <f t="shared" si="9"/>
        <v>0</v>
      </c>
      <c r="H50" s="525">
        <f t="shared" si="9"/>
        <v>0</v>
      </c>
      <c r="I50" s="525">
        <f t="shared" si="9"/>
        <v>0</v>
      </c>
      <c r="J50" s="525">
        <f t="shared" si="9"/>
        <v>0</v>
      </c>
      <c r="K50" s="525">
        <f t="shared" si="9"/>
        <v>0</v>
      </c>
      <c r="L50" s="525">
        <f t="shared" si="9"/>
        <v>0</v>
      </c>
      <c r="M50" s="567">
        <f t="shared" si="9"/>
        <v>0</v>
      </c>
      <c r="N50" s="507">
        <f t="shared" si="9"/>
        <v>0</v>
      </c>
    </row>
    <row r="51" spans="1:14" ht="14.25" x14ac:dyDescent="0.3">
      <c r="A51" s="508" t="s">
        <v>426</v>
      </c>
      <c r="B51" s="528"/>
      <c r="C51" s="529"/>
      <c r="D51" s="529"/>
      <c r="E51" s="529"/>
      <c r="F51" s="529"/>
      <c r="G51" s="529"/>
      <c r="H51" s="529"/>
      <c r="I51" s="529"/>
      <c r="J51" s="529"/>
      <c r="K51" s="529"/>
      <c r="L51" s="529"/>
      <c r="M51" s="530"/>
      <c r="N51" s="509">
        <f>SUM(B51:M51)</f>
        <v>0</v>
      </c>
    </row>
    <row r="52" spans="1:14" ht="14.25" x14ac:dyDescent="0.3">
      <c r="A52" s="510" t="s">
        <v>427</v>
      </c>
      <c r="B52" s="531"/>
      <c r="C52" s="532"/>
      <c r="D52" s="532"/>
      <c r="E52" s="532"/>
      <c r="F52" s="532"/>
      <c r="G52" s="532"/>
      <c r="H52" s="532"/>
      <c r="I52" s="532"/>
      <c r="J52" s="532"/>
      <c r="K52" s="532"/>
      <c r="L52" s="532"/>
      <c r="M52" s="533"/>
      <c r="N52" s="511">
        <f>SUM(B52:M52)</f>
        <v>0</v>
      </c>
    </row>
    <row r="53" spans="1:14" ht="14.25" x14ac:dyDescent="0.3">
      <c r="A53" s="510" t="s">
        <v>211</v>
      </c>
      <c r="B53" s="531"/>
      <c r="C53" s="532"/>
      <c r="D53" s="532"/>
      <c r="E53" s="532"/>
      <c r="F53" s="532"/>
      <c r="G53" s="532"/>
      <c r="H53" s="532"/>
      <c r="I53" s="532"/>
      <c r="J53" s="532"/>
      <c r="K53" s="532"/>
      <c r="L53" s="532"/>
      <c r="M53" s="533"/>
      <c r="N53" s="511">
        <f t="shared" ref="N53:N62" si="10">SUM(B53:M53)</f>
        <v>0</v>
      </c>
    </row>
    <row r="54" spans="1:14" ht="14.25" x14ac:dyDescent="0.3">
      <c r="A54" s="510" t="s">
        <v>445</v>
      </c>
      <c r="B54" s="531"/>
      <c r="C54" s="532"/>
      <c r="D54" s="532"/>
      <c r="E54" s="532"/>
      <c r="F54" s="532"/>
      <c r="G54" s="532"/>
      <c r="H54" s="532"/>
      <c r="I54" s="532"/>
      <c r="J54" s="532"/>
      <c r="K54" s="532"/>
      <c r="L54" s="532"/>
      <c r="M54" s="533"/>
      <c r="N54" s="511">
        <f t="shared" si="10"/>
        <v>0</v>
      </c>
    </row>
    <row r="55" spans="1:14" ht="14.25" x14ac:dyDescent="0.3">
      <c r="A55" s="510" t="s">
        <v>428</v>
      </c>
      <c r="B55" s="531"/>
      <c r="C55" s="532"/>
      <c r="D55" s="532"/>
      <c r="E55" s="532"/>
      <c r="F55" s="532"/>
      <c r="G55" s="532"/>
      <c r="H55" s="532"/>
      <c r="I55" s="532"/>
      <c r="J55" s="532"/>
      <c r="K55" s="532"/>
      <c r="L55" s="532"/>
      <c r="M55" s="533"/>
      <c r="N55" s="511">
        <f t="shared" si="10"/>
        <v>0</v>
      </c>
    </row>
    <row r="56" spans="1:14" ht="14.25" x14ac:dyDescent="0.3">
      <c r="A56" s="510" t="s">
        <v>429</v>
      </c>
      <c r="B56" s="531"/>
      <c r="C56" s="532"/>
      <c r="D56" s="532"/>
      <c r="E56" s="532"/>
      <c r="F56" s="532"/>
      <c r="G56" s="532"/>
      <c r="H56" s="532"/>
      <c r="I56" s="532"/>
      <c r="J56" s="532"/>
      <c r="K56" s="532"/>
      <c r="L56" s="532"/>
      <c r="M56" s="533"/>
      <c r="N56" s="511">
        <f t="shared" si="10"/>
        <v>0</v>
      </c>
    </row>
    <row r="57" spans="1:14" ht="14.25" x14ac:dyDescent="0.3">
      <c r="A57" s="510" t="s">
        <v>430</v>
      </c>
      <c r="B57" s="531"/>
      <c r="C57" s="532"/>
      <c r="D57" s="532"/>
      <c r="E57" s="532"/>
      <c r="F57" s="532"/>
      <c r="G57" s="532"/>
      <c r="H57" s="532"/>
      <c r="I57" s="532"/>
      <c r="J57" s="532"/>
      <c r="K57" s="532"/>
      <c r="L57" s="532"/>
      <c r="M57" s="533"/>
      <c r="N57" s="511">
        <f t="shared" si="10"/>
        <v>0</v>
      </c>
    </row>
    <row r="58" spans="1:14" ht="14.25" x14ac:dyDescent="0.3">
      <c r="A58" s="510" t="s">
        <v>183</v>
      </c>
      <c r="B58" s="531"/>
      <c r="C58" s="532"/>
      <c r="D58" s="532"/>
      <c r="E58" s="532"/>
      <c r="F58" s="532"/>
      <c r="G58" s="532"/>
      <c r="H58" s="532"/>
      <c r="I58" s="532"/>
      <c r="J58" s="532"/>
      <c r="K58" s="532"/>
      <c r="L58" s="532"/>
      <c r="M58" s="533"/>
      <c r="N58" s="511">
        <f t="shared" si="10"/>
        <v>0</v>
      </c>
    </row>
    <row r="59" spans="1:14" ht="14.25" x14ac:dyDescent="0.3">
      <c r="A59" s="510" t="s">
        <v>431</v>
      </c>
      <c r="B59" s="531"/>
      <c r="C59" s="532"/>
      <c r="D59" s="532"/>
      <c r="E59" s="532"/>
      <c r="F59" s="532"/>
      <c r="G59" s="532"/>
      <c r="H59" s="532"/>
      <c r="I59" s="532"/>
      <c r="J59" s="532"/>
      <c r="K59" s="532"/>
      <c r="L59" s="532"/>
      <c r="M59" s="533"/>
      <c r="N59" s="511">
        <f t="shared" si="10"/>
        <v>0</v>
      </c>
    </row>
    <row r="60" spans="1:14" ht="14.25" x14ac:dyDescent="0.3">
      <c r="A60" s="510" t="s">
        <v>432</v>
      </c>
      <c r="B60" s="531"/>
      <c r="C60" s="532"/>
      <c r="D60" s="532"/>
      <c r="E60" s="532"/>
      <c r="F60" s="532"/>
      <c r="G60" s="532"/>
      <c r="H60" s="532"/>
      <c r="I60" s="532"/>
      <c r="J60" s="532"/>
      <c r="K60" s="532"/>
      <c r="L60" s="532"/>
      <c r="M60" s="533"/>
      <c r="N60" s="511">
        <f t="shared" si="10"/>
        <v>0</v>
      </c>
    </row>
    <row r="61" spans="1:14" ht="14.25" x14ac:dyDescent="0.3">
      <c r="A61" s="510" t="s">
        <v>433</v>
      </c>
      <c r="B61" s="531"/>
      <c r="C61" s="532"/>
      <c r="D61" s="532"/>
      <c r="E61" s="532"/>
      <c r="F61" s="532"/>
      <c r="G61" s="532"/>
      <c r="H61" s="532"/>
      <c r="I61" s="532"/>
      <c r="J61" s="532"/>
      <c r="K61" s="532"/>
      <c r="L61" s="532"/>
      <c r="M61" s="533"/>
      <c r="N61" s="511">
        <f t="shared" si="10"/>
        <v>0</v>
      </c>
    </row>
    <row r="62" spans="1:14" ht="15" thickBot="1" x14ac:dyDescent="0.35">
      <c r="A62" s="512" t="s">
        <v>434</v>
      </c>
      <c r="B62" s="534"/>
      <c r="C62" s="535"/>
      <c r="D62" s="535"/>
      <c r="E62" s="535"/>
      <c r="F62" s="535"/>
      <c r="G62" s="535"/>
      <c r="H62" s="535"/>
      <c r="I62" s="535"/>
      <c r="J62" s="535"/>
      <c r="K62" s="535"/>
      <c r="L62" s="535"/>
      <c r="M62" s="536"/>
      <c r="N62" s="511">
        <f t="shared" si="10"/>
        <v>0</v>
      </c>
    </row>
    <row r="63" spans="1:14" ht="14.25" thickBot="1" x14ac:dyDescent="0.3">
      <c r="A63" s="506" t="s">
        <v>435</v>
      </c>
      <c r="B63" s="525">
        <f>SUM(B64:B66)</f>
        <v>0</v>
      </c>
      <c r="C63" s="525">
        <f t="shared" ref="C63:N63" si="11">SUM(C64:C66)</f>
        <v>0</v>
      </c>
      <c r="D63" s="525">
        <f t="shared" si="11"/>
        <v>0</v>
      </c>
      <c r="E63" s="525">
        <f t="shared" si="11"/>
        <v>0</v>
      </c>
      <c r="F63" s="525">
        <f t="shared" si="11"/>
        <v>0</v>
      </c>
      <c r="G63" s="525">
        <f t="shared" si="11"/>
        <v>0</v>
      </c>
      <c r="H63" s="525">
        <f t="shared" si="11"/>
        <v>0</v>
      </c>
      <c r="I63" s="525">
        <f t="shared" si="11"/>
        <v>0</v>
      </c>
      <c r="J63" s="525">
        <f t="shared" si="11"/>
        <v>0</v>
      </c>
      <c r="K63" s="525">
        <f t="shared" si="11"/>
        <v>0</v>
      </c>
      <c r="L63" s="525">
        <f t="shared" si="11"/>
        <v>0</v>
      </c>
      <c r="M63" s="567">
        <f t="shared" si="11"/>
        <v>0</v>
      </c>
      <c r="N63" s="507">
        <f t="shared" si="11"/>
        <v>0</v>
      </c>
    </row>
    <row r="64" spans="1:14" ht="14.25" x14ac:dyDescent="0.3">
      <c r="A64" s="508" t="s">
        <v>212</v>
      </c>
      <c r="B64" s="528"/>
      <c r="C64" s="529"/>
      <c r="D64" s="529"/>
      <c r="E64" s="529"/>
      <c r="F64" s="529"/>
      <c r="G64" s="529"/>
      <c r="H64" s="529"/>
      <c r="I64" s="529"/>
      <c r="J64" s="529"/>
      <c r="K64" s="529"/>
      <c r="L64" s="529"/>
      <c r="M64" s="530"/>
      <c r="N64" s="509"/>
    </row>
    <row r="65" spans="1:14" ht="14.25" x14ac:dyDescent="0.3">
      <c r="A65" s="510" t="s">
        <v>436</v>
      </c>
      <c r="B65" s="531"/>
      <c r="C65" s="532"/>
      <c r="D65" s="532"/>
      <c r="E65" s="532"/>
      <c r="F65" s="532"/>
      <c r="G65" s="532"/>
      <c r="H65" s="532"/>
      <c r="I65" s="532"/>
      <c r="J65" s="532"/>
      <c r="K65" s="532"/>
      <c r="L65" s="532"/>
      <c r="M65" s="533"/>
      <c r="N65" s="511"/>
    </row>
    <row r="66" spans="1:14" ht="15" thickBot="1" x14ac:dyDescent="0.35">
      <c r="A66" s="512" t="s">
        <v>437</v>
      </c>
      <c r="B66" s="534"/>
      <c r="C66" s="535"/>
      <c r="D66" s="535"/>
      <c r="E66" s="535"/>
      <c r="F66" s="535"/>
      <c r="G66" s="535"/>
      <c r="H66" s="535"/>
      <c r="I66" s="535"/>
      <c r="J66" s="535"/>
      <c r="K66" s="535"/>
      <c r="L66" s="535"/>
      <c r="M66" s="536"/>
      <c r="N66" s="513"/>
    </row>
    <row r="67" spans="1:14" ht="14.25" thickBot="1" x14ac:dyDescent="0.3">
      <c r="A67" s="506" t="s">
        <v>213</v>
      </c>
      <c r="B67" s="525">
        <f>SUM(B68)</f>
        <v>6640.46</v>
      </c>
      <c r="C67" s="525">
        <f t="shared" ref="C67:N67" si="12">SUM(C68)</f>
        <v>9352.0460000000003</v>
      </c>
      <c r="D67" s="525">
        <f t="shared" si="12"/>
        <v>4268.9530000000004</v>
      </c>
      <c r="E67" s="525">
        <f t="shared" si="12"/>
        <v>5749.7389999999996</v>
      </c>
      <c r="F67" s="525">
        <f t="shared" si="12"/>
        <v>9785.3080000000009</v>
      </c>
      <c r="G67" s="525">
        <f t="shared" si="12"/>
        <v>2594.8969999999999</v>
      </c>
      <c r="H67" s="525">
        <f t="shared" si="12"/>
        <v>6524.5370000000003</v>
      </c>
      <c r="I67" s="525">
        <f t="shared" si="12"/>
        <v>4537.8459999999995</v>
      </c>
      <c r="J67" s="525">
        <f t="shared" si="12"/>
        <v>4388.0339999999997</v>
      </c>
      <c r="K67" s="525">
        <f t="shared" si="12"/>
        <v>3771.9430000000002</v>
      </c>
      <c r="L67" s="525">
        <f t="shared" si="12"/>
        <v>6326.9570000000003</v>
      </c>
      <c r="M67" s="567">
        <f t="shared" si="12"/>
        <v>4817.8029999999999</v>
      </c>
      <c r="N67" s="507">
        <f t="shared" si="12"/>
        <v>68758.523000000001</v>
      </c>
    </row>
    <row r="68" spans="1:14" ht="15" thickBot="1" x14ac:dyDescent="0.35">
      <c r="A68" s="514" t="s">
        <v>213</v>
      </c>
      <c r="B68" s="537">
        <v>6640.46</v>
      </c>
      <c r="C68" s="538">
        <v>9352.0460000000003</v>
      </c>
      <c r="D68" s="538">
        <v>4268.9530000000004</v>
      </c>
      <c r="E68" s="538">
        <v>5749.7389999999996</v>
      </c>
      <c r="F68" s="538">
        <v>9785.3080000000009</v>
      </c>
      <c r="G68" s="538">
        <v>2594.8969999999999</v>
      </c>
      <c r="H68" s="538">
        <v>6524.5370000000003</v>
      </c>
      <c r="I68" s="538">
        <v>4537.8459999999995</v>
      </c>
      <c r="J68" s="538">
        <v>4388.0339999999997</v>
      </c>
      <c r="K68" s="538">
        <v>3771.9430000000002</v>
      </c>
      <c r="L68" s="538">
        <v>6326.9570000000003</v>
      </c>
      <c r="M68" s="539">
        <v>4817.8029999999999</v>
      </c>
      <c r="N68" s="515">
        <f>SUM(B68:M68)</f>
        <v>68758.523000000001</v>
      </c>
    </row>
    <row r="69" spans="1:14" ht="14.25" thickBot="1" x14ac:dyDescent="0.3">
      <c r="A69" s="519" t="s">
        <v>15</v>
      </c>
      <c r="B69" s="543">
        <f t="shared" ref="B69:N69" si="13">B67+B63+B50+B45+B40+B38+B31+B19+B11+B5+B22</f>
        <v>31292.82</v>
      </c>
      <c r="C69" s="543">
        <f t="shared" si="13"/>
        <v>39096.548000000003</v>
      </c>
      <c r="D69" s="543">
        <f t="shared" si="13"/>
        <v>27573.469000000001</v>
      </c>
      <c r="E69" s="543">
        <f t="shared" si="13"/>
        <v>34317.953000000001</v>
      </c>
      <c r="F69" s="543">
        <f t="shared" si="13"/>
        <v>34562.498999999996</v>
      </c>
      <c r="G69" s="543">
        <f t="shared" si="13"/>
        <v>16727.580999999998</v>
      </c>
      <c r="H69" s="543">
        <f t="shared" si="13"/>
        <v>30347.214</v>
      </c>
      <c r="I69" s="543">
        <f t="shared" si="13"/>
        <v>28296.308000000001</v>
      </c>
      <c r="J69" s="543">
        <f t="shared" si="13"/>
        <v>53334.832000000002</v>
      </c>
      <c r="K69" s="543">
        <f t="shared" si="13"/>
        <v>57278.915999999997</v>
      </c>
      <c r="L69" s="543">
        <f t="shared" si="13"/>
        <v>52098.453000000001</v>
      </c>
      <c r="M69" s="569">
        <f t="shared" si="13"/>
        <v>63062.274999999994</v>
      </c>
      <c r="N69" s="520">
        <f t="shared" si="13"/>
        <v>467988.86799999996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N69"/>
  <sheetViews>
    <sheetView topLeftCell="E34" zoomScale="87" zoomScaleNormal="87" workbookViewId="0">
      <selection activeCell="C59" sqref="C59"/>
    </sheetView>
  </sheetViews>
  <sheetFormatPr baseColWidth="10" defaultRowHeight="13.5" x14ac:dyDescent="0.25"/>
  <cols>
    <col min="1" max="1" width="36.140625" style="8" customWidth="1"/>
    <col min="2" max="9" width="11.42578125" style="8"/>
    <col min="10" max="10" width="13.7109375" style="8" customWidth="1"/>
    <col min="11" max="11" width="11.42578125" style="8"/>
    <col min="12" max="12" width="13" style="8" customWidth="1"/>
    <col min="13" max="13" width="11.42578125" style="8"/>
    <col min="14" max="14" width="15.85546875" style="8" customWidth="1"/>
    <col min="15" max="16384" width="11.42578125" style="8"/>
  </cols>
  <sheetData>
    <row r="1" spans="1:14" x14ac:dyDescent="0.25">
      <c r="A1" s="1"/>
    </row>
    <row r="2" spans="1:14" x14ac:dyDescent="0.25">
      <c r="A2" s="6" t="s">
        <v>458</v>
      </c>
    </row>
    <row r="3" spans="1:14" ht="14.25" thickBo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28" customFormat="1" ht="14.25" thickBot="1" x14ac:dyDescent="0.3">
      <c r="A4" s="521"/>
      <c r="B4" s="522" t="s">
        <v>49</v>
      </c>
      <c r="C4" s="523" t="s">
        <v>50</v>
      </c>
      <c r="D4" s="523" t="s">
        <v>51</v>
      </c>
      <c r="E4" s="523" t="s">
        <v>52</v>
      </c>
      <c r="F4" s="523" t="s">
        <v>53</v>
      </c>
      <c r="G4" s="523" t="s">
        <v>54</v>
      </c>
      <c r="H4" s="523" t="s">
        <v>55</v>
      </c>
      <c r="I4" s="523" t="s">
        <v>56</v>
      </c>
      <c r="J4" s="523" t="s">
        <v>57</v>
      </c>
      <c r="K4" s="523" t="s">
        <v>58</v>
      </c>
      <c r="L4" s="523" t="s">
        <v>59</v>
      </c>
      <c r="M4" s="524" t="s">
        <v>60</v>
      </c>
      <c r="N4" s="521" t="s">
        <v>394</v>
      </c>
    </row>
    <row r="5" spans="1:14" ht="14.25" thickBot="1" x14ac:dyDescent="0.3">
      <c r="A5" s="506" t="s">
        <v>23</v>
      </c>
      <c r="B5" s="525">
        <f>'9'!B5+'8'!B5+'7'!B5</f>
        <v>39631.114000000001</v>
      </c>
      <c r="C5" s="526">
        <f>'9'!C5+'8'!C5+'7'!C5</f>
        <v>32240.797999999999</v>
      </c>
      <c r="D5" s="526">
        <f>'9'!D5+'8'!D5+'7'!D5</f>
        <v>36100.688499999997</v>
      </c>
      <c r="E5" s="526">
        <f>'9'!E5+'8'!E5+'7'!E5</f>
        <v>32666.935000000001</v>
      </c>
      <c r="F5" s="526">
        <f>'9'!F5+'8'!F5+'7'!F5</f>
        <v>41777.106</v>
      </c>
      <c r="G5" s="526">
        <f>'9'!G5+'8'!G5+'7'!G5</f>
        <v>40017.447</v>
      </c>
      <c r="H5" s="526">
        <f>'9'!H5+'8'!H5+'7'!H5</f>
        <v>41056.752</v>
      </c>
      <c r="I5" s="526">
        <f>'9'!I5+'8'!I5+'7'!I5</f>
        <v>41025.774000000005</v>
      </c>
      <c r="J5" s="526">
        <f>'9'!J5+'8'!J5+'7'!J5</f>
        <v>62309.250999999997</v>
      </c>
      <c r="K5" s="526">
        <f>'9'!K5+'8'!K5+'7'!K5</f>
        <v>52999.493300000002</v>
      </c>
      <c r="L5" s="526">
        <f>'9'!L5+'8'!L5+'7'!L5</f>
        <v>34416.39</v>
      </c>
      <c r="M5" s="527">
        <f>'9'!M5+'8'!M5+'7'!M5</f>
        <v>66633.505000000005</v>
      </c>
      <c r="N5" s="507">
        <f>'9'!N5+'8'!N5+'7'!N5</f>
        <v>520875.25380000006</v>
      </c>
    </row>
    <row r="6" spans="1:14" ht="14.25" x14ac:dyDescent="0.3">
      <c r="A6" s="508" t="s">
        <v>395</v>
      </c>
      <c r="B6" s="528">
        <f>'9'!B6+'8'!B6+'7'!B6</f>
        <v>963.6</v>
      </c>
      <c r="C6" s="529">
        <f>'9'!C6+'8'!C6+'7'!C6</f>
        <v>-678.88099999999997</v>
      </c>
      <c r="D6" s="529">
        <f>'9'!D6+'8'!D6+'7'!D6</f>
        <v>-215.81899999999999</v>
      </c>
      <c r="E6" s="529">
        <f>'9'!E6+'8'!E6+'7'!E6</f>
        <v>-742.77499999999998</v>
      </c>
      <c r="F6" s="529">
        <f>'9'!F6+'8'!F6+'7'!F6</f>
        <v>1197.386</v>
      </c>
      <c r="G6" s="529">
        <f>'9'!G6+'8'!G6+'7'!G6</f>
        <v>-190.00200000000001</v>
      </c>
      <c r="H6" s="529">
        <f>'9'!H6+'8'!H6+'7'!H6</f>
        <v>-485.14299999999997</v>
      </c>
      <c r="I6" s="529">
        <f>'9'!I6+'8'!I6+'7'!I6</f>
        <v>-573.69600000000003</v>
      </c>
      <c r="J6" s="529">
        <f>'9'!J6+'8'!J6+'7'!J6</f>
        <v>-128.446</v>
      </c>
      <c r="K6" s="529">
        <f>'9'!K6+'8'!K6+'7'!K6</f>
        <v>25.547999999999998</v>
      </c>
      <c r="L6" s="529">
        <f>'9'!L6+'8'!L6+'7'!L6</f>
        <v>-27.177</v>
      </c>
      <c r="M6" s="530">
        <f>'9'!M6+'8'!M6+'7'!M6</f>
        <v>26.082000000000001</v>
      </c>
      <c r="N6" s="509">
        <f>'9'!N6+'8'!N6+'7'!N6</f>
        <v>-829.32299999999998</v>
      </c>
    </row>
    <row r="7" spans="1:14" ht="14.25" x14ac:dyDescent="0.3">
      <c r="A7" s="510" t="s">
        <v>439</v>
      </c>
      <c r="B7" s="531">
        <f>'9'!B7+'8'!B7+'7'!B7</f>
        <v>14861.319</v>
      </c>
      <c r="C7" s="532">
        <f>'9'!C7+'8'!C7+'7'!C7</f>
        <v>13728.519</v>
      </c>
      <c r="D7" s="532">
        <f>'9'!D7+'8'!D7+'7'!D7</f>
        <v>13920.923500000001</v>
      </c>
      <c r="E7" s="532">
        <f>'9'!E7+'8'!E7+'7'!E7</f>
        <v>12844.356</v>
      </c>
      <c r="F7" s="532">
        <f>'9'!F7+'8'!F7+'7'!F7</f>
        <v>14933.037</v>
      </c>
      <c r="G7" s="532">
        <f>'9'!G7+'8'!G7+'7'!G7</f>
        <v>14763.602999999999</v>
      </c>
      <c r="H7" s="532">
        <f>'9'!H7+'8'!H7+'7'!H7</f>
        <v>15759.338</v>
      </c>
      <c r="I7" s="532">
        <f>'9'!I7+'8'!I7+'7'!I7</f>
        <v>15185.815000000001</v>
      </c>
      <c r="J7" s="532">
        <f>'9'!J7+'8'!J7+'7'!J7</f>
        <v>14210.601000000001</v>
      </c>
      <c r="K7" s="532">
        <f>'9'!K7+'8'!K7+'7'!K7</f>
        <v>5881.7443000000003</v>
      </c>
      <c r="L7" s="532">
        <f>'9'!L7+'8'!L7+'7'!L7</f>
        <v>90.912999999999997</v>
      </c>
      <c r="M7" s="533">
        <f>'9'!M7+'8'!M7+'7'!M7</f>
        <v>9877.6270000000004</v>
      </c>
      <c r="N7" s="511">
        <f>'9'!N7+'8'!N7+'7'!N7</f>
        <v>146057.79580000002</v>
      </c>
    </row>
    <row r="8" spans="1:14" ht="14.25" x14ac:dyDescent="0.3">
      <c r="A8" s="510" t="s">
        <v>447</v>
      </c>
      <c r="B8" s="531">
        <f>'9'!B8+'8'!B8+'7'!B8</f>
        <v>4055.08</v>
      </c>
      <c r="C8" s="532">
        <f>'9'!C8+'8'!C8+'7'!C8</f>
        <v>3193.68</v>
      </c>
      <c r="D8" s="532">
        <f>'9'!D8+'8'!D8+'7'!D8</f>
        <v>3327.279</v>
      </c>
      <c r="E8" s="532">
        <f>'9'!E8+'8'!E8+'7'!E8</f>
        <v>4084.8409999999999</v>
      </c>
      <c r="F8" s="532">
        <f>'9'!F8+'8'!F8+'7'!F8</f>
        <v>3548.71</v>
      </c>
      <c r="G8" s="532">
        <f>'9'!G8+'8'!G8+'7'!G8</f>
        <v>3246.7069999999999</v>
      </c>
      <c r="H8" s="532">
        <f>'9'!H8+'8'!H8+'7'!H8</f>
        <v>4500.7120000000004</v>
      </c>
      <c r="I8" s="532">
        <f>'9'!I8+'8'!I8+'7'!I8</f>
        <v>4451.8090000000002</v>
      </c>
      <c r="J8" s="532">
        <f>'9'!J8+'8'!J8+'7'!J8</f>
        <v>13883.898999999999</v>
      </c>
      <c r="K8" s="532">
        <f>'9'!K8+'8'!K8+'7'!K8</f>
        <v>14927.813</v>
      </c>
      <c r="L8" s="532">
        <f>'9'!L8+'8'!L8+'7'!L8</f>
        <v>9927.9689999999991</v>
      </c>
      <c r="M8" s="533">
        <f>'9'!M8+'8'!M8+'7'!M8</f>
        <v>18474.761999999999</v>
      </c>
      <c r="N8" s="511">
        <f>'9'!N8+'8'!N8+'7'!N8</f>
        <v>87623.260999999999</v>
      </c>
    </row>
    <row r="9" spans="1:14" ht="14.25" x14ac:dyDescent="0.3">
      <c r="A9" s="510" t="s">
        <v>396</v>
      </c>
      <c r="B9" s="531">
        <f>'9'!B9+'8'!B9+'7'!B9</f>
        <v>15528.305</v>
      </c>
      <c r="C9" s="532">
        <f>'9'!C9+'8'!C9+'7'!C9</f>
        <v>12691.394</v>
      </c>
      <c r="D9" s="532">
        <f>'9'!D9+'8'!D9+'7'!D9</f>
        <v>15435.448</v>
      </c>
      <c r="E9" s="532">
        <f>'9'!E9+'8'!E9+'7'!E9</f>
        <v>12174.531999999999</v>
      </c>
      <c r="F9" s="532">
        <f>'9'!F9+'8'!F9+'7'!F9</f>
        <v>18420.851000000002</v>
      </c>
      <c r="G9" s="532">
        <f>'9'!G9+'8'!G9+'7'!G9</f>
        <v>18119.169000000002</v>
      </c>
      <c r="H9" s="532">
        <f>'9'!H9+'8'!H9+'7'!H9</f>
        <v>16176.868</v>
      </c>
      <c r="I9" s="532">
        <f>'9'!I9+'8'!I9+'7'!I9</f>
        <v>16132.028</v>
      </c>
      <c r="J9" s="532">
        <f>'9'!J9+'8'!J9+'7'!J9</f>
        <v>15754.32</v>
      </c>
      <c r="K9" s="532">
        <f>'9'!K9+'8'!K9+'7'!K9</f>
        <v>11477.559000000001</v>
      </c>
      <c r="L9" s="532">
        <f>'9'!L9+'8'!L9+'7'!L9</f>
        <v>11096.165000000001</v>
      </c>
      <c r="M9" s="533">
        <f>'9'!M9+'8'!M9+'7'!M9</f>
        <v>11860.967000000001</v>
      </c>
      <c r="N9" s="511">
        <f>'9'!N9+'8'!N9+'7'!N9</f>
        <v>174867.60600000003</v>
      </c>
    </row>
    <row r="10" spans="1:14" ht="15" thickBot="1" x14ac:dyDescent="0.35">
      <c r="A10" s="512" t="s">
        <v>397</v>
      </c>
      <c r="B10" s="534">
        <f>'9'!B10+'8'!B10+'7'!B10</f>
        <v>4222.8100000000004</v>
      </c>
      <c r="C10" s="535">
        <f>'9'!C10+'8'!C10+'7'!C10</f>
        <v>3306.0859999999998</v>
      </c>
      <c r="D10" s="535">
        <f>'9'!D10+'8'!D10+'7'!D10</f>
        <v>3632.857</v>
      </c>
      <c r="E10" s="535">
        <f>'9'!E10+'8'!E10+'7'!E10</f>
        <v>4305.9809999999998</v>
      </c>
      <c r="F10" s="535">
        <f>'9'!F10+'8'!F10+'7'!F10</f>
        <v>3677.1219999999998</v>
      </c>
      <c r="G10" s="535">
        <f>'9'!G10+'8'!G10+'7'!G10</f>
        <v>4077.97</v>
      </c>
      <c r="H10" s="535">
        <f>'9'!H10+'8'!H10+'7'!H10</f>
        <v>5104.9769999999999</v>
      </c>
      <c r="I10" s="535">
        <f>'9'!I10+'8'!I10+'7'!I10</f>
        <v>5829.8180000000002</v>
      </c>
      <c r="J10" s="535">
        <f>'9'!J10+'8'!J10+'7'!J10</f>
        <v>18588.877</v>
      </c>
      <c r="K10" s="535">
        <f>'9'!K10+'8'!K10+'7'!K10</f>
        <v>20686.829000000002</v>
      </c>
      <c r="L10" s="535">
        <f>'9'!L10+'8'!L10+'7'!L10</f>
        <v>13328.52</v>
      </c>
      <c r="M10" s="536">
        <f>'9'!M10+'8'!M10+'7'!M10</f>
        <v>26394.066999999999</v>
      </c>
      <c r="N10" s="513">
        <f>'9'!N10+'8'!N10+'7'!N10</f>
        <v>113155.914</v>
      </c>
    </row>
    <row r="11" spans="1:14" ht="14.25" thickBot="1" x14ac:dyDescent="0.3">
      <c r="A11" s="506" t="s">
        <v>398</v>
      </c>
      <c r="B11" s="525">
        <f>'9'!B11+'8'!B11+'7'!B11</f>
        <v>363893.96</v>
      </c>
      <c r="C11" s="526">
        <f>'9'!C11+'8'!C11+'7'!C11</f>
        <v>311602.84600000002</v>
      </c>
      <c r="D11" s="526">
        <f>'9'!D11+'8'!D11+'7'!D11</f>
        <v>351813.8039</v>
      </c>
      <c r="E11" s="526">
        <f>'9'!E11+'8'!E11+'7'!E11</f>
        <v>300372.79589999997</v>
      </c>
      <c r="F11" s="526">
        <f>'9'!F11+'8'!F11+'7'!F11</f>
        <v>352462.62600000005</v>
      </c>
      <c r="G11" s="526">
        <f>'9'!G11+'8'!G11+'7'!G11</f>
        <v>363717.47899999999</v>
      </c>
      <c r="H11" s="526">
        <f>'9'!H11+'8'!H11+'7'!H11</f>
        <v>337270.11</v>
      </c>
      <c r="I11" s="526">
        <f>'9'!I11+'8'!I11+'7'!I11</f>
        <v>347058.15299999999</v>
      </c>
      <c r="J11" s="526">
        <f>'9'!J11+'8'!J11+'7'!J11</f>
        <v>364536.092</v>
      </c>
      <c r="K11" s="526">
        <f>'9'!K11+'8'!K11+'7'!K11</f>
        <v>340209.51200000005</v>
      </c>
      <c r="L11" s="526">
        <f>'9'!L11+'8'!L11+'7'!L11</f>
        <v>307453.76299999998</v>
      </c>
      <c r="M11" s="527">
        <f>'9'!M11+'8'!M11+'7'!M11</f>
        <v>337656.25699999998</v>
      </c>
      <c r="N11" s="507">
        <f>'9'!N11+'8'!N11+'7'!N11</f>
        <v>4078047.3977999999</v>
      </c>
    </row>
    <row r="12" spans="1:14" ht="14.25" x14ac:dyDescent="0.3">
      <c r="A12" s="508" t="s">
        <v>399</v>
      </c>
      <c r="B12" s="528">
        <f>'9'!B12+'8'!B12+'7'!B12</f>
        <v>0</v>
      </c>
      <c r="C12" s="529">
        <f>'9'!C12+'8'!C12+'7'!C12</f>
        <v>0</v>
      </c>
      <c r="D12" s="529">
        <f>'9'!D12+'8'!D12+'7'!D12</f>
        <v>0</v>
      </c>
      <c r="E12" s="529">
        <f>'9'!E12+'8'!E12+'7'!E12</f>
        <v>0</v>
      </c>
      <c r="F12" s="529">
        <f>'9'!F12+'8'!F12+'7'!F12</f>
        <v>0</v>
      </c>
      <c r="G12" s="529">
        <f>'9'!G12+'8'!G12+'7'!G12</f>
        <v>0</v>
      </c>
      <c r="H12" s="529">
        <f>'9'!H12+'8'!H12+'7'!H12</f>
        <v>0</v>
      </c>
      <c r="I12" s="529">
        <f>'9'!I12+'8'!I12+'7'!I12</f>
        <v>0</v>
      </c>
      <c r="J12" s="529">
        <f>'9'!J12+'8'!J12+'7'!J12</f>
        <v>0</v>
      </c>
      <c r="K12" s="529">
        <f>'9'!K12+'8'!K12+'7'!K12</f>
        <v>239.63300000000163</v>
      </c>
      <c r="L12" s="529">
        <f>'9'!L12+'8'!L12+'7'!L12</f>
        <v>-251.827</v>
      </c>
      <c r="M12" s="530">
        <f>'9'!M12+'8'!M12+'7'!M12</f>
        <v>-73.734999999999999</v>
      </c>
      <c r="N12" s="509">
        <f>'9'!N12+'8'!N12+'7'!N12</f>
        <v>-85.928999999998268</v>
      </c>
    </row>
    <row r="13" spans="1:14" ht="14.25" x14ac:dyDescent="0.3">
      <c r="A13" s="508" t="s">
        <v>487</v>
      </c>
      <c r="B13" s="528">
        <f>'9'!B13+'8'!B13+'7'!B13</f>
        <v>0</v>
      </c>
      <c r="C13" s="529">
        <f>'9'!C13+'8'!C13+'7'!C13</f>
        <v>0</v>
      </c>
      <c r="D13" s="529">
        <f>'9'!D13+'8'!D13+'7'!D13</f>
        <v>0</v>
      </c>
      <c r="E13" s="529">
        <f>'9'!E13+'8'!E13+'7'!E13</f>
        <v>0</v>
      </c>
      <c r="F13" s="529">
        <f>'9'!F13+'8'!F13+'7'!F13</f>
        <v>0</v>
      </c>
      <c r="G13" s="529">
        <f>'9'!G13+'8'!G13+'7'!G13</f>
        <v>0</v>
      </c>
      <c r="H13" s="529">
        <f>'9'!H13+'8'!H13+'7'!H13</f>
        <v>0</v>
      </c>
      <c r="I13" s="529">
        <f>'9'!I13+'8'!I13+'7'!I13</f>
        <v>0</v>
      </c>
      <c r="J13" s="529">
        <f>'9'!J13+'8'!J13+'7'!J13</f>
        <v>0</v>
      </c>
      <c r="K13" s="529">
        <f>'9'!K13+'8'!K13+'7'!K13</f>
        <v>0</v>
      </c>
      <c r="L13" s="529">
        <f>'9'!L13+'8'!L13+'7'!L13</f>
        <v>1122.585</v>
      </c>
      <c r="M13" s="530">
        <f>'9'!M13+'8'!M13+'7'!M13</f>
        <v>2832.547</v>
      </c>
      <c r="N13" s="509">
        <f>'9'!N13+'8'!N13+'7'!N13</f>
        <v>3955.1320000000001</v>
      </c>
    </row>
    <row r="14" spans="1:14" ht="14.25" x14ac:dyDescent="0.3">
      <c r="A14" s="510" t="s">
        <v>400</v>
      </c>
      <c r="B14" s="531">
        <f>'9'!B14+'8'!B14+'7'!B14</f>
        <v>-8947.8349999999991</v>
      </c>
      <c r="C14" s="532">
        <f>'9'!C14+'8'!C14+'7'!C14</f>
        <v>-16001.694</v>
      </c>
      <c r="D14" s="532">
        <f>'9'!D14+'8'!D14+'7'!D14</f>
        <v>5882.7520000000004</v>
      </c>
      <c r="E14" s="532">
        <f>'9'!E14+'8'!E14+'7'!E14</f>
        <v>-4341</v>
      </c>
      <c r="F14" s="532">
        <f>'9'!F14+'8'!F14+'7'!F14</f>
        <v>9203.7369999999992</v>
      </c>
      <c r="G14" s="532">
        <f>'9'!G14+'8'!G14+'7'!G14</f>
        <v>9890.1119999999992</v>
      </c>
      <c r="H14" s="532">
        <f>'9'!H14+'8'!H14+'7'!H14</f>
        <v>-6698.0569999999998</v>
      </c>
      <c r="I14" s="532">
        <f>'9'!I14+'8'!I14+'7'!I14</f>
        <v>-1115.3340000000001</v>
      </c>
      <c r="J14" s="532">
        <f>'9'!J14+'8'!J14+'7'!J14</f>
        <v>4061.6179999999999</v>
      </c>
      <c r="K14" s="532">
        <f>'9'!K14+'8'!K14+'7'!K14</f>
        <v>-13164.319</v>
      </c>
      <c r="L14" s="532">
        <f>'9'!L14+'8'!L14+'7'!L14</f>
        <v>-929.07399999999996</v>
      </c>
      <c r="M14" s="533">
        <f>'9'!M14+'8'!M14+'7'!M14</f>
        <v>-1700.82</v>
      </c>
      <c r="N14" s="511">
        <f>'9'!N14+'8'!N14+'7'!N14</f>
        <v>-23859.914000000001</v>
      </c>
    </row>
    <row r="15" spans="1:14" ht="14.25" x14ac:dyDescent="0.3">
      <c r="A15" s="510" t="s">
        <v>401</v>
      </c>
      <c r="B15" s="531">
        <f>'9'!B15+'8'!B15+'7'!B15</f>
        <v>90725.551999999996</v>
      </c>
      <c r="C15" s="532">
        <f>'9'!C15+'8'!C15+'7'!C15</f>
        <v>37060.495000000003</v>
      </c>
      <c r="D15" s="532">
        <f>'9'!D15+'8'!D15+'7'!D15</f>
        <v>97990.176000000007</v>
      </c>
      <c r="E15" s="532">
        <f>'9'!E15+'8'!E15+'7'!E15</f>
        <v>98967.660999999993</v>
      </c>
      <c r="F15" s="532">
        <f>'9'!F15+'8'!F15+'7'!F15</f>
        <v>102394.137</v>
      </c>
      <c r="G15" s="532">
        <f>'9'!G15+'8'!G15+'7'!G15</f>
        <v>87784.8</v>
      </c>
      <c r="H15" s="532">
        <f>'9'!H15+'8'!H15+'7'!H15</f>
        <v>95581.747000000003</v>
      </c>
      <c r="I15" s="532">
        <f>'9'!I15+'8'!I15+'7'!I15</f>
        <v>84970.683999999994</v>
      </c>
      <c r="J15" s="532">
        <f>'9'!J15+'8'!J15+'7'!J15</f>
        <v>93701.909</v>
      </c>
      <c r="K15" s="532">
        <f>'9'!K15+'8'!K15+'7'!K15</f>
        <v>106784.777</v>
      </c>
      <c r="L15" s="532">
        <f>'9'!L15+'8'!L15+'7'!L15</f>
        <v>95937.285999999993</v>
      </c>
      <c r="M15" s="533">
        <f>'9'!M15+'8'!M15+'7'!M15</f>
        <v>98481.240999999995</v>
      </c>
      <c r="N15" s="511">
        <f>'9'!N15+'8'!N15+'7'!N15</f>
        <v>1090380.4649999999</v>
      </c>
    </row>
    <row r="16" spans="1:14" ht="14.25" x14ac:dyDescent="0.3">
      <c r="A16" s="510" t="s">
        <v>402</v>
      </c>
      <c r="B16" s="531">
        <f>'9'!B16+'8'!B16+'7'!B16</f>
        <v>163612.41500000001</v>
      </c>
      <c r="C16" s="532">
        <f>'9'!C16+'8'!C16+'7'!C16</f>
        <v>161677.861</v>
      </c>
      <c r="D16" s="532">
        <f>'9'!D16+'8'!D16+'7'!D16</f>
        <v>116429.5655</v>
      </c>
      <c r="E16" s="532">
        <f>'9'!E16+'8'!E16+'7'!E16</f>
        <v>105734.8495</v>
      </c>
      <c r="F16" s="532">
        <f>'9'!F16+'8'!F16+'7'!F16</f>
        <v>143502.652</v>
      </c>
      <c r="G16" s="532">
        <f>'9'!G16+'8'!G16+'7'!G16</f>
        <v>163575.03999999998</v>
      </c>
      <c r="H16" s="532">
        <f>'9'!H16+'8'!H16+'7'!H16</f>
        <v>148278.04999999999</v>
      </c>
      <c r="I16" s="532">
        <f>'9'!I16+'8'!I16+'7'!I16</f>
        <v>144929.26</v>
      </c>
      <c r="J16" s="532">
        <f>'9'!J16+'8'!J16+'7'!J16</f>
        <v>157548.27100000001</v>
      </c>
      <c r="K16" s="532">
        <f>'9'!K16+'8'!K16+'7'!K16</f>
        <v>130049.55900000001</v>
      </c>
      <c r="L16" s="532">
        <f>'9'!L16+'8'!L16+'7'!L16</f>
        <v>88900.358999999997</v>
      </c>
      <c r="M16" s="533">
        <f>'9'!M16+'8'!M16+'7'!M16</f>
        <v>125237.74500000001</v>
      </c>
      <c r="N16" s="511">
        <f>'9'!N16+'8'!N16+'7'!N16</f>
        <v>1649475.6270000001</v>
      </c>
    </row>
    <row r="17" spans="1:14" ht="14.25" x14ac:dyDescent="0.3">
      <c r="A17" s="510" t="s">
        <v>403</v>
      </c>
      <c r="B17" s="531">
        <f>'9'!B17+'8'!B17+'7'!B17</f>
        <v>38994.991000000002</v>
      </c>
      <c r="C17" s="532">
        <f>'9'!C17+'8'!C17+'7'!C17</f>
        <v>31196.109</v>
      </c>
      <c r="D17" s="532">
        <f>'9'!D17+'8'!D17+'7'!D17</f>
        <v>35606.673999999999</v>
      </c>
      <c r="E17" s="532">
        <f>'9'!E17+'8'!E17+'7'!E17</f>
        <v>53551.114999999998</v>
      </c>
      <c r="F17" s="532">
        <f>'9'!F17+'8'!F17+'7'!F17</f>
        <v>47632.016000000003</v>
      </c>
      <c r="G17" s="532">
        <f>'9'!G17+'8'!G17+'7'!G17</f>
        <v>39066.732000000004</v>
      </c>
      <c r="H17" s="532">
        <f>'9'!H17+'8'!H17+'7'!H17</f>
        <v>46670.877</v>
      </c>
      <c r="I17" s="532">
        <f>'9'!I17+'8'!I17+'7'!I17</f>
        <v>57747.487000000001</v>
      </c>
      <c r="J17" s="532">
        <f>'9'!J17+'8'!J17+'7'!J17</f>
        <v>46667.836000000003</v>
      </c>
      <c r="K17" s="532">
        <f>'9'!K17+'8'!K17+'7'!K17</f>
        <v>47201.205000000002</v>
      </c>
      <c r="L17" s="532">
        <f>'9'!L17+'8'!L17+'7'!L17</f>
        <v>44845.264000000003</v>
      </c>
      <c r="M17" s="533">
        <f>'9'!M17+'8'!M17+'7'!M17</f>
        <v>49156.11</v>
      </c>
      <c r="N17" s="511">
        <f>'9'!N17+'8'!N17+'7'!N17</f>
        <v>538336.41600000008</v>
      </c>
    </row>
    <row r="18" spans="1:14" ht="15" thickBot="1" x14ac:dyDescent="0.35">
      <c r="A18" s="512" t="s">
        <v>404</v>
      </c>
      <c r="B18" s="534">
        <f>'9'!B18+'8'!B18+'7'!B18</f>
        <v>79508.837</v>
      </c>
      <c r="C18" s="535">
        <f>'9'!C18+'8'!C18+'7'!C18</f>
        <v>97670.075000000012</v>
      </c>
      <c r="D18" s="535">
        <f>'9'!D18+'8'!D18+'7'!D18</f>
        <v>95904.636399999988</v>
      </c>
      <c r="E18" s="535">
        <f>'9'!E18+'8'!E18+'7'!E18</f>
        <v>46460.170400000003</v>
      </c>
      <c r="F18" s="535">
        <f>'9'!F18+'8'!F18+'7'!F18</f>
        <v>49730.084000000003</v>
      </c>
      <c r="G18" s="535">
        <f>'9'!G18+'8'!G18+'7'!G18</f>
        <v>63400.794999999998</v>
      </c>
      <c r="H18" s="535">
        <f>'9'!H18+'8'!H18+'7'!H18</f>
        <v>53437.493000000002</v>
      </c>
      <c r="I18" s="535">
        <f>'9'!I18+'8'!I18+'7'!I18</f>
        <v>60526.055999999997</v>
      </c>
      <c r="J18" s="535">
        <f>'9'!J18+'8'!J18+'7'!J18</f>
        <v>62556.457999999999</v>
      </c>
      <c r="K18" s="535">
        <f>'9'!K18+'8'!K18+'7'!K18</f>
        <v>69098.656999999992</v>
      </c>
      <c r="L18" s="535">
        <f>'9'!L18+'8'!L18+'7'!L18</f>
        <v>77829.17</v>
      </c>
      <c r="M18" s="536">
        <f>'9'!M18+'8'!M18+'7'!M18</f>
        <v>63723.169000000002</v>
      </c>
      <c r="N18" s="513">
        <f>'9'!N18+'8'!N18+'7'!N18</f>
        <v>819845.60080000001</v>
      </c>
    </row>
    <row r="19" spans="1:14" ht="14.25" thickBot="1" x14ac:dyDescent="0.3">
      <c r="A19" s="506" t="s">
        <v>24</v>
      </c>
      <c r="B19" s="525">
        <f>'9'!B19+'8'!B19+'7'!B19</f>
        <v>78863.165999999997</v>
      </c>
      <c r="C19" s="526">
        <f>'9'!C19+'8'!C19+'7'!C19</f>
        <v>73134.224000000002</v>
      </c>
      <c r="D19" s="526">
        <f>'9'!D19+'8'!D19+'7'!D19</f>
        <v>70893.501999999993</v>
      </c>
      <c r="E19" s="526">
        <f>'9'!E19+'8'!E19+'7'!E19</f>
        <v>69796.94</v>
      </c>
      <c r="F19" s="526">
        <f>'9'!F19+'8'!F19+'7'!F19</f>
        <v>77276.326000000001</v>
      </c>
      <c r="G19" s="526">
        <f>'9'!G19+'8'!G19+'7'!G19</f>
        <v>87684.222000000009</v>
      </c>
      <c r="H19" s="526">
        <f>'9'!H19+'8'!H19+'7'!H19</f>
        <v>83200.920000000013</v>
      </c>
      <c r="I19" s="526">
        <f>'9'!I19+'8'!I19+'7'!I19</f>
        <v>75341.187000000005</v>
      </c>
      <c r="J19" s="526">
        <f>'9'!J19+'8'!J19+'7'!J19</f>
        <v>84129.045000000013</v>
      </c>
      <c r="K19" s="526">
        <f>'9'!K19+'8'!K19+'7'!K19</f>
        <v>71742.293999999994</v>
      </c>
      <c r="L19" s="526">
        <f>'9'!L19+'8'!L19+'7'!L19</f>
        <v>79225.475999999995</v>
      </c>
      <c r="M19" s="527">
        <f>'9'!M19+'8'!M19+'7'!M19</f>
        <v>74191.434999999998</v>
      </c>
      <c r="N19" s="507">
        <f>'9'!N19+'8'!N19+'7'!N19</f>
        <v>925478.73699999996</v>
      </c>
    </row>
    <row r="20" spans="1:14" ht="14.25" x14ac:dyDescent="0.3">
      <c r="A20" s="508" t="s">
        <v>405</v>
      </c>
      <c r="B20" s="528">
        <f>'9'!B20+'8'!B20+'7'!B20</f>
        <v>73941.012000000002</v>
      </c>
      <c r="C20" s="529">
        <f>'9'!C20+'8'!C20+'7'!C20</f>
        <v>67520.668999999994</v>
      </c>
      <c r="D20" s="529">
        <f>'9'!D20+'8'!D20+'7'!D20</f>
        <v>63424.034999999996</v>
      </c>
      <c r="E20" s="529">
        <f>'9'!E20+'8'!E20+'7'!E20</f>
        <v>39153.574000000001</v>
      </c>
      <c r="F20" s="529">
        <f>'9'!F20+'8'!F20+'7'!F20</f>
        <v>53684.303</v>
      </c>
      <c r="G20" s="529">
        <f>'9'!G20+'8'!G20+'7'!G20</f>
        <v>47918.014999999999</v>
      </c>
      <c r="H20" s="529">
        <f>'9'!H20+'8'!H20+'7'!H20</f>
        <v>40746.709000000003</v>
      </c>
      <c r="I20" s="529">
        <f>'9'!I20+'8'!I20+'7'!I20</f>
        <v>62657.966999999997</v>
      </c>
      <c r="J20" s="529">
        <f>'9'!J20+'8'!J20+'7'!J20</f>
        <v>67446.131999999998</v>
      </c>
      <c r="K20" s="529">
        <f>'9'!K20+'8'!K20+'7'!K20</f>
        <v>65438.888999999996</v>
      </c>
      <c r="L20" s="529">
        <f>'9'!L20+'8'!L20+'7'!L20</f>
        <v>74745.929000000004</v>
      </c>
      <c r="M20" s="530">
        <f>'9'!M20+'8'!M20+'7'!M20</f>
        <v>69559.29800000001</v>
      </c>
      <c r="N20" s="509">
        <f>'9'!N20+'8'!N20+'7'!N20</f>
        <v>726236.53200000001</v>
      </c>
    </row>
    <row r="21" spans="1:14" ht="15" thickBot="1" x14ac:dyDescent="0.35">
      <c r="A21" s="512" t="s">
        <v>406</v>
      </c>
      <c r="B21" s="534">
        <f>'9'!B21+'8'!B21+'7'!B21</f>
        <v>4922.1539999999995</v>
      </c>
      <c r="C21" s="535">
        <f>'9'!C21+'8'!C21+'7'!C21</f>
        <v>5613.5550000000003</v>
      </c>
      <c r="D21" s="535">
        <f>'9'!D21+'8'!D21+'7'!D21</f>
        <v>7469.4669999999996</v>
      </c>
      <c r="E21" s="535">
        <f>'9'!E21+'8'!E21+'7'!E21</f>
        <v>30643.365999999998</v>
      </c>
      <c r="F21" s="535">
        <f>'9'!F21+'8'!F21+'7'!F21</f>
        <v>23592.023000000001</v>
      </c>
      <c r="G21" s="535">
        <f>'9'!G21+'8'!G21+'7'!G21</f>
        <v>39766.206999999995</v>
      </c>
      <c r="H21" s="535">
        <f>'9'!H21+'8'!H21+'7'!H21</f>
        <v>42454.210999999996</v>
      </c>
      <c r="I21" s="535">
        <f>'9'!I21+'8'!I21+'7'!I21</f>
        <v>12683.22</v>
      </c>
      <c r="J21" s="535">
        <f>'9'!J21+'8'!J21+'7'!J21</f>
        <v>16682.913</v>
      </c>
      <c r="K21" s="535">
        <f>'9'!K21+'8'!K21+'7'!K21</f>
        <v>6303.4049999999997</v>
      </c>
      <c r="L21" s="535">
        <f>'9'!L21+'8'!L21+'7'!L21</f>
        <v>4479.5469999999996</v>
      </c>
      <c r="M21" s="536">
        <f>'9'!M21+'8'!M21+'7'!M21</f>
        <v>4632.1369999999997</v>
      </c>
      <c r="N21" s="513">
        <f>'9'!N21+'8'!N21+'7'!N21</f>
        <v>199242.20499999996</v>
      </c>
    </row>
    <row r="22" spans="1:14" ht="14.25" thickBot="1" x14ac:dyDescent="0.3">
      <c r="A22" s="506" t="s">
        <v>407</v>
      </c>
      <c r="B22" s="525">
        <f>'9'!B22+'8'!B22+'7'!B22</f>
        <v>332593.23</v>
      </c>
      <c r="C22" s="526">
        <f>'9'!C22+'8'!C22+'7'!C22</f>
        <v>286356.84399999998</v>
      </c>
      <c r="D22" s="526">
        <f>'9'!D22+'8'!D22+'7'!D22</f>
        <v>260339.81439999997</v>
      </c>
      <c r="E22" s="526">
        <f>'9'!E22+'8'!E22+'7'!E22</f>
        <v>205064.54700000002</v>
      </c>
      <c r="F22" s="526">
        <f>'9'!F22+'8'!F22+'7'!F22</f>
        <v>334462.234</v>
      </c>
      <c r="G22" s="526">
        <f>'9'!G22+'8'!G22+'7'!G22</f>
        <v>332027.42300000001</v>
      </c>
      <c r="H22" s="526">
        <f>'9'!H22+'8'!H22+'7'!H22</f>
        <v>312309.929</v>
      </c>
      <c r="I22" s="526">
        <f>'9'!I22+'8'!I22+'7'!I22</f>
        <v>322579.065</v>
      </c>
      <c r="J22" s="526">
        <f>'9'!J22+'8'!J22+'7'!J22</f>
        <v>332325.73900000006</v>
      </c>
      <c r="K22" s="526">
        <f>'9'!K22+'8'!K22+'7'!K22</f>
        <v>288420.84629999998</v>
      </c>
      <c r="L22" s="526">
        <f>'9'!L22+'8'!L22+'7'!L22</f>
        <v>298155.255</v>
      </c>
      <c r="M22" s="527">
        <f>'9'!M22+'8'!M22+'7'!M22</f>
        <v>353389.02399999998</v>
      </c>
      <c r="N22" s="507">
        <f>'9'!N22+'8'!N22+'7'!N22</f>
        <v>3658023.9506999995</v>
      </c>
    </row>
    <row r="23" spans="1:14" ht="14.25" x14ac:dyDescent="0.3">
      <c r="A23" s="508" t="s">
        <v>440</v>
      </c>
      <c r="B23" s="531">
        <f>'9'!B23+'8'!B23+'7'!B23</f>
        <v>209.7</v>
      </c>
      <c r="C23" s="531">
        <f>'9'!C23+'8'!C23+'7'!C23</f>
        <v>-2673.3629999999998</v>
      </c>
      <c r="D23" s="531">
        <f>'9'!D23+'8'!D23+'7'!D23</f>
        <v>1477.098</v>
      </c>
      <c r="E23" s="531">
        <f>'9'!E23+'8'!E23+'7'!E23</f>
        <v>-1435.154</v>
      </c>
      <c r="F23" s="531">
        <f>'9'!F23+'8'!F23+'7'!F23</f>
        <v>773.08100000000002</v>
      </c>
      <c r="G23" s="531">
        <f>'9'!G23+'8'!G23+'7'!G23</f>
        <v>-1008.093</v>
      </c>
      <c r="H23" s="531">
        <f>'9'!H23+'8'!H23+'7'!H23</f>
        <v>5586.357</v>
      </c>
      <c r="I23" s="531">
        <f>'9'!I23+'8'!I23+'7'!I23</f>
        <v>1806.0039999999999</v>
      </c>
      <c r="J23" s="531">
        <f>'9'!J23+'8'!J23+'7'!J23</f>
        <v>1380.413</v>
      </c>
      <c r="K23" s="531">
        <f>'9'!K23+'8'!K23+'7'!K23</f>
        <v>-734.80700000000002</v>
      </c>
      <c r="L23" s="531">
        <f>'9'!L23+'8'!L23+'7'!L23</f>
        <v>0</v>
      </c>
      <c r="M23" s="531">
        <f>'9'!M23+'8'!M23+'7'!M23</f>
        <v>1707.413</v>
      </c>
      <c r="N23" s="509">
        <f>'9'!N23+'8'!N23+'7'!N23</f>
        <v>7088.6489999999994</v>
      </c>
    </row>
    <row r="24" spans="1:14" ht="14.25" x14ac:dyDescent="0.3">
      <c r="A24" s="508" t="s">
        <v>488</v>
      </c>
      <c r="B24" s="531">
        <f>'9'!B24+'8'!B24+'7'!B24</f>
        <v>0</v>
      </c>
      <c r="C24" s="531">
        <f>'9'!C24+'8'!C24+'7'!C24</f>
        <v>0</v>
      </c>
      <c r="D24" s="531">
        <f>'9'!D24+'8'!D24+'7'!D24</f>
        <v>0</v>
      </c>
      <c r="E24" s="531">
        <f>'9'!E24+'8'!E24+'7'!E24</f>
        <v>0</v>
      </c>
      <c r="F24" s="531">
        <f>'9'!F24+'8'!F24+'7'!F24</f>
        <v>0</v>
      </c>
      <c r="G24" s="531">
        <f>'9'!G24+'8'!G24+'7'!G24</f>
        <v>0</v>
      </c>
      <c r="H24" s="531">
        <f>'9'!H24+'8'!H24+'7'!H24</f>
        <v>0</v>
      </c>
      <c r="I24" s="531">
        <f>'9'!I24+'8'!I24+'7'!I24</f>
        <v>0</v>
      </c>
      <c r="J24" s="531">
        <f>'9'!J24+'8'!J24+'7'!J24</f>
        <v>0</v>
      </c>
      <c r="K24" s="531">
        <f>'9'!K24+'8'!K24+'7'!K24</f>
        <v>0</v>
      </c>
      <c r="L24" s="531">
        <f>'9'!L24+'8'!L24+'7'!L24</f>
        <v>0</v>
      </c>
      <c r="M24" s="531">
        <f>'9'!M24+'8'!M24+'7'!M24</f>
        <v>22027.106</v>
      </c>
      <c r="N24" s="509">
        <f>SUM(B24:M24)</f>
        <v>22027.106</v>
      </c>
    </row>
    <row r="25" spans="1:14" ht="14.25" x14ac:dyDescent="0.3">
      <c r="A25" s="510" t="s">
        <v>343</v>
      </c>
      <c r="B25" s="531">
        <f>'9'!B25+'8'!B25+'7'!B25</f>
        <v>275937.03100000002</v>
      </c>
      <c r="C25" s="532">
        <f>'9'!C25+'8'!C25+'7'!C25</f>
        <v>252560.99100000001</v>
      </c>
      <c r="D25" s="532">
        <f>'9'!D25+'8'!D25+'7'!D25</f>
        <v>162600.72</v>
      </c>
      <c r="E25" s="532">
        <f>'9'!E25+'8'!E25+'7'!E25</f>
        <v>192450.052</v>
      </c>
      <c r="F25" s="532">
        <f>'9'!F25+'8'!F25+'7'!F25</f>
        <v>266155.73800000001</v>
      </c>
      <c r="G25" s="532">
        <f>'9'!G25+'8'!G25+'7'!G25</f>
        <v>290877.826</v>
      </c>
      <c r="H25" s="532">
        <f>'9'!H25+'8'!H25+'7'!H25</f>
        <v>271615.913</v>
      </c>
      <c r="I25" s="532">
        <f>'9'!I25+'8'!I25+'7'!I25</f>
        <v>240924.63200000001</v>
      </c>
      <c r="J25" s="532">
        <f>'9'!J25+'8'!J25+'7'!J25</f>
        <v>256185.636</v>
      </c>
      <c r="K25" s="532">
        <f>'9'!K25+'8'!K25+'7'!K25</f>
        <v>221917.78899999999</v>
      </c>
      <c r="L25" s="532">
        <f>'9'!L25+'8'!L25+'7'!L25</f>
        <v>245009.027</v>
      </c>
      <c r="M25" s="533">
        <f>'9'!M25+'8'!M25+'7'!M25</f>
        <v>243982.95699999999</v>
      </c>
      <c r="N25" s="511">
        <f>'9'!N25+'8'!N25+'7'!N25</f>
        <v>2920218.3119999999</v>
      </c>
    </row>
    <row r="26" spans="1:14" ht="14.25" x14ac:dyDescent="0.3">
      <c r="A26" s="510" t="s">
        <v>408</v>
      </c>
      <c r="B26" s="531">
        <f>'9'!B26+'8'!B26+'7'!B26</f>
        <v>23.052</v>
      </c>
      <c r="C26" s="532">
        <f>'9'!C26+'8'!C26+'7'!C26</f>
        <v>1740.3150000000001</v>
      </c>
      <c r="D26" s="532">
        <f>'9'!D26+'8'!D26+'7'!D26</f>
        <v>12333.8344</v>
      </c>
      <c r="E26" s="532">
        <f>'9'!E26+'8'!E26+'7'!E26</f>
        <v>0</v>
      </c>
      <c r="F26" s="532">
        <f>'9'!F26+'8'!F26+'7'!F26</f>
        <v>0</v>
      </c>
      <c r="G26" s="532">
        <f>'9'!G26+'8'!G26+'7'!G26</f>
        <v>0</v>
      </c>
      <c r="H26" s="532">
        <f>'9'!H26+'8'!H26+'7'!H26</f>
        <v>34750.248</v>
      </c>
      <c r="I26" s="532">
        <f>'9'!I26+'8'!I26+'7'!I26</f>
        <v>827.05100000000004</v>
      </c>
      <c r="J26" s="532">
        <f>'9'!J26+'8'!J26+'7'!J26</f>
        <v>0</v>
      </c>
      <c r="K26" s="532">
        <f>'9'!K26+'8'!K26+'7'!K26</f>
        <v>838.14430000000004</v>
      </c>
      <c r="L26" s="532">
        <f>'9'!L26+'8'!L26+'7'!L26</f>
        <v>6502.9240000000009</v>
      </c>
      <c r="M26" s="533">
        <f>'9'!M26+'8'!M26+'7'!M26</f>
        <v>1509.2619999999999</v>
      </c>
      <c r="N26" s="511">
        <f>'9'!N26+'8'!N26+'7'!N26</f>
        <v>58524.830700000006</v>
      </c>
    </row>
    <row r="27" spans="1:14" ht="14.25" x14ac:dyDescent="0.3">
      <c r="A27" s="510" t="s">
        <v>409</v>
      </c>
      <c r="B27" s="531">
        <f>'9'!B27+'8'!B27+'7'!B27</f>
        <v>8033.027</v>
      </c>
      <c r="C27" s="532">
        <f>'9'!C27+'8'!C27+'7'!C27</f>
        <v>8802.0110000000004</v>
      </c>
      <c r="D27" s="532">
        <f>'9'!D27+'8'!D27+'7'!D27</f>
        <v>5884.5150000000003</v>
      </c>
      <c r="E27" s="532">
        <f>'9'!E27+'8'!E27+'7'!E27</f>
        <v>6527.1149999999998</v>
      </c>
      <c r="F27" s="532">
        <f>'9'!F27+'8'!F27+'7'!F27</f>
        <v>5599.7</v>
      </c>
      <c r="G27" s="532">
        <f>'9'!G27+'8'!G27+'7'!G27</f>
        <v>2988.6089999999999</v>
      </c>
      <c r="H27" s="532">
        <f>'9'!H27+'8'!H27+'7'!H27</f>
        <v>4457.3710000000001</v>
      </c>
      <c r="I27" s="532">
        <f>'9'!I27+'8'!I27+'7'!I27</f>
        <v>10174.719000000001</v>
      </c>
      <c r="J27" s="532">
        <f>'9'!J27+'8'!J27+'7'!J27</f>
        <v>5109.7870000000003</v>
      </c>
      <c r="K27" s="532">
        <f>'9'!K27+'8'!K27+'7'!K27</f>
        <v>3436.4160000000002</v>
      </c>
      <c r="L27" s="532">
        <f>'9'!L27+'8'!L27+'7'!L27</f>
        <v>16060.949000000001</v>
      </c>
      <c r="M27" s="533">
        <f>'9'!M27+'8'!M27+'7'!M27</f>
        <v>8417.6620000000003</v>
      </c>
      <c r="N27" s="511">
        <f>'9'!N27+'8'!N27+'7'!N27</f>
        <v>85491.880999999994</v>
      </c>
    </row>
    <row r="28" spans="1:14" ht="14.25" x14ac:dyDescent="0.3">
      <c r="A28" s="572" t="s">
        <v>441</v>
      </c>
      <c r="B28" s="531">
        <f>'9'!B28+'8'!B28+'7'!B28</f>
        <v>0</v>
      </c>
      <c r="C28" s="532">
        <f>'9'!C28+'8'!C28+'7'!C28</f>
        <v>0</v>
      </c>
      <c r="D28" s="532">
        <f>'9'!D28+'8'!D28+'7'!D28</f>
        <v>0</v>
      </c>
      <c r="E28" s="532">
        <f>'9'!E28+'8'!E28+'7'!E28</f>
        <v>0</v>
      </c>
      <c r="F28" s="532">
        <f>'9'!F28+'8'!F28+'7'!F28</f>
        <v>0</v>
      </c>
      <c r="G28" s="532">
        <f>'9'!G28+'8'!G28+'7'!G28</f>
        <v>0</v>
      </c>
      <c r="H28" s="532">
        <f>'9'!H28+'8'!H28+'7'!H28</f>
        <v>0</v>
      </c>
      <c r="I28" s="532">
        <f>'9'!I28+'8'!I28+'7'!I28</f>
        <v>0</v>
      </c>
      <c r="J28" s="532">
        <f>'9'!J28+'8'!J28+'7'!J28</f>
        <v>0</v>
      </c>
      <c r="K28" s="532">
        <f>'9'!K28+'8'!K28+'7'!K28</f>
        <v>0</v>
      </c>
      <c r="L28" s="532">
        <f>'9'!L28+'8'!L28+'7'!L28</f>
        <v>0</v>
      </c>
      <c r="M28" s="533">
        <f>'9'!M28+'8'!M28+'7'!M28</f>
        <v>0</v>
      </c>
      <c r="N28" s="511">
        <f>'9'!N28+'8'!N28+'7'!N28</f>
        <v>0</v>
      </c>
    </row>
    <row r="29" spans="1:14" ht="14.25" x14ac:dyDescent="0.3">
      <c r="A29" s="510" t="s">
        <v>342</v>
      </c>
      <c r="B29" s="531">
        <f>'9'!B29+'8'!B29+'7'!B29</f>
        <v>-182.55199999999999</v>
      </c>
      <c r="C29" s="532">
        <f>'9'!C29+'8'!C29+'7'!C29</f>
        <v>-11.085000000000001</v>
      </c>
      <c r="D29" s="532">
        <f>'9'!D29+'8'!D29+'7'!D29</f>
        <v>-5.3999999999999999E-2</v>
      </c>
      <c r="E29" s="532">
        <f>'9'!E29+'8'!E29+'7'!E29</f>
        <v>0</v>
      </c>
      <c r="F29" s="532">
        <f>'9'!F29+'8'!F29+'7'!F29</f>
        <v>0</v>
      </c>
      <c r="G29" s="532">
        <f>'9'!G29+'8'!G29+'7'!G29</f>
        <v>-69072.784</v>
      </c>
      <c r="H29" s="532">
        <f>'9'!H29+'8'!H29+'7'!H29</f>
        <v>-8917.7810000000009</v>
      </c>
      <c r="I29" s="532">
        <f>'9'!I29+'8'!I29+'7'!I29</f>
        <v>-99.554000000000002</v>
      </c>
      <c r="J29" s="532">
        <f>'9'!J29+'8'!J29+'7'!J29</f>
        <v>0</v>
      </c>
      <c r="K29" s="532">
        <f>'9'!K29+'8'!K29+'7'!K29</f>
        <v>0</v>
      </c>
      <c r="L29" s="532">
        <f>'9'!L29+'8'!L29+'7'!L29</f>
        <v>-6248.366</v>
      </c>
      <c r="M29" s="533">
        <f>'9'!M29+'8'!M29+'7'!M29</f>
        <v>0</v>
      </c>
      <c r="N29" s="511">
        <f>'9'!N29+'8'!N29+'7'!N29</f>
        <v>-84532.176000000007</v>
      </c>
    </row>
    <row r="30" spans="1:14" ht="15" thickBot="1" x14ac:dyDescent="0.35">
      <c r="A30" s="512" t="s">
        <v>410</v>
      </c>
      <c r="B30" s="534">
        <f>'9'!B30+'8'!B30+'7'!B30</f>
        <v>48572.972000000002</v>
      </c>
      <c r="C30" s="535">
        <f>'9'!C30+'8'!C30+'7'!C30</f>
        <v>25937.974999999999</v>
      </c>
      <c r="D30" s="535">
        <f>'9'!D30+'8'!D30+'7'!D30</f>
        <v>78043.701000000001</v>
      </c>
      <c r="E30" s="535">
        <f>'9'!E30+'8'!E30+'7'!E30</f>
        <v>7522.5339999999997</v>
      </c>
      <c r="F30" s="535">
        <f>'9'!F30+'8'!F30+'7'!F30</f>
        <v>61933.714999999997</v>
      </c>
      <c r="G30" s="535">
        <f>'9'!G30+'8'!G30+'7'!G30</f>
        <v>108241.86500000001</v>
      </c>
      <c r="H30" s="535">
        <f>'9'!H30+'8'!H30+'7'!H30</f>
        <v>4817.8209999999999</v>
      </c>
      <c r="I30" s="535">
        <f>'9'!I30+'8'!I30+'7'!I30</f>
        <v>68946.213000000003</v>
      </c>
      <c r="J30" s="535">
        <f>'9'!J30+'8'!J30+'7'!J30</f>
        <v>69649.903000000006</v>
      </c>
      <c r="K30" s="535">
        <f>'9'!K30+'8'!K30+'7'!K30</f>
        <v>62963.303999999996</v>
      </c>
      <c r="L30" s="535">
        <f>'9'!L30+'8'!L30+'7'!L30</f>
        <v>36830.720999999998</v>
      </c>
      <c r="M30" s="536">
        <f>'9'!M30+'8'!M30+'7'!M30</f>
        <v>75744.623999999996</v>
      </c>
      <c r="N30" s="513">
        <f>'9'!N30+'8'!N30+'7'!N30</f>
        <v>649205.34799999988</v>
      </c>
    </row>
    <row r="31" spans="1:14" ht="14.25" thickBot="1" x14ac:dyDescent="0.3">
      <c r="A31" s="506" t="s">
        <v>411</v>
      </c>
      <c r="B31" s="525">
        <f>'9'!B31+'8'!B31+'7'!B31</f>
        <v>128177.238</v>
      </c>
      <c r="C31" s="526">
        <f>'9'!C31+'8'!C31+'7'!C31</f>
        <v>98902.665999999997</v>
      </c>
      <c r="D31" s="526">
        <f>'9'!D31+'8'!D31+'7'!D31</f>
        <v>111908.579</v>
      </c>
      <c r="E31" s="526">
        <f>'9'!E31+'8'!E31+'7'!E31</f>
        <v>112596.68600000002</v>
      </c>
      <c r="F31" s="526">
        <f>'9'!F31+'8'!F31+'7'!F31</f>
        <v>114076.614</v>
      </c>
      <c r="G31" s="526">
        <f>'9'!G31+'8'!G31+'7'!G31</f>
        <v>112545.69700000001</v>
      </c>
      <c r="H31" s="526">
        <f>'9'!H31+'8'!H31+'7'!H31</f>
        <v>100324.963</v>
      </c>
      <c r="I31" s="526">
        <f>'9'!I31+'8'!I31+'7'!I31</f>
        <v>107433.923</v>
      </c>
      <c r="J31" s="526">
        <f>'9'!J31+'8'!J31+'7'!J31</f>
        <v>89364.664000000019</v>
      </c>
      <c r="K31" s="526">
        <f>'9'!K31+'8'!K31+'7'!K31</f>
        <v>67281.29800000001</v>
      </c>
      <c r="L31" s="526">
        <f>'9'!L31+'8'!L31+'7'!L31</f>
        <v>87385.445999999996</v>
      </c>
      <c r="M31" s="527">
        <f>'9'!M31+'8'!M31+'7'!M31</f>
        <v>101302.30100000001</v>
      </c>
      <c r="N31" s="507">
        <f>'9'!N31+'8'!N31+'7'!N31</f>
        <v>1231300.0750000002</v>
      </c>
    </row>
    <row r="32" spans="1:14" ht="14.25" x14ac:dyDescent="0.3">
      <c r="A32" s="508" t="s">
        <v>344</v>
      </c>
      <c r="B32" s="528">
        <f>'9'!B32+'8'!B32+'7'!B32</f>
        <v>6775.9990000000007</v>
      </c>
      <c r="C32" s="529">
        <f>'9'!C32+'8'!C32+'7'!C32</f>
        <v>11812.245999999999</v>
      </c>
      <c r="D32" s="529">
        <f>'9'!D32+'8'!D32+'7'!D32</f>
        <v>8878.1920000000009</v>
      </c>
      <c r="E32" s="529">
        <f>'9'!E32+'8'!E32+'7'!E32</f>
        <v>7278.49</v>
      </c>
      <c r="F32" s="529">
        <f>'9'!F32+'8'!F32+'7'!F32</f>
        <v>10483.668</v>
      </c>
      <c r="G32" s="529">
        <f>'9'!G32+'8'!G32+'7'!G32</f>
        <v>11331.460999999999</v>
      </c>
      <c r="H32" s="529">
        <f>'9'!H32+'8'!H32+'7'!H32</f>
        <v>7671.8810000000003</v>
      </c>
      <c r="I32" s="529">
        <f>'9'!I32+'8'!I32+'7'!I32</f>
        <v>10487.487000000001</v>
      </c>
      <c r="J32" s="529">
        <f>'9'!J32+'8'!J32+'7'!J32</f>
        <v>9862.1830000000009</v>
      </c>
      <c r="K32" s="529">
        <f>'9'!K32+'8'!K32+'7'!K32</f>
        <v>10201.537</v>
      </c>
      <c r="L32" s="529">
        <f>'9'!L32+'8'!L32+'7'!L32</f>
        <v>6905.1610000000001</v>
      </c>
      <c r="M32" s="530">
        <f>'9'!M32+'8'!M32+'7'!M32</f>
        <v>16190.195</v>
      </c>
      <c r="N32" s="509">
        <f>'9'!N32+'8'!N32+'7'!N32</f>
        <v>117878.50000000001</v>
      </c>
    </row>
    <row r="33" spans="1:14" ht="14.25" x14ac:dyDescent="0.3">
      <c r="A33" s="510" t="s">
        <v>442</v>
      </c>
      <c r="B33" s="531">
        <f>'9'!B33+'8'!B33+'7'!B33</f>
        <v>0</v>
      </c>
      <c r="C33" s="532">
        <f>'9'!C33+'8'!C33+'7'!C33</f>
        <v>0</v>
      </c>
      <c r="D33" s="532">
        <f>'9'!D33+'8'!D33+'7'!D33</f>
        <v>0</v>
      </c>
      <c r="E33" s="532">
        <f>'9'!E33+'8'!E33+'7'!E33</f>
        <v>0</v>
      </c>
      <c r="F33" s="532">
        <f>'9'!F33+'8'!F33+'7'!F33</f>
        <v>19691.572</v>
      </c>
      <c r="G33" s="532">
        <f>'9'!G33+'8'!G33+'7'!G33</f>
        <v>35724.625</v>
      </c>
      <c r="H33" s="532">
        <f>'9'!H33+'8'!H33+'7'!H33</f>
        <v>5940.5079999999998</v>
      </c>
      <c r="I33" s="532">
        <f>'9'!I33+'8'!I33+'7'!I33</f>
        <v>-5706.5679999999993</v>
      </c>
      <c r="J33" s="532">
        <f>'9'!J33+'8'!J33+'7'!J33</f>
        <v>27209.217000000001</v>
      </c>
      <c r="K33" s="532">
        <f>'9'!K33+'8'!K33+'7'!K33</f>
        <v>13056.409</v>
      </c>
      <c r="L33" s="532">
        <f>'9'!L33+'8'!L33+'7'!L33</f>
        <v>0</v>
      </c>
      <c r="M33" s="533">
        <f>'9'!M33+'8'!M33+'7'!M33</f>
        <v>0</v>
      </c>
      <c r="N33" s="511">
        <f>'9'!N33+'8'!N33+'7'!N33</f>
        <v>95915.763000000006</v>
      </c>
    </row>
    <row r="34" spans="1:14" ht="14.25" x14ac:dyDescent="0.3">
      <c r="A34" s="510" t="s">
        <v>412</v>
      </c>
      <c r="B34" s="531">
        <f>'9'!B34+'8'!B34+'7'!B34</f>
        <v>2386.5880000000002</v>
      </c>
      <c r="C34" s="532">
        <f>'9'!C34+'8'!C34+'7'!C34</f>
        <v>-811.399</v>
      </c>
      <c r="D34" s="532">
        <f>'9'!D34+'8'!D34+'7'!D34</f>
        <v>677.08399999999995</v>
      </c>
      <c r="E34" s="532">
        <f>'9'!E34+'8'!E34+'7'!E34</f>
        <v>2033.0550000000001</v>
      </c>
      <c r="F34" s="532">
        <f>'9'!F34+'8'!F34+'7'!F34</f>
        <v>932.2</v>
      </c>
      <c r="G34" s="532">
        <f>'9'!G34+'8'!G34+'7'!G34</f>
        <v>638.20500000000004</v>
      </c>
      <c r="H34" s="532">
        <f>'9'!H34+'8'!H34+'7'!H34</f>
        <v>628.23800000000006</v>
      </c>
      <c r="I34" s="532">
        <f>'9'!I34+'8'!I34+'7'!I34</f>
        <v>-200.97200000000001</v>
      </c>
      <c r="J34" s="532">
        <f>'9'!J34+'8'!J34+'7'!J34</f>
        <v>1667.79</v>
      </c>
      <c r="K34" s="532">
        <f>'9'!K34+'8'!K34+'7'!K34</f>
        <v>542.928</v>
      </c>
      <c r="L34" s="532">
        <f>'9'!L34+'8'!L34+'7'!L34</f>
        <v>1935.8109999999999</v>
      </c>
      <c r="M34" s="533">
        <f>'9'!M34+'8'!M34+'7'!M34</f>
        <v>1377.65</v>
      </c>
      <c r="N34" s="511">
        <f>'9'!N34+'8'!N34+'7'!N34</f>
        <v>11807.178</v>
      </c>
    </row>
    <row r="35" spans="1:14" ht="14.25" x14ac:dyDescent="0.3">
      <c r="A35" s="510" t="s">
        <v>413</v>
      </c>
      <c r="B35" s="531">
        <f>'9'!B35+'8'!B35+'7'!B35</f>
        <v>0</v>
      </c>
      <c r="C35" s="532">
        <f>'9'!C35+'8'!C35+'7'!C35</f>
        <v>0</v>
      </c>
      <c r="D35" s="532">
        <f>'9'!D35+'8'!D35+'7'!D35</f>
        <v>0</v>
      </c>
      <c r="E35" s="532">
        <f>'9'!E35+'8'!E35+'7'!E35</f>
        <v>0</v>
      </c>
      <c r="F35" s="532">
        <f>'9'!F35+'8'!F35+'7'!F35</f>
        <v>0</v>
      </c>
      <c r="G35" s="532">
        <f>'9'!G35+'8'!G35+'7'!G35</f>
        <v>0</v>
      </c>
      <c r="H35" s="532">
        <f>'9'!H35+'8'!H35+'7'!H35</f>
        <v>0</v>
      </c>
      <c r="I35" s="532">
        <f>'9'!I35+'8'!I35+'7'!I35</f>
        <v>0</v>
      </c>
      <c r="J35" s="532">
        <f>'9'!J35+'8'!J35+'7'!J35</f>
        <v>217.15</v>
      </c>
      <c r="K35" s="532">
        <f>'9'!K35+'8'!K35+'7'!K35</f>
        <v>0</v>
      </c>
      <c r="L35" s="532">
        <f>'9'!L35+'8'!L35+'7'!L35</f>
        <v>-823.29700000000003</v>
      </c>
      <c r="M35" s="533">
        <f>'9'!M35+'8'!M35+'7'!M35</f>
        <v>0</v>
      </c>
      <c r="N35" s="511">
        <f>'9'!N35+'8'!N35+'7'!N35</f>
        <v>-606.14700000000005</v>
      </c>
    </row>
    <row r="36" spans="1:14" ht="14.25" x14ac:dyDescent="0.3">
      <c r="A36" s="510" t="s">
        <v>414</v>
      </c>
      <c r="B36" s="531">
        <f>'9'!B36+'8'!B36+'7'!B36</f>
        <v>28689.74</v>
      </c>
      <c r="C36" s="532">
        <f>'9'!C36+'8'!C36+'7'!C36</f>
        <v>33801.660000000003</v>
      </c>
      <c r="D36" s="532">
        <f>'9'!D36+'8'!D36+'7'!D36</f>
        <v>49599.739000000001</v>
      </c>
      <c r="E36" s="532">
        <f>'9'!E36+'8'!E36+'7'!E36</f>
        <v>20375.917000000001</v>
      </c>
      <c r="F36" s="532">
        <f>'9'!F36+'8'!F36+'7'!F36</f>
        <v>36517.270000000004</v>
      </c>
      <c r="G36" s="532">
        <f>'9'!G36+'8'!G36+'7'!G36</f>
        <v>3711.9870000000001</v>
      </c>
      <c r="H36" s="532">
        <f>'9'!H36+'8'!H36+'7'!H36</f>
        <v>25182.34</v>
      </c>
      <c r="I36" s="532">
        <f>'9'!I36+'8'!I36+'7'!I36</f>
        <v>16223.07</v>
      </c>
      <c r="J36" s="532">
        <f>'9'!J36+'8'!J36+'7'!J36</f>
        <v>17712.489000000001</v>
      </c>
      <c r="K36" s="532">
        <f>'9'!K36+'8'!K36+'7'!K36</f>
        <v>30398.566999999999</v>
      </c>
      <c r="L36" s="532">
        <f>'9'!L36+'8'!L36+'7'!L36</f>
        <v>31375.161</v>
      </c>
      <c r="M36" s="533">
        <f>'9'!M36+'8'!M36+'7'!M36</f>
        <v>25167.653000000002</v>
      </c>
      <c r="N36" s="511">
        <f>'9'!N36+'8'!N36+'7'!N36</f>
        <v>318755.59300000005</v>
      </c>
    </row>
    <row r="37" spans="1:14" ht="15" thickBot="1" x14ac:dyDescent="0.35">
      <c r="A37" s="512" t="s">
        <v>415</v>
      </c>
      <c r="B37" s="534">
        <f>'9'!B37+'8'!B37+'7'!B37</f>
        <v>90324.910999999993</v>
      </c>
      <c r="C37" s="535">
        <f>'9'!C37+'8'!C37+'7'!C37</f>
        <v>54100.159</v>
      </c>
      <c r="D37" s="535">
        <f>'9'!D37+'8'!D37+'7'!D37</f>
        <v>52753.563999999998</v>
      </c>
      <c r="E37" s="535">
        <f>'9'!E37+'8'!E37+'7'!E37</f>
        <v>82909.224000000002</v>
      </c>
      <c r="F37" s="535">
        <f>'9'!F37+'8'!F37+'7'!F37</f>
        <v>46451.904000000002</v>
      </c>
      <c r="G37" s="535">
        <f>'9'!G37+'8'!G37+'7'!G37</f>
        <v>61139.419000000002</v>
      </c>
      <c r="H37" s="535">
        <f>'9'!H37+'8'!H37+'7'!H37</f>
        <v>60901.995999999999</v>
      </c>
      <c r="I37" s="535">
        <f>'9'!I37+'8'!I37+'7'!I37</f>
        <v>86630.906000000003</v>
      </c>
      <c r="J37" s="535">
        <f>'9'!J37+'8'!J37+'7'!J37</f>
        <v>32695.834999999999</v>
      </c>
      <c r="K37" s="535">
        <f>'9'!K37+'8'!K37+'7'!K37</f>
        <v>13081.857</v>
      </c>
      <c r="L37" s="535">
        <f>'9'!L37+'8'!L37+'7'!L37</f>
        <v>47992.61</v>
      </c>
      <c r="M37" s="536">
        <f>'9'!M37+'8'!M37+'7'!M37</f>
        <v>58566.803</v>
      </c>
      <c r="N37" s="513">
        <f>'9'!N37+'8'!N37+'7'!N37</f>
        <v>687549.18800000008</v>
      </c>
    </row>
    <row r="38" spans="1:14" ht="14.25" thickBot="1" x14ac:dyDescent="0.3">
      <c r="A38" s="506" t="s">
        <v>416</v>
      </c>
      <c r="B38" s="525">
        <f>'9'!B38+'8'!B38+'7'!B38</f>
        <v>204.58699999999999</v>
      </c>
      <c r="C38" s="526">
        <f>'9'!C38+'8'!C38+'7'!C38</f>
        <v>768.54499999999996</v>
      </c>
      <c r="D38" s="526">
        <f>'9'!D38+'8'!D38+'7'!D38</f>
        <v>664.47400000000005</v>
      </c>
      <c r="E38" s="526">
        <f>'9'!E38+'8'!E38+'7'!E38</f>
        <v>769.95899999999995</v>
      </c>
      <c r="F38" s="526">
        <f>'9'!F38+'8'!F38+'7'!F38</f>
        <v>0</v>
      </c>
      <c r="G38" s="526">
        <f>'9'!G38+'8'!G38+'7'!G38</f>
        <v>691.56399999999996</v>
      </c>
      <c r="H38" s="526">
        <f>'9'!H38+'8'!H38+'7'!H38</f>
        <v>283.00700000000001</v>
      </c>
      <c r="I38" s="526">
        <f>'9'!I38+'8'!I38+'7'!I38</f>
        <v>469.39699999999999</v>
      </c>
      <c r="J38" s="526">
        <f>'9'!J38+'8'!J38+'7'!J38</f>
        <v>1544.9739999999999</v>
      </c>
      <c r="K38" s="526">
        <f>'9'!K38+'8'!K38+'7'!K38</f>
        <v>0</v>
      </c>
      <c r="L38" s="526">
        <f>'9'!L38+'8'!L38+'7'!L38</f>
        <v>0</v>
      </c>
      <c r="M38" s="527">
        <f>'9'!M38+'8'!M38+'7'!M38</f>
        <v>617.596</v>
      </c>
      <c r="N38" s="507">
        <f>'9'!N38+'8'!N38+'7'!N38</f>
        <v>6014.1029999999992</v>
      </c>
    </row>
    <row r="39" spans="1:14" s="128" customFormat="1" ht="15" thickBot="1" x14ac:dyDescent="0.35">
      <c r="A39" s="514" t="s">
        <v>417</v>
      </c>
      <c r="B39" s="537">
        <f>'9'!B39+'8'!B39+'7'!B39</f>
        <v>204.58699999999999</v>
      </c>
      <c r="C39" s="538">
        <f>'9'!C39+'8'!C39+'7'!C39</f>
        <v>768.54499999999996</v>
      </c>
      <c r="D39" s="538">
        <f>'9'!D39+'8'!D39+'7'!D39</f>
        <v>664.47400000000005</v>
      </c>
      <c r="E39" s="538">
        <f>'9'!E39+'8'!E39+'7'!E39</f>
        <v>769.95899999999995</v>
      </c>
      <c r="F39" s="538">
        <f>'9'!F39+'8'!F39+'7'!F39</f>
        <v>0</v>
      </c>
      <c r="G39" s="538">
        <f>'9'!G39+'8'!G39+'7'!G39</f>
        <v>691.56399999999996</v>
      </c>
      <c r="H39" s="538">
        <f>'9'!H39+'8'!H39+'7'!H39</f>
        <v>283.00700000000001</v>
      </c>
      <c r="I39" s="538">
        <f>'9'!I39+'8'!I39+'7'!I39</f>
        <v>469.39699999999999</v>
      </c>
      <c r="J39" s="538">
        <f>'9'!J39+'8'!J39+'7'!J39</f>
        <v>1544.9739999999999</v>
      </c>
      <c r="K39" s="538">
        <f>'9'!K39+'8'!K39+'7'!K39</f>
        <v>0</v>
      </c>
      <c r="L39" s="538">
        <f>'9'!L39+'8'!L39+'7'!L39</f>
        <v>0</v>
      </c>
      <c r="M39" s="539">
        <f>'9'!M39+'8'!M39+'7'!M39</f>
        <v>617.596</v>
      </c>
      <c r="N39" s="515">
        <f>'9'!N39+'8'!N39+'7'!N39</f>
        <v>6014.1029999999992</v>
      </c>
    </row>
    <row r="40" spans="1:14" ht="14.25" thickBot="1" x14ac:dyDescent="0.3">
      <c r="A40" s="506" t="s">
        <v>418</v>
      </c>
      <c r="B40" s="525">
        <f>'9'!B40+'8'!B40+'7'!B40</f>
        <v>8635.512999999999</v>
      </c>
      <c r="C40" s="526">
        <f>'9'!C40+'8'!C40+'7'!C40</f>
        <v>9564.2279999999992</v>
      </c>
      <c r="D40" s="526">
        <f>'9'!D40+'8'!D40+'7'!D40</f>
        <v>13308.78</v>
      </c>
      <c r="E40" s="526">
        <f>'9'!E40+'8'!E40+'7'!E40</f>
        <v>17724.687999999998</v>
      </c>
      <c r="F40" s="526">
        <f>'9'!F40+'8'!F40+'7'!F40</f>
        <v>3448.511</v>
      </c>
      <c r="G40" s="526">
        <f>'9'!G40+'8'!G40+'7'!G40</f>
        <v>3457.3919999999998</v>
      </c>
      <c r="H40" s="526">
        <f>'9'!H40+'8'!H40+'7'!H40</f>
        <v>11117.207</v>
      </c>
      <c r="I40" s="526">
        <f>'9'!I40+'8'!I40+'7'!I40</f>
        <v>5548.777</v>
      </c>
      <c r="J40" s="526">
        <f>'9'!J40+'8'!J40+'7'!J40</f>
        <v>466.08700000000044</v>
      </c>
      <c r="K40" s="526">
        <f>'9'!K40+'8'!K40+'7'!K40</f>
        <v>3681.53</v>
      </c>
      <c r="L40" s="526">
        <f>'9'!L40+'8'!L40+'7'!L40</f>
        <v>21979.003000000001</v>
      </c>
      <c r="M40" s="527">
        <f>'9'!M40+'8'!M40+'7'!M40</f>
        <v>7591.9439999999995</v>
      </c>
      <c r="N40" s="507">
        <f>'9'!N40+'8'!N40+'7'!N40</f>
        <v>106523.66</v>
      </c>
    </row>
    <row r="41" spans="1:14" ht="14.25" x14ac:dyDescent="0.3">
      <c r="A41" s="508" t="s">
        <v>443</v>
      </c>
      <c r="B41" s="540">
        <f>'9'!B41+'8'!B41+'7'!B41</f>
        <v>-522.64400000000001</v>
      </c>
      <c r="C41" s="541">
        <f>'9'!C41+'8'!C41+'7'!C41</f>
        <v>-1915.6030000000001</v>
      </c>
      <c r="D41" s="541">
        <f>'9'!D41+'8'!D41+'7'!D41</f>
        <v>2508.672</v>
      </c>
      <c r="E41" s="541">
        <f>'9'!E41+'8'!E41+'7'!E41</f>
        <v>221.559</v>
      </c>
      <c r="F41" s="541">
        <f>'9'!F41+'8'!F41+'7'!F41</f>
        <v>0</v>
      </c>
      <c r="G41" s="541">
        <f>'9'!G41+'8'!G41+'7'!G41</f>
        <v>-298.72800000000001</v>
      </c>
      <c r="H41" s="541">
        <f>'9'!H41+'8'!H41+'7'!H41</f>
        <v>0</v>
      </c>
      <c r="I41" s="541">
        <f>'9'!I41+'8'!I41+'7'!I41</f>
        <v>0</v>
      </c>
      <c r="J41" s="541">
        <f>'9'!J41+'8'!J41+'7'!J41</f>
        <v>2218.1480000000001</v>
      </c>
      <c r="K41" s="541">
        <f>'9'!K41+'8'!K41+'7'!K41</f>
        <v>0</v>
      </c>
      <c r="L41" s="541">
        <f>'9'!L41+'8'!L41+'7'!L41</f>
        <v>0</v>
      </c>
      <c r="M41" s="542">
        <f>'9'!M41+'8'!M41+'7'!M41</f>
        <v>8127.54</v>
      </c>
      <c r="N41" s="516">
        <f>'9'!N41+'8'!N41+'7'!N41</f>
        <v>10338.944</v>
      </c>
    </row>
    <row r="42" spans="1:14" ht="14.25" x14ac:dyDescent="0.3">
      <c r="A42" s="510" t="s">
        <v>419</v>
      </c>
      <c r="B42" s="531">
        <f>'9'!B42+'8'!B42+'7'!B42</f>
        <v>6811.2969999999996</v>
      </c>
      <c r="C42" s="532">
        <f>'9'!C42+'8'!C42+'7'!C42</f>
        <v>14255.642</v>
      </c>
      <c r="D42" s="532">
        <f>'9'!D42+'8'!D42+'7'!D42</f>
        <v>12619.981</v>
      </c>
      <c r="E42" s="532">
        <f>'9'!E42+'8'!E42+'7'!E42</f>
        <v>16474.108</v>
      </c>
      <c r="F42" s="532">
        <f>'9'!F42+'8'!F42+'7'!F42</f>
        <v>3721.5549999999998</v>
      </c>
      <c r="G42" s="532">
        <f>'9'!G42+'8'!G42+'7'!G42</f>
        <v>1927.759</v>
      </c>
      <c r="H42" s="532">
        <f>'9'!H42+'8'!H42+'7'!H42</f>
        <v>10879.514999999999</v>
      </c>
      <c r="I42" s="532">
        <f>'9'!I42+'8'!I42+'7'!I42</f>
        <v>3686.5940000000001</v>
      </c>
      <c r="J42" s="532">
        <f>'9'!J42+'8'!J42+'7'!J42</f>
        <v>0</v>
      </c>
      <c r="K42" s="532">
        <f>'9'!K42+'8'!K42+'7'!K42</f>
        <v>4405.2759999999998</v>
      </c>
      <c r="L42" s="532">
        <f>'9'!L42+'8'!L42+'7'!L42</f>
        <v>22201.432000000001</v>
      </c>
      <c r="M42" s="533">
        <f>'9'!M42+'8'!M42+'7'!M42</f>
        <v>-2667.9270000000001</v>
      </c>
      <c r="N42" s="517">
        <f>'9'!N42+'8'!N42+'7'!N42</f>
        <v>94315.232000000004</v>
      </c>
    </row>
    <row r="43" spans="1:14" ht="14.25" x14ac:dyDescent="0.3">
      <c r="A43" s="572" t="s">
        <v>444</v>
      </c>
      <c r="B43" s="531">
        <f>'9'!B43+'8'!B43+'7'!B43</f>
        <v>0</v>
      </c>
      <c r="C43" s="532">
        <f>'9'!C43+'8'!C43+'7'!C43</f>
        <v>-1E-3</v>
      </c>
      <c r="D43" s="532">
        <f>'9'!D43+'8'!D43+'7'!D43</f>
        <v>1E-3</v>
      </c>
      <c r="E43" s="532">
        <f>'9'!E43+'8'!E43+'7'!E43</f>
        <v>0</v>
      </c>
      <c r="F43" s="532">
        <f>'9'!F43+'8'!F43+'7'!F43</f>
        <v>0</v>
      </c>
      <c r="G43" s="532">
        <f>'9'!G43+'8'!G43+'7'!G43</f>
        <v>0</v>
      </c>
      <c r="H43" s="532">
        <f>'9'!H43+'8'!H43+'7'!H43</f>
        <v>1E-3</v>
      </c>
      <c r="I43" s="532">
        <f>'9'!I43+'8'!I43+'7'!I43</f>
        <v>1E-3</v>
      </c>
      <c r="J43" s="532">
        <f>'9'!J43+'8'!J43+'7'!J43</f>
        <v>1E-3</v>
      </c>
      <c r="K43" s="532">
        <f>'9'!K43+'8'!K43+'7'!K43</f>
        <v>0</v>
      </c>
      <c r="L43" s="532">
        <f>'9'!L43+'8'!L43+'7'!L43</f>
        <v>0</v>
      </c>
      <c r="M43" s="533">
        <f>'9'!M43+'8'!M43+'7'!M43</f>
        <v>0</v>
      </c>
      <c r="N43" s="517">
        <f>'9'!N43+'8'!N43+'7'!N43</f>
        <v>3.0000000000000001E-3</v>
      </c>
    </row>
    <row r="44" spans="1:14" ht="15" thickBot="1" x14ac:dyDescent="0.35">
      <c r="A44" s="512" t="s">
        <v>420</v>
      </c>
      <c r="B44" s="534">
        <f>'9'!B44+'8'!B44+'7'!B44</f>
        <v>2346.86</v>
      </c>
      <c r="C44" s="535">
        <f>'9'!C44+'8'!C44+'7'!C44</f>
        <v>-2775.8100000000004</v>
      </c>
      <c r="D44" s="535">
        <f>'9'!D44+'8'!D44+'7'!D44</f>
        <v>-1819.874</v>
      </c>
      <c r="E44" s="535">
        <f>'9'!E44+'8'!E44+'7'!E44</f>
        <v>1029.021</v>
      </c>
      <c r="F44" s="535">
        <f>'9'!F44+'8'!F44+'7'!F44</f>
        <v>-273.04399999999987</v>
      </c>
      <c r="G44" s="535">
        <f>'9'!G44+'8'!G44+'7'!G44</f>
        <v>1828.3610000000001</v>
      </c>
      <c r="H44" s="535">
        <f>'9'!H44+'8'!H44+'7'!H44</f>
        <v>237.69100000000003</v>
      </c>
      <c r="I44" s="535">
        <f>'9'!I44+'8'!I44+'7'!I44</f>
        <v>1862.182</v>
      </c>
      <c r="J44" s="535">
        <f>'9'!J44+'8'!J44+'7'!J44</f>
        <v>-1752.0619999999999</v>
      </c>
      <c r="K44" s="535">
        <f>'9'!K44+'8'!K44+'7'!K44</f>
        <v>-723.74599999999987</v>
      </c>
      <c r="L44" s="535">
        <f>'9'!L44+'8'!L44+'7'!L44</f>
        <v>-222.42900000000009</v>
      </c>
      <c r="M44" s="536">
        <f>'9'!M44+'8'!M44+'7'!M44</f>
        <v>2132.3310000000001</v>
      </c>
      <c r="N44" s="518">
        <f>'9'!N44+'8'!N44+'7'!N44</f>
        <v>1869.4809999999998</v>
      </c>
    </row>
    <row r="45" spans="1:14" ht="14.25" thickBot="1" x14ac:dyDescent="0.3">
      <c r="A45" s="506" t="s">
        <v>421</v>
      </c>
      <c r="B45" s="525">
        <f>'9'!B45+'8'!B45+'7'!B45</f>
        <v>1473.0869999999995</v>
      </c>
      <c r="C45" s="526">
        <f>'9'!C45+'8'!C45+'7'!C45</f>
        <v>8638.3009999999995</v>
      </c>
      <c r="D45" s="526">
        <f>'9'!D45+'8'!D45+'7'!D45</f>
        <v>7824.8650999999991</v>
      </c>
      <c r="E45" s="526">
        <f>'9'!E45+'8'!E45+'7'!E45</f>
        <v>7497.7139999999999</v>
      </c>
      <c r="F45" s="526">
        <f>'9'!F45+'8'!F45+'7'!F45</f>
        <v>15392.363999999998</v>
      </c>
      <c r="G45" s="526">
        <f>'9'!G45+'8'!G45+'7'!G45</f>
        <v>2332.261</v>
      </c>
      <c r="H45" s="526">
        <f>'9'!H45+'8'!H45+'7'!H45</f>
        <v>6103.098</v>
      </c>
      <c r="I45" s="526">
        <f>'9'!I45+'8'!I45+'7'!I45</f>
        <v>-3932.3490000000002</v>
      </c>
      <c r="J45" s="526">
        <f>'9'!J45+'8'!J45+'7'!J45</f>
        <v>6872.9509999999991</v>
      </c>
      <c r="K45" s="526">
        <f>'9'!K45+'8'!K45+'7'!K45</f>
        <v>6448.6803</v>
      </c>
      <c r="L45" s="526">
        <f>'9'!L45+'8'!L45+'7'!L45</f>
        <v>-1115.5649999999994</v>
      </c>
      <c r="M45" s="527">
        <f>'9'!M45+'8'!M45+'7'!M45</f>
        <v>5700.0110000000004</v>
      </c>
      <c r="N45" s="507">
        <f>'9'!N45+'8'!N45+'7'!N45</f>
        <v>63235.418399999995</v>
      </c>
    </row>
    <row r="46" spans="1:14" ht="14.25" x14ac:dyDescent="0.3">
      <c r="A46" s="508" t="s">
        <v>422</v>
      </c>
      <c r="B46" s="528">
        <f>'9'!B46+'8'!B46+'7'!B46</f>
        <v>254.31899999999996</v>
      </c>
      <c r="C46" s="529">
        <f>'9'!C46+'8'!C46+'7'!C46</f>
        <v>1264.1399999999999</v>
      </c>
      <c r="D46" s="529">
        <f>'9'!D46+'8'!D46+'7'!D46</f>
        <v>-972.33200000000033</v>
      </c>
      <c r="E46" s="529">
        <f>'9'!E46+'8'!E46+'7'!E46</f>
        <v>-240.66600000000017</v>
      </c>
      <c r="F46" s="529">
        <f>'9'!F46+'8'!F46+'7'!F46</f>
        <v>3664.9739999999997</v>
      </c>
      <c r="G46" s="529">
        <f>'9'!G46+'8'!G46+'7'!G46</f>
        <v>-401.72200000000021</v>
      </c>
      <c r="H46" s="529">
        <f>'9'!H46+'8'!H46+'7'!H46</f>
        <v>-1374.3900000000003</v>
      </c>
      <c r="I46" s="529">
        <f>'9'!I46+'8'!I46+'7'!I46</f>
        <v>-3270.5459999999994</v>
      </c>
      <c r="J46" s="529">
        <f>'9'!J46+'8'!J46+'7'!J46</f>
        <v>-10.684999999999945</v>
      </c>
      <c r="K46" s="529">
        <f>'9'!K46+'8'!K46+'7'!K46</f>
        <v>3136.2150000000001</v>
      </c>
      <c r="L46" s="529">
        <f>'9'!L46+'8'!L46+'7'!L46</f>
        <v>-3174.549</v>
      </c>
      <c r="M46" s="530">
        <f>'9'!M46+'8'!M46+'7'!M46</f>
        <v>443.44299999999998</v>
      </c>
      <c r="N46" s="509">
        <f>'9'!N46+'8'!N46+'7'!N46</f>
        <v>-681.79899999999907</v>
      </c>
    </row>
    <row r="47" spans="1:14" ht="14.25" x14ac:dyDescent="0.3">
      <c r="A47" s="510" t="s">
        <v>421</v>
      </c>
      <c r="B47" s="531">
        <f>'9'!B47+'8'!B47+'7'!B47</f>
        <v>7876.1749999999993</v>
      </c>
      <c r="C47" s="532">
        <f>'9'!C47+'8'!C47+'7'!C47</f>
        <v>12054.234</v>
      </c>
      <c r="D47" s="532">
        <f>'9'!D47+'8'!D47+'7'!D47</f>
        <v>8121.2979999999998</v>
      </c>
      <c r="E47" s="532">
        <f>'9'!E47+'8'!E47+'7'!E47</f>
        <v>10133.16</v>
      </c>
      <c r="F47" s="532">
        <f>'9'!F47+'8'!F47+'7'!F47</f>
        <v>6129.9269999999997</v>
      </c>
      <c r="G47" s="532">
        <f>'9'!G47+'8'!G47+'7'!G47</f>
        <v>1498.395</v>
      </c>
      <c r="H47" s="532">
        <f>'9'!H47+'8'!H47+'7'!H47</f>
        <v>4659.5560000000005</v>
      </c>
      <c r="I47" s="532">
        <f>'9'!I47+'8'!I47+'7'!I47</f>
        <v>5659.6689999999999</v>
      </c>
      <c r="J47" s="532">
        <f>'9'!J47+'8'!J47+'7'!J47</f>
        <v>8117.2950000000001</v>
      </c>
      <c r="K47" s="532">
        <f>'9'!K47+'8'!K47+'7'!K47</f>
        <v>9143.9660000000003</v>
      </c>
      <c r="L47" s="532">
        <f>'9'!L47+'8'!L47+'7'!L47</f>
        <v>2483.652</v>
      </c>
      <c r="M47" s="533">
        <f>'9'!M47+'8'!M47+'7'!M47</f>
        <v>4893.1059999999998</v>
      </c>
      <c r="N47" s="511">
        <f>'9'!N47+'8'!N47+'7'!N47</f>
        <v>80770.432999999975</v>
      </c>
    </row>
    <row r="48" spans="1:14" ht="14.25" x14ac:dyDescent="0.3">
      <c r="A48" s="510" t="s">
        <v>423</v>
      </c>
      <c r="B48" s="531">
        <f>'9'!B48+'8'!B48+'7'!B48</f>
        <v>-6657.4070000000002</v>
      </c>
      <c r="C48" s="532">
        <f>'9'!C48+'8'!C48+'7'!C48</f>
        <v>-4128.2510000000002</v>
      </c>
      <c r="D48" s="532">
        <f>'9'!D48+'8'!D48+'7'!D48</f>
        <v>675.89909999999998</v>
      </c>
      <c r="E48" s="532">
        <f>'9'!E48+'8'!E48+'7'!E48</f>
        <v>-2239.482</v>
      </c>
      <c r="F48" s="532">
        <f>'9'!F48+'8'!F48+'7'!F48</f>
        <v>5600.6869999999999</v>
      </c>
      <c r="G48" s="532">
        <f>'9'!G48+'8'!G48+'7'!G48</f>
        <v>1235.5880000000006</v>
      </c>
      <c r="H48" s="532">
        <f>'9'!H48+'8'!H48+'7'!H48</f>
        <v>2817.9320000000002</v>
      </c>
      <c r="I48" s="532">
        <f>'9'!I48+'8'!I48+'7'!I48</f>
        <v>-6321.4719999999998</v>
      </c>
      <c r="J48" s="532">
        <f>'9'!J48+'8'!J48+'7'!J48</f>
        <v>-1233.6590000000001</v>
      </c>
      <c r="K48" s="532">
        <f>'9'!K48+'8'!K48+'7'!K48</f>
        <v>-6411.9886999999999</v>
      </c>
      <c r="L48" s="532">
        <f>'9'!L48+'8'!L48+'7'!L48</f>
        <v>-100.71599999999999</v>
      </c>
      <c r="M48" s="533">
        <f>'9'!M48+'8'!M48+'7'!M48</f>
        <v>363.46199999999999</v>
      </c>
      <c r="N48" s="511">
        <f>'9'!N48+'8'!N48+'7'!N48</f>
        <v>-16399.407599999995</v>
      </c>
    </row>
    <row r="49" spans="1:14" ht="15" thickBot="1" x14ac:dyDescent="0.35">
      <c r="A49" s="512" t="s">
        <v>424</v>
      </c>
      <c r="B49" s="534">
        <f>'9'!B49+'8'!B49+'7'!B49</f>
        <v>0</v>
      </c>
      <c r="C49" s="535">
        <f>'9'!C49+'8'!C49+'7'!C49</f>
        <v>-551.822</v>
      </c>
      <c r="D49" s="535">
        <f>'9'!D49+'8'!D49+'7'!D49</f>
        <v>0</v>
      </c>
      <c r="E49" s="535">
        <f>'9'!E49+'8'!E49+'7'!E49</f>
        <v>-155.298</v>
      </c>
      <c r="F49" s="535">
        <f>'9'!F49+'8'!F49+'7'!F49</f>
        <v>-3.2240000000000002</v>
      </c>
      <c r="G49" s="535">
        <f>'9'!G49+'8'!G49+'7'!G49</f>
        <v>0</v>
      </c>
      <c r="H49" s="535">
        <f>'9'!H49+'8'!H49+'7'!H49</f>
        <v>0</v>
      </c>
      <c r="I49" s="535">
        <f>'9'!I49+'8'!I49+'7'!I49</f>
        <v>0</v>
      </c>
      <c r="J49" s="535">
        <f>'9'!J49+'8'!J49+'7'!J49</f>
        <v>0</v>
      </c>
      <c r="K49" s="535">
        <f>'9'!K49+'8'!K49+'7'!K49</f>
        <v>580.48799999999994</v>
      </c>
      <c r="L49" s="535">
        <f>'9'!L49+'8'!L49+'7'!L49</f>
        <v>-323.952</v>
      </c>
      <c r="M49" s="536">
        <f>'9'!M49+'8'!M49+'7'!M49</f>
        <v>0</v>
      </c>
      <c r="N49" s="513">
        <f>'9'!N49+'8'!N49+'7'!N49</f>
        <v>-453.80800000000005</v>
      </c>
    </row>
    <row r="50" spans="1:14" ht="14.25" thickBot="1" x14ac:dyDescent="0.3">
      <c r="A50" s="506" t="s">
        <v>425</v>
      </c>
      <c r="B50" s="525">
        <f>'9'!B50+'8'!B50+'7'!B50</f>
        <v>35148.006999999998</v>
      </c>
      <c r="C50" s="526">
        <f>'9'!C50+'8'!C50+'7'!C50</f>
        <v>64892.532999999996</v>
      </c>
      <c r="D50" s="526">
        <f>'9'!D50+'8'!D50+'7'!D50</f>
        <v>44102.425000000003</v>
      </c>
      <c r="E50" s="526">
        <f>'9'!E50+'8'!E50+'7'!E50</f>
        <v>47175.635000000002</v>
      </c>
      <c r="F50" s="526">
        <f>'9'!F50+'8'!F50+'7'!F50</f>
        <v>28402.119100000004</v>
      </c>
      <c r="G50" s="526">
        <f>'9'!G50+'8'!G50+'7'!G50</f>
        <v>35695.504000000001</v>
      </c>
      <c r="H50" s="526">
        <f>'9'!H50+'8'!H50+'7'!H50</f>
        <v>35222.796999999999</v>
      </c>
      <c r="I50" s="526">
        <f>'9'!I50+'8'!I50+'7'!I50</f>
        <v>33066.137999999999</v>
      </c>
      <c r="J50" s="526">
        <f>'9'!J50+'8'!J50+'7'!J50</f>
        <v>36152.540999999997</v>
      </c>
      <c r="K50" s="526">
        <f>'9'!K50+'8'!K50+'7'!K50</f>
        <v>55788.557399999998</v>
      </c>
      <c r="L50" s="526">
        <f>'9'!L50+'8'!L50+'7'!L50</f>
        <v>109677.97099999999</v>
      </c>
      <c r="M50" s="527">
        <f>'9'!M50+'8'!M50+'7'!M50</f>
        <v>76467.180999999997</v>
      </c>
      <c r="N50" s="507">
        <f>'9'!N50+'8'!N50+'7'!N50</f>
        <v>601791.4084999999</v>
      </c>
    </row>
    <row r="51" spans="1:14" ht="14.25" x14ac:dyDescent="0.3">
      <c r="A51" s="508" t="s">
        <v>426</v>
      </c>
      <c r="B51" s="528">
        <f>'9'!B51+'8'!B51+'7'!B51</f>
        <v>8851.74</v>
      </c>
      <c r="C51" s="529">
        <f>'9'!C51+'8'!C51+'7'!C51</f>
        <v>3512.203</v>
      </c>
      <c r="D51" s="529">
        <f>'9'!D51+'8'!D51+'7'!D51</f>
        <v>10723.096000000001</v>
      </c>
      <c r="E51" s="529">
        <f>'9'!E51+'8'!E51+'7'!E51</f>
        <v>-501.11099999999999</v>
      </c>
      <c r="F51" s="529">
        <f>'9'!F51+'8'!F51+'7'!F51</f>
        <v>2036.0840000000001</v>
      </c>
      <c r="G51" s="529">
        <f>'9'!G51+'8'!G51+'7'!G51</f>
        <v>18.591999999999999</v>
      </c>
      <c r="H51" s="529">
        <f>'9'!H51+'8'!H51+'7'!H51</f>
        <v>1441.0029999999999</v>
      </c>
      <c r="I51" s="529">
        <f>'9'!I51+'8'!I51+'7'!I51</f>
        <v>0</v>
      </c>
      <c r="J51" s="529">
        <f>'9'!J51+'8'!J51+'7'!J51</f>
        <v>8241.2910000000011</v>
      </c>
      <c r="K51" s="529">
        <f>'9'!K51+'8'!K51+'7'!K51</f>
        <v>-3797.5199999999995</v>
      </c>
      <c r="L51" s="529">
        <f>'9'!L51+'8'!L51+'7'!L51</f>
        <v>1281.9020000000003</v>
      </c>
      <c r="M51" s="530">
        <f>'9'!M51+'8'!M51+'7'!M51</f>
        <v>8144.4989999999998</v>
      </c>
      <c r="N51" s="509">
        <f>'9'!N51+'8'!N51+'7'!N51</f>
        <v>39951.778999999995</v>
      </c>
    </row>
    <row r="52" spans="1:14" ht="14.25" x14ac:dyDescent="0.3">
      <c r="A52" s="510" t="s">
        <v>427</v>
      </c>
      <c r="B52" s="531">
        <f>'9'!B52+'8'!B52+'7'!B52</f>
        <v>3925.1</v>
      </c>
      <c r="C52" s="532">
        <f>'9'!C52+'8'!C52+'7'!C52</f>
        <v>0</v>
      </c>
      <c r="D52" s="532">
        <f>'9'!D52+'8'!D52+'7'!D52</f>
        <v>3605.3319999999999</v>
      </c>
      <c r="E52" s="532">
        <f>'9'!E52+'8'!E52+'7'!E52</f>
        <v>0</v>
      </c>
      <c r="F52" s="532">
        <f>'9'!F52+'8'!F52+'7'!F52</f>
        <v>0</v>
      </c>
      <c r="G52" s="532">
        <f>'9'!G52+'8'!G52+'7'!G52</f>
        <v>0</v>
      </c>
      <c r="H52" s="532">
        <f>'9'!H52+'8'!H52+'7'!H52</f>
        <v>0</v>
      </c>
      <c r="I52" s="532">
        <f>'9'!I52+'8'!I52+'7'!I52</f>
        <v>-4132.4859999999999</v>
      </c>
      <c r="J52" s="532">
        <f>'9'!J52+'8'!J52+'7'!J52</f>
        <v>0</v>
      </c>
      <c r="K52" s="532">
        <f>'9'!K52+'8'!K52+'7'!K52</f>
        <v>3058.2109999999998</v>
      </c>
      <c r="L52" s="532">
        <f>'9'!L52+'8'!L52+'7'!L52</f>
        <v>4053.6</v>
      </c>
      <c r="M52" s="533">
        <f>'9'!M52+'8'!M52+'7'!M52</f>
        <v>9775.0660000000007</v>
      </c>
      <c r="N52" s="511">
        <f>'9'!N52+'8'!N52+'7'!N52</f>
        <v>20284.823</v>
      </c>
    </row>
    <row r="53" spans="1:14" ht="14.25" x14ac:dyDescent="0.3">
      <c r="A53" s="510" t="s">
        <v>211</v>
      </c>
      <c r="B53" s="531">
        <f>'9'!B53+'8'!B53+'7'!B53</f>
        <v>-31.468</v>
      </c>
      <c r="C53" s="532">
        <f>'9'!C53+'8'!C53+'7'!C53</f>
        <v>1620.251</v>
      </c>
      <c r="D53" s="532">
        <f>'9'!D53+'8'!D53+'7'!D53</f>
        <v>-26.126000000000001</v>
      </c>
      <c r="E53" s="532">
        <f>'9'!E53+'8'!E53+'7'!E53</f>
        <v>0</v>
      </c>
      <c r="F53" s="532">
        <f>'9'!F53+'8'!F53+'7'!F53</f>
        <v>2180.953</v>
      </c>
      <c r="G53" s="532">
        <f>'9'!G53+'8'!G53+'7'!G53</f>
        <v>0</v>
      </c>
      <c r="H53" s="532">
        <f>'9'!H53+'8'!H53+'7'!H53</f>
        <v>0</v>
      </c>
      <c r="I53" s="532">
        <f>'9'!I53+'8'!I53+'7'!I53</f>
        <v>-479.14600000000002</v>
      </c>
      <c r="J53" s="532">
        <f>'9'!J53+'8'!J53+'7'!J53</f>
        <v>-145.57900000000001</v>
      </c>
      <c r="K53" s="532">
        <f>'9'!K53+'8'!K53+'7'!K53</f>
        <v>-38.561</v>
      </c>
      <c r="L53" s="532">
        <f>'9'!L53+'8'!L53+'7'!L53</f>
        <v>2409.9259999999999</v>
      </c>
      <c r="M53" s="533">
        <f>'9'!M53+'8'!M53+'7'!M53</f>
        <v>-72.308000000000007</v>
      </c>
      <c r="N53" s="511">
        <f>'9'!N53+'8'!N53+'7'!N53</f>
        <v>5417.9419999999991</v>
      </c>
    </row>
    <row r="54" spans="1:14" ht="14.25" x14ac:dyDescent="0.3">
      <c r="A54" s="572" t="s">
        <v>445</v>
      </c>
      <c r="B54" s="531">
        <f>'9'!B54+'8'!B54+'7'!B54</f>
        <v>0</v>
      </c>
      <c r="C54" s="532">
        <f>'9'!C54+'8'!C54+'7'!C54</f>
        <v>0</v>
      </c>
      <c r="D54" s="532">
        <f>'9'!D54+'8'!D54+'7'!D54</f>
        <v>0</v>
      </c>
      <c r="E54" s="532">
        <f>'9'!E54+'8'!E54+'7'!E54</f>
        <v>0</v>
      </c>
      <c r="F54" s="532">
        <f>'9'!F54+'8'!F54+'7'!F54</f>
        <v>1E-4</v>
      </c>
      <c r="G54" s="532">
        <f>'9'!G54+'8'!G54+'7'!G54</f>
        <v>0</v>
      </c>
      <c r="H54" s="532">
        <f>'9'!H54+'8'!H54+'7'!H54</f>
        <v>0</v>
      </c>
      <c r="I54" s="532">
        <f>'9'!I54+'8'!I54+'7'!I54</f>
        <v>0</v>
      </c>
      <c r="J54" s="532">
        <f>'9'!J54+'8'!J54+'7'!J54</f>
        <v>0</v>
      </c>
      <c r="K54" s="532">
        <f>'9'!K54+'8'!K54+'7'!K54</f>
        <v>0</v>
      </c>
      <c r="L54" s="532">
        <f>'9'!L54+'8'!L54+'7'!L54</f>
        <v>0</v>
      </c>
      <c r="M54" s="533">
        <f>'9'!M54+'8'!M54+'7'!M54</f>
        <v>0</v>
      </c>
      <c r="N54" s="511">
        <f>'9'!N54+'8'!N54+'7'!N54</f>
        <v>1E-4</v>
      </c>
    </row>
    <row r="55" spans="1:14" ht="14.25" x14ac:dyDescent="0.3">
      <c r="A55" s="510" t="s">
        <v>428</v>
      </c>
      <c r="B55" s="531">
        <f>'9'!B55+'8'!B55+'7'!B55</f>
        <v>0</v>
      </c>
      <c r="C55" s="532">
        <f>'9'!C55+'8'!C55+'7'!C55</f>
        <v>42117.968999999997</v>
      </c>
      <c r="D55" s="532">
        <f>'9'!D55+'8'!D55+'7'!D55</f>
        <v>2823.75</v>
      </c>
      <c r="E55" s="532">
        <f>'9'!E55+'8'!E55+'7'!E55</f>
        <v>16048.329</v>
      </c>
      <c r="F55" s="532">
        <f>'9'!F55+'8'!F55+'7'!F55</f>
        <v>0</v>
      </c>
      <c r="G55" s="532">
        <f>'9'!G55+'8'!G55+'7'!G55</f>
        <v>5167.68</v>
      </c>
      <c r="H55" s="532">
        <f>'9'!H55+'8'!H55+'7'!H55</f>
        <v>5751.5940000000001</v>
      </c>
      <c r="I55" s="532">
        <f>'9'!I55+'8'!I55+'7'!I55</f>
        <v>12632.674999999999</v>
      </c>
      <c r="J55" s="532">
        <f>'9'!J55+'8'!J55+'7'!J55</f>
        <v>0</v>
      </c>
      <c r="K55" s="532">
        <f>'9'!K55+'8'!K55+'7'!K55</f>
        <v>36859.889000000003</v>
      </c>
      <c r="L55" s="532">
        <f>'9'!L55+'8'!L55+'7'!L55</f>
        <v>75788.34</v>
      </c>
      <c r="M55" s="533">
        <f>'9'!M55+'8'!M55+'7'!M55</f>
        <v>37001.125</v>
      </c>
      <c r="N55" s="511">
        <f>'9'!N55+'8'!N55+'7'!N55</f>
        <v>234191.351</v>
      </c>
    </row>
    <row r="56" spans="1:14" ht="14.25" x14ac:dyDescent="0.3">
      <c r="A56" s="510" t="s">
        <v>429</v>
      </c>
      <c r="B56" s="531">
        <f>'9'!B56+'8'!B56+'7'!B56</f>
        <v>0</v>
      </c>
      <c r="C56" s="532">
        <f>'9'!C56+'8'!C56+'7'!C56</f>
        <v>0</v>
      </c>
      <c r="D56" s="532">
        <f>'9'!D56+'8'!D56+'7'!D56</f>
        <v>0</v>
      </c>
      <c r="E56" s="532">
        <f>'9'!E56+'8'!E56+'7'!E56</f>
        <v>0</v>
      </c>
      <c r="F56" s="532">
        <f>'9'!F56+'8'!F56+'7'!F56</f>
        <v>0</v>
      </c>
      <c r="G56" s="532">
        <f>'9'!G56+'8'!G56+'7'!G56</f>
        <v>1666.4</v>
      </c>
      <c r="H56" s="532">
        <f>'9'!H56+'8'!H56+'7'!H56</f>
        <v>1441.3</v>
      </c>
      <c r="I56" s="532">
        <f>'9'!I56+'8'!I56+'7'!I56</f>
        <v>4132.5</v>
      </c>
      <c r="J56" s="532">
        <f>'9'!J56+'8'!J56+'7'!J56</f>
        <v>0</v>
      </c>
      <c r="K56" s="532">
        <f>'9'!K56+'8'!K56+'7'!K56</f>
        <v>-3572.9409999999998</v>
      </c>
      <c r="L56" s="532">
        <f>'9'!L56+'8'!L56+'7'!L56</f>
        <v>-17.164999999999999</v>
      </c>
      <c r="M56" s="533">
        <f>'9'!M56+'8'!M56+'7'!M56</f>
        <v>0</v>
      </c>
      <c r="N56" s="511">
        <f>'9'!N56+'8'!N56+'7'!N56</f>
        <v>3650.0940000000001</v>
      </c>
    </row>
    <row r="57" spans="1:14" ht="14.25" x14ac:dyDescent="0.3">
      <c r="A57" s="510" t="s">
        <v>430</v>
      </c>
      <c r="B57" s="531">
        <f>'9'!B57+'8'!B57+'7'!B57</f>
        <v>-724.78099999999995</v>
      </c>
      <c r="C57" s="532">
        <f>'9'!C57+'8'!C57+'7'!C57</f>
        <v>0</v>
      </c>
      <c r="D57" s="532">
        <f>'9'!D57+'8'!D57+'7'!D57</f>
        <v>0</v>
      </c>
      <c r="E57" s="532">
        <f>'9'!E57+'8'!E57+'7'!E57</f>
        <v>2115.4079999999999</v>
      </c>
      <c r="F57" s="532">
        <f>'9'!F57+'8'!F57+'7'!F57</f>
        <v>0</v>
      </c>
      <c r="G57" s="532">
        <f>'9'!G57+'8'!G57+'7'!G57</f>
        <v>1888.462</v>
      </c>
      <c r="H57" s="532">
        <f>'9'!H57+'8'!H57+'7'!H57</f>
        <v>0</v>
      </c>
      <c r="I57" s="532">
        <f>'9'!I57+'8'!I57+'7'!I57</f>
        <v>1058.1780000000001</v>
      </c>
      <c r="J57" s="532">
        <f>'9'!J57+'8'!J57+'7'!J57</f>
        <v>201.77</v>
      </c>
      <c r="K57" s="532">
        <f>'9'!K57+'8'!K57+'7'!K57</f>
        <v>737.10799999999995</v>
      </c>
      <c r="L57" s="532">
        <f>'9'!L57+'8'!L57+'7'!L57</f>
        <v>3618.0050000000001</v>
      </c>
      <c r="M57" s="533">
        <f>'9'!M57+'8'!M57+'7'!M57</f>
        <v>0</v>
      </c>
      <c r="N57" s="511">
        <f>'9'!N57+'8'!N57+'7'!N57</f>
        <v>8894.15</v>
      </c>
    </row>
    <row r="58" spans="1:14" ht="14.25" x14ac:dyDescent="0.3">
      <c r="A58" s="510" t="s">
        <v>183</v>
      </c>
      <c r="B58" s="531">
        <f>'9'!B58+'8'!B58+'7'!B58</f>
        <v>12350.321</v>
      </c>
      <c r="C58" s="532">
        <f>'9'!C58+'8'!C58+'7'!C58</f>
        <v>10445.368</v>
      </c>
      <c r="D58" s="532">
        <f>'9'!D58+'8'!D58+'7'!D58</f>
        <v>14926.485000000001</v>
      </c>
      <c r="E58" s="532">
        <f>'9'!E58+'8'!E58+'7'!E58</f>
        <v>13241.763000000001</v>
      </c>
      <c r="F58" s="532">
        <f>'9'!F58+'8'!F58+'7'!F58</f>
        <v>12701.11</v>
      </c>
      <c r="G58" s="532">
        <f>'9'!G58+'8'!G58+'7'!G58</f>
        <v>13878.715</v>
      </c>
      <c r="H58" s="532">
        <f>'9'!H58+'8'!H58+'7'!H58</f>
        <v>13951.172</v>
      </c>
      <c r="I58" s="532">
        <f>'9'!I58+'8'!I58+'7'!I58</f>
        <v>11224.897999999999</v>
      </c>
      <c r="J58" s="532">
        <f>'9'!J58+'8'!J58+'7'!J58</f>
        <v>13864.151</v>
      </c>
      <c r="K58" s="532">
        <f>'9'!K58+'8'!K58+'7'!K58</f>
        <v>6437.8779999999997</v>
      </c>
      <c r="L58" s="532">
        <f>'9'!L58+'8'!L58+'7'!L58</f>
        <v>10079.362999999999</v>
      </c>
      <c r="M58" s="533">
        <f>'9'!M58+'8'!M58+'7'!M58</f>
        <v>12505.684999999999</v>
      </c>
      <c r="N58" s="511">
        <f>'9'!N58+'8'!N58+'7'!N58</f>
        <v>145606.90900000001</v>
      </c>
    </row>
    <row r="59" spans="1:14" ht="14.25" x14ac:dyDescent="0.3">
      <c r="A59" s="510" t="s">
        <v>431</v>
      </c>
      <c r="B59" s="531">
        <f>'9'!B59+'8'!B59+'7'!B59</f>
        <v>123.744</v>
      </c>
      <c r="C59" s="532">
        <f>'9'!C59+'8'!C59+'7'!C59</f>
        <v>0</v>
      </c>
      <c r="D59" s="532">
        <f>'9'!D59+'8'!D59+'7'!D59</f>
        <v>0</v>
      </c>
      <c r="E59" s="532">
        <f>'9'!E59+'8'!E59+'7'!E59</f>
        <v>5559.8909999999996</v>
      </c>
      <c r="F59" s="532">
        <f>'9'!F59+'8'!F59+'7'!F59</f>
        <v>0</v>
      </c>
      <c r="G59" s="532">
        <f>'9'!G59+'8'!G59+'7'!G59</f>
        <v>-566</v>
      </c>
      <c r="H59" s="532">
        <f>'9'!H59+'8'!H59+'7'!H59</f>
        <v>0</v>
      </c>
      <c r="I59" s="532">
        <f>'9'!I59+'8'!I59+'7'!I59</f>
        <v>0</v>
      </c>
      <c r="J59" s="532">
        <f>'9'!J59+'8'!J59+'7'!J59</f>
        <v>0</v>
      </c>
      <c r="K59" s="532">
        <f>'9'!K59+'8'!K59+'7'!K59</f>
        <v>47.967000000000006</v>
      </c>
      <c r="L59" s="532">
        <f>'9'!L59+'8'!L59+'7'!L59</f>
        <v>0</v>
      </c>
      <c r="M59" s="533">
        <f>'9'!M59+'8'!M59+'7'!M59</f>
        <v>0</v>
      </c>
      <c r="N59" s="511">
        <f>'9'!N59+'8'!N59+'7'!N59</f>
        <v>5165.6019999999999</v>
      </c>
    </row>
    <row r="60" spans="1:14" ht="14.25" x14ac:dyDescent="0.3">
      <c r="A60" s="510" t="s">
        <v>432</v>
      </c>
      <c r="B60" s="531">
        <f>'9'!B60+'8'!B60+'7'!B60</f>
        <v>0</v>
      </c>
      <c r="C60" s="532">
        <f>'9'!C60+'8'!C60+'7'!C60</f>
        <v>0</v>
      </c>
      <c r="D60" s="532">
        <f>'9'!D60+'8'!D60+'7'!D60</f>
        <v>0</v>
      </c>
      <c r="E60" s="532">
        <f>'9'!E60+'8'!E60+'7'!E60</f>
        <v>2226.7809999999999</v>
      </c>
      <c r="F60" s="532">
        <f>'9'!F60+'8'!F60+'7'!F60</f>
        <v>0</v>
      </c>
      <c r="G60" s="532">
        <f>'9'!G60+'8'!G60+'7'!G60</f>
        <v>1254.1300000000001</v>
      </c>
      <c r="H60" s="532">
        <f>'9'!H60+'8'!H60+'7'!H60</f>
        <v>2014.6020000000001</v>
      </c>
      <c r="I60" s="532">
        <f>'9'!I60+'8'!I60+'7'!I60</f>
        <v>0</v>
      </c>
      <c r="J60" s="532">
        <f>'9'!J60+'8'!J60+'7'!J60</f>
        <v>1327.3330000000001</v>
      </c>
      <c r="K60" s="532">
        <f>'9'!K60+'8'!K60+'7'!K60</f>
        <v>3616.6314000000002</v>
      </c>
      <c r="L60" s="532">
        <f>'9'!L60+'8'!L60+'7'!L60</f>
        <v>514.32799999999997</v>
      </c>
      <c r="M60" s="533">
        <f>'9'!M60+'8'!M60+'7'!M60</f>
        <v>-2027.992</v>
      </c>
      <c r="N60" s="511">
        <f>'9'!N60+'8'!N60+'7'!N60</f>
        <v>8925.8133999999991</v>
      </c>
    </row>
    <row r="61" spans="1:14" ht="14.25" x14ac:dyDescent="0.3">
      <c r="A61" s="510" t="s">
        <v>433</v>
      </c>
      <c r="B61" s="531">
        <f>'9'!B61+'8'!B61+'7'!B61</f>
        <v>38.432000000000002</v>
      </c>
      <c r="C61" s="532">
        <f>'9'!C61+'8'!C61+'7'!C61</f>
        <v>0</v>
      </c>
      <c r="D61" s="532">
        <f>'9'!D61+'8'!D61+'7'!D61</f>
        <v>0</v>
      </c>
      <c r="E61" s="532">
        <f>'9'!E61+'8'!E61+'7'!E61</f>
        <v>0</v>
      </c>
      <c r="F61" s="532">
        <f>'9'!F61+'8'!F61+'7'!F61</f>
        <v>0</v>
      </c>
      <c r="G61" s="532">
        <f>'9'!G61+'8'!G61+'7'!G61</f>
        <v>0</v>
      </c>
      <c r="H61" s="532">
        <f>'9'!H61+'8'!H61+'7'!H61</f>
        <v>0</v>
      </c>
      <c r="I61" s="532">
        <f>'9'!I61+'8'!I61+'7'!I61</f>
        <v>0</v>
      </c>
      <c r="J61" s="532">
        <f>'9'!J61+'8'!J61+'7'!J61</f>
        <v>2E-3</v>
      </c>
      <c r="K61" s="532">
        <f>'9'!K61+'8'!K61+'7'!K61</f>
        <v>103.113</v>
      </c>
      <c r="L61" s="532">
        <f>'9'!L61+'8'!L61+'7'!L61</f>
        <v>823.3</v>
      </c>
      <c r="M61" s="533">
        <f>'9'!M61+'8'!M61+'7'!M61</f>
        <v>53.923999999999999</v>
      </c>
      <c r="N61" s="511">
        <f>'9'!N61+'8'!N61+'7'!N61</f>
        <v>1018.771</v>
      </c>
    </row>
    <row r="62" spans="1:14" ht="15" thickBot="1" x14ac:dyDescent="0.35">
      <c r="A62" s="512" t="s">
        <v>434</v>
      </c>
      <c r="B62" s="534">
        <f>'9'!B62+'8'!B62+'7'!B62</f>
        <v>10614.919</v>
      </c>
      <c r="C62" s="535">
        <f>'9'!C62+'8'!C62+'7'!C62</f>
        <v>7196.7420000000002</v>
      </c>
      <c r="D62" s="535">
        <f>'9'!D62+'8'!D62+'7'!D62</f>
        <v>12049.888000000001</v>
      </c>
      <c r="E62" s="535">
        <f>'9'!E62+'8'!E62+'7'!E62</f>
        <v>8484.5739999999987</v>
      </c>
      <c r="F62" s="535">
        <f>'9'!F62+'8'!F62+'7'!F62</f>
        <v>11483.972</v>
      </c>
      <c r="G62" s="535">
        <f>'9'!G62+'8'!G62+'7'!G62</f>
        <v>12387.525</v>
      </c>
      <c r="H62" s="535">
        <f>'9'!H62+'8'!H62+'7'!H62</f>
        <v>10623.126</v>
      </c>
      <c r="I62" s="535">
        <f>'9'!I62+'8'!I62+'7'!I62</f>
        <v>8629.5190000000002</v>
      </c>
      <c r="J62" s="535">
        <f>'9'!J62+'8'!J62+'7'!J62</f>
        <v>12663.573</v>
      </c>
      <c r="K62" s="535">
        <f>'9'!K62+'8'!K62+'7'!K62</f>
        <v>12336.781999999999</v>
      </c>
      <c r="L62" s="535">
        <f>'9'!L62+'8'!L62+'7'!L62</f>
        <v>11126.371999999999</v>
      </c>
      <c r="M62" s="536">
        <f>'9'!M62+'8'!M62+'7'!M62</f>
        <v>11087.182000000001</v>
      </c>
      <c r="N62" s="513">
        <f>'9'!N62+'8'!N62+'7'!N62</f>
        <v>128684.174</v>
      </c>
    </row>
    <row r="63" spans="1:14" ht="14.25" thickBot="1" x14ac:dyDescent="0.3">
      <c r="A63" s="506" t="s">
        <v>435</v>
      </c>
      <c r="B63" s="525">
        <f>'9'!B63+'8'!B63+'7'!B63</f>
        <v>1480.1130000000001</v>
      </c>
      <c r="C63" s="526">
        <f>'9'!C63+'8'!C63+'7'!C63</f>
        <v>1661.018</v>
      </c>
      <c r="D63" s="526">
        <f>'9'!D63+'8'!D63+'7'!D63</f>
        <v>898.29399999999998</v>
      </c>
      <c r="E63" s="526">
        <f>'9'!E63+'8'!E63+'7'!E63</f>
        <v>2251.614</v>
      </c>
      <c r="F63" s="526">
        <f>'9'!F63+'8'!F63+'7'!F63</f>
        <v>1618.5340000000001</v>
      </c>
      <c r="G63" s="526">
        <f>'9'!G63+'8'!G63+'7'!G63</f>
        <v>487.505</v>
      </c>
      <c r="H63" s="526">
        <f>'9'!H63+'8'!H63+'7'!H63</f>
        <v>1868.1949999999999</v>
      </c>
      <c r="I63" s="526">
        <f>'9'!I63+'8'!I63+'7'!I63</f>
        <v>2194.721</v>
      </c>
      <c r="J63" s="526">
        <f>'9'!J63+'8'!J63+'7'!J63</f>
        <v>961.34100000000001</v>
      </c>
      <c r="K63" s="526">
        <f>'9'!K63+'8'!K63+'7'!K63</f>
        <v>2385.9459999999999</v>
      </c>
      <c r="L63" s="526">
        <f>'9'!L63+'8'!L63+'7'!L63</f>
        <v>1681.6089999999999</v>
      </c>
      <c r="M63" s="527">
        <f>'9'!M63+'8'!M63+'7'!M63</f>
        <v>786.63200000000006</v>
      </c>
      <c r="N63" s="507">
        <f>'9'!N63+'8'!N63+'7'!N63</f>
        <v>18275.522000000001</v>
      </c>
    </row>
    <row r="64" spans="1:14" ht="14.25" x14ac:dyDescent="0.3">
      <c r="A64" s="508" t="s">
        <v>212</v>
      </c>
      <c r="B64" s="528">
        <f>'9'!B64+'8'!B64+'7'!B64</f>
        <v>1480.1130000000001</v>
      </c>
      <c r="C64" s="529">
        <f>'9'!C64+'8'!C64+'7'!C64</f>
        <v>1661.018</v>
      </c>
      <c r="D64" s="529">
        <f>'9'!D64+'8'!D64+'7'!D64</f>
        <v>637.91399999999999</v>
      </c>
      <c r="E64" s="529">
        <f>'9'!E64+'8'!E64+'7'!E64</f>
        <v>2252.4499999999998</v>
      </c>
      <c r="F64" s="529">
        <f>'9'!F64+'8'!F64+'7'!F64</f>
        <v>1088.0930000000001</v>
      </c>
      <c r="G64" s="529">
        <f>'9'!G64+'8'!G64+'7'!G64</f>
        <v>489.19900000000001</v>
      </c>
      <c r="H64" s="529">
        <f>'9'!H64+'8'!H64+'7'!H64</f>
        <v>1869.722</v>
      </c>
      <c r="I64" s="529">
        <f>'9'!I64+'8'!I64+'7'!I64</f>
        <v>2032.3119999999999</v>
      </c>
      <c r="J64" s="529">
        <f>'9'!J64+'8'!J64+'7'!J64</f>
        <v>707.62099999999998</v>
      </c>
      <c r="K64" s="529">
        <f>'9'!K64+'8'!K64+'7'!K64</f>
        <v>2009.69</v>
      </c>
      <c r="L64" s="529">
        <f>'9'!L64+'8'!L64+'7'!L64</f>
        <v>1509.6849999999999</v>
      </c>
      <c r="M64" s="530">
        <f>'9'!M64+'8'!M64+'7'!M64</f>
        <v>787.72</v>
      </c>
      <c r="N64" s="509">
        <f>'9'!N64+'8'!N64+'7'!N64</f>
        <v>16525.537</v>
      </c>
    </row>
    <row r="65" spans="1:14" ht="14.25" x14ac:dyDescent="0.3">
      <c r="A65" s="510" t="s">
        <v>436</v>
      </c>
      <c r="B65" s="531">
        <f>'9'!B65+'8'!B65+'7'!B65</f>
        <v>0</v>
      </c>
      <c r="C65" s="532">
        <f>'9'!C65+'8'!C65+'7'!C65</f>
        <v>0</v>
      </c>
      <c r="D65" s="532">
        <f>'9'!D65+'8'!D65+'7'!D65</f>
        <v>-0.63</v>
      </c>
      <c r="E65" s="532">
        <f>'9'!E65+'8'!E65+'7'!E65</f>
        <v>-0.83599999999999997</v>
      </c>
      <c r="F65" s="532">
        <f>'9'!F65+'8'!F65+'7'!F65</f>
        <v>-1.252</v>
      </c>
      <c r="G65" s="532">
        <f>'9'!G65+'8'!G65+'7'!G65</f>
        <v>-1.694</v>
      </c>
      <c r="H65" s="532">
        <f>'9'!H65+'8'!H65+'7'!H65</f>
        <v>-1.5269999999999999</v>
      </c>
      <c r="I65" s="532">
        <f>'9'!I65+'8'!I65+'7'!I65</f>
        <v>-1.6639999999999999</v>
      </c>
      <c r="J65" s="532">
        <f>'9'!J65+'8'!J65+'7'!J65</f>
        <v>-2.0430000000000001</v>
      </c>
      <c r="K65" s="532">
        <f>'9'!K65+'8'!K65+'7'!K65</f>
        <v>-0.39500000000000002</v>
      </c>
      <c r="L65" s="532">
        <f>'9'!L65+'8'!L65+'7'!L65</f>
        <v>-1.123</v>
      </c>
      <c r="M65" s="533">
        <f>'9'!M65+'8'!M65+'7'!M65</f>
        <v>-1.0880000000000001</v>
      </c>
      <c r="N65" s="511">
        <f>'9'!N65+'8'!N65+'7'!N65</f>
        <v>-12.251999999999999</v>
      </c>
    </row>
    <row r="66" spans="1:14" ht="15" thickBot="1" x14ac:dyDescent="0.35">
      <c r="A66" s="512" t="s">
        <v>437</v>
      </c>
      <c r="B66" s="534">
        <f>'9'!B66+'8'!B66+'7'!B66</f>
        <v>0</v>
      </c>
      <c r="C66" s="535">
        <f>'9'!C66+'8'!C66+'7'!C66</f>
        <v>0</v>
      </c>
      <c r="D66" s="535">
        <f>'9'!D66+'8'!D66+'7'!D66</f>
        <v>261.01</v>
      </c>
      <c r="E66" s="535">
        <f>'9'!E66+'8'!E66+'7'!E66</f>
        <v>0</v>
      </c>
      <c r="F66" s="535">
        <f>'9'!F66+'8'!F66+'7'!F66</f>
        <v>531.69299999999998</v>
      </c>
      <c r="G66" s="535">
        <f>'9'!G66+'8'!G66+'7'!G66</f>
        <v>0</v>
      </c>
      <c r="H66" s="535">
        <f>'9'!H66+'8'!H66+'7'!H66</f>
        <v>0</v>
      </c>
      <c r="I66" s="535">
        <f>'9'!I66+'8'!I66+'7'!I66</f>
        <v>164.07300000000001</v>
      </c>
      <c r="J66" s="535">
        <f>'9'!J66+'8'!J66+'7'!J66</f>
        <v>255.76300000000001</v>
      </c>
      <c r="K66" s="535">
        <f>'9'!K66+'8'!K66+'7'!K66</f>
        <v>376.65100000000001</v>
      </c>
      <c r="L66" s="535">
        <f>'9'!L66+'8'!L66+'7'!L66</f>
        <v>173.047</v>
      </c>
      <c r="M66" s="536">
        <f>'9'!M66+'8'!M66+'7'!M66</f>
        <v>0</v>
      </c>
      <c r="N66" s="513">
        <f>'9'!N66+'8'!N66+'7'!N66</f>
        <v>1762.2370000000001</v>
      </c>
    </row>
    <row r="67" spans="1:14" ht="14.25" thickBot="1" x14ac:dyDescent="0.3">
      <c r="A67" s="506" t="s">
        <v>213</v>
      </c>
      <c r="B67" s="525">
        <f>'9'!B67+'8'!B67+'7'!B67</f>
        <v>6640.46</v>
      </c>
      <c r="C67" s="526">
        <f>'9'!C67+'8'!C67+'7'!C67</f>
        <v>8658.6679999999997</v>
      </c>
      <c r="D67" s="526">
        <f>'9'!D67+'8'!D67+'7'!D67</f>
        <v>-49.963999999999942</v>
      </c>
      <c r="E67" s="526">
        <f>'9'!E67+'8'!E67+'7'!E67</f>
        <v>5749.7389999999996</v>
      </c>
      <c r="F67" s="526">
        <f>'9'!F67+'8'!F67+'7'!F67</f>
        <v>4120.9100000000008</v>
      </c>
      <c r="G67" s="526">
        <f>'9'!G67+'8'!G67+'7'!G67</f>
        <v>-2044.7690000000002</v>
      </c>
      <c r="H67" s="526">
        <f>'9'!H67+'8'!H67+'7'!H67</f>
        <v>5024.2930000000006</v>
      </c>
      <c r="I67" s="526">
        <f>'9'!I67+'8'!I67+'7'!I67</f>
        <v>10499.424999999999</v>
      </c>
      <c r="J67" s="526">
        <f>'9'!J67+'8'!J67+'7'!J67</f>
        <v>-14895.560000000001</v>
      </c>
      <c r="K67" s="526">
        <f>'9'!K67+'8'!K67+'7'!K67</f>
        <v>-7545.7619999999997</v>
      </c>
      <c r="L67" s="526">
        <f>'9'!L67+'8'!L67+'7'!L67</f>
        <v>6287.2920000000004</v>
      </c>
      <c r="M67" s="527">
        <f>'9'!M67+'8'!M67+'7'!M67</f>
        <v>4817.6909999999998</v>
      </c>
      <c r="N67" s="507">
        <f>'9'!N67+'8'!N67+'7'!N67</f>
        <v>27262.422999999995</v>
      </c>
    </row>
    <row r="68" spans="1:14" ht="15" thickBot="1" x14ac:dyDescent="0.35">
      <c r="A68" s="514" t="s">
        <v>213</v>
      </c>
      <c r="B68" s="537">
        <f>'9'!B68+'8'!B68+'7'!B68</f>
        <v>6640.46</v>
      </c>
      <c r="C68" s="538">
        <f>'9'!C68+'8'!C68+'7'!C68</f>
        <v>8658.6679999999997</v>
      </c>
      <c r="D68" s="538">
        <f>'9'!D68+'8'!D68+'7'!D68</f>
        <v>-49.963999999999942</v>
      </c>
      <c r="E68" s="538">
        <f>'9'!E68+'8'!E68+'7'!E68</f>
        <v>5749.7389999999996</v>
      </c>
      <c r="F68" s="538">
        <f>'9'!F68+'8'!F68+'7'!F68</f>
        <v>4120.9100000000008</v>
      </c>
      <c r="G68" s="538">
        <f>'9'!G68+'8'!G68+'7'!G68</f>
        <v>-2044.7690000000002</v>
      </c>
      <c r="H68" s="538">
        <f>'9'!H68+'8'!H68+'7'!H68</f>
        <v>5024.2930000000006</v>
      </c>
      <c r="I68" s="538">
        <f>'9'!I68+'8'!I68+'7'!I68</f>
        <v>10499.424999999999</v>
      </c>
      <c r="J68" s="538">
        <f>'9'!J68+'8'!J68+'7'!J68</f>
        <v>-14895.560000000001</v>
      </c>
      <c r="K68" s="538">
        <f>'9'!K68+'8'!K68+'7'!K68</f>
        <v>-7545.7619999999997</v>
      </c>
      <c r="L68" s="538">
        <f>'9'!L68+'8'!L68+'7'!L68</f>
        <v>6287.2920000000004</v>
      </c>
      <c r="M68" s="539">
        <f>'9'!M68+'8'!M68+'7'!M68</f>
        <v>4817.6909999999998</v>
      </c>
      <c r="N68" s="515">
        <f>'9'!N68+'8'!N68+'7'!N68</f>
        <v>27262.422999999995</v>
      </c>
    </row>
    <row r="69" spans="1:14" ht="14.25" thickBot="1" x14ac:dyDescent="0.3">
      <c r="A69" s="519" t="s">
        <v>15</v>
      </c>
      <c r="B69" s="543">
        <f>'9'!B69+'8'!B69+'7'!B69</f>
        <v>996740.47500000009</v>
      </c>
      <c r="C69" s="544">
        <f>'9'!C69+'8'!C69+'7'!C69</f>
        <v>896420.67099999986</v>
      </c>
      <c r="D69" s="544">
        <f>'9'!D69+'8'!D69+'7'!D69</f>
        <v>897805.26189999992</v>
      </c>
      <c r="E69" s="544">
        <f>'9'!E69+'8'!E69+'7'!E69</f>
        <v>801667.25289999996</v>
      </c>
      <c r="F69" s="544">
        <f>'9'!F69+'8'!F69+'7'!F69</f>
        <v>973037.3441000001</v>
      </c>
      <c r="G69" s="544">
        <f>'9'!G69+'8'!G69+'7'!G69</f>
        <v>976611.72500000009</v>
      </c>
      <c r="H69" s="544">
        <f>'9'!H69+'8'!H69+'7'!H69</f>
        <v>933781.27099999995</v>
      </c>
      <c r="I69" s="544">
        <f>'9'!I69+'8'!I69+'7'!I69</f>
        <v>941284.21100000001</v>
      </c>
      <c r="J69" s="544">
        <f>'9'!J69+'8'!J69+'7'!J69</f>
        <v>963767.12500000012</v>
      </c>
      <c r="K69" s="544">
        <f>'9'!K69+'8'!K69+'7'!K69</f>
        <v>881412.39529999997</v>
      </c>
      <c r="L69" s="544">
        <f>'9'!L69+'8'!L69+'7'!L69</f>
        <v>945146.6399999999</v>
      </c>
      <c r="M69" s="545">
        <f>'9'!M69+'8'!M69+'7'!M69</f>
        <v>1029153.577</v>
      </c>
      <c r="N69" s="520">
        <f>'9'!N69+'8'!N69+'7'!N69</f>
        <v>11236827.949199997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K63"/>
  <sheetViews>
    <sheetView zoomScale="80" zoomScaleNormal="80" workbookViewId="0">
      <selection activeCell="L21" sqref="L21"/>
    </sheetView>
  </sheetViews>
  <sheetFormatPr baseColWidth="10" defaultRowHeight="13.5" x14ac:dyDescent="0.25"/>
  <cols>
    <col min="1" max="1" width="28.28515625" style="8" customWidth="1"/>
    <col min="2" max="2" width="32.85546875" style="8" customWidth="1"/>
    <col min="3" max="3" width="32.140625" style="8" customWidth="1"/>
    <col min="4" max="4" width="14.28515625" style="8" customWidth="1"/>
    <col min="5" max="5" width="20.28515625" style="8" customWidth="1"/>
    <col min="6" max="6" width="14.5703125" style="8" customWidth="1"/>
    <col min="7" max="7" width="13.85546875" style="8" bestFit="1" customWidth="1"/>
    <col min="8" max="8" width="16.42578125" style="8" customWidth="1"/>
    <col min="9" max="9" width="15.7109375" style="8" bestFit="1" customWidth="1"/>
    <col min="10" max="10" width="24.5703125" style="8" bestFit="1" customWidth="1"/>
    <col min="11" max="16384" width="11.42578125" style="8"/>
  </cols>
  <sheetData>
    <row r="1" spans="1:10" x14ac:dyDescent="0.25">
      <c r="B1" s="14"/>
      <c r="C1" s="15" t="s">
        <v>459</v>
      </c>
      <c r="D1" s="14"/>
      <c r="E1" s="14"/>
      <c r="F1" s="14"/>
      <c r="G1" s="14"/>
      <c r="H1" s="14"/>
    </row>
    <row r="2" spans="1:10" x14ac:dyDescent="0.25">
      <c r="B2" s="14"/>
      <c r="C2" s="16"/>
      <c r="D2" s="16"/>
      <c r="E2" s="16"/>
      <c r="F2" s="16"/>
      <c r="G2" s="16"/>
      <c r="H2" s="14"/>
    </row>
    <row r="3" spans="1:10" x14ac:dyDescent="0.25">
      <c r="B3" s="15" t="s">
        <v>203</v>
      </c>
      <c r="C3" s="14"/>
      <c r="D3" s="14"/>
      <c r="E3" s="14"/>
      <c r="F3" s="14"/>
      <c r="G3" s="14"/>
      <c r="H3" s="14"/>
    </row>
    <row r="4" spans="1:10" x14ac:dyDescent="0.25">
      <c r="B4" s="16"/>
      <c r="C4" s="16"/>
      <c r="D4" s="16"/>
      <c r="E4" s="16"/>
      <c r="F4" s="17"/>
      <c r="G4" s="14"/>
      <c r="H4" s="14"/>
    </row>
    <row r="5" spans="1:10" x14ac:dyDescent="0.25">
      <c r="B5" s="18" t="s">
        <v>155</v>
      </c>
      <c r="C5" s="17"/>
      <c r="D5" s="17"/>
      <c r="E5" s="17"/>
      <c r="F5" s="17"/>
      <c r="G5" s="14"/>
    </row>
    <row r="6" spans="1:10" x14ac:dyDescent="0.25">
      <c r="B6" s="14"/>
      <c r="C6" s="14"/>
      <c r="D6" s="14"/>
      <c r="E6" s="14"/>
      <c r="F6" s="14"/>
      <c r="G6" s="14"/>
    </row>
    <row r="7" spans="1:10" x14ac:dyDescent="0.25">
      <c r="B7" s="14"/>
      <c r="C7" s="644"/>
      <c r="D7" s="645" t="s">
        <v>156</v>
      </c>
      <c r="E7" s="645" t="s">
        <v>317</v>
      </c>
      <c r="F7" s="645"/>
      <c r="G7" s="19"/>
    </row>
    <row r="8" spans="1:10" x14ac:dyDescent="0.25">
      <c r="A8" s="28"/>
      <c r="B8" s="66"/>
      <c r="C8" s="646" t="s">
        <v>157</v>
      </c>
      <c r="D8" s="647" t="s">
        <v>158</v>
      </c>
      <c r="E8" s="647" t="s">
        <v>159</v>
      </c>
      <c r="F8" s="647" t="s">
        <v>39</v>
      </c>
      <c r="G8" s="23"/>
    </row>
    <row r="9" spans="1:10" ht="16.5" customHeight="1" x14ac:dyDescent="0.25">
      <c r="A9" s="28"/>
      <c r="B9" s="66"/>
      <c r="C9" s="648" t="s">
        <v>89</v>
      </c>
      <c r="D9" s="647" t="s">
        <v>218</v>
      </c>
      <c r="E9" s="647" t="s">
        <v>160</v>
      </c>
      <c r="F9" s="649"/>
      <c r="G9" s="23"/>
      <c r="H9" s="30"/>
    </row>
    <row r="10" spans="1:10" ht="20.100000000000001" customHeight="1" x14ac:dyDescent="0.25">
      <c r="A10" s="28"/>
      <c r="B10" s="28"/>
      <c r="C10" s="183" t="s">
        <v>190</v>
      </c>
      <c r="D10" s="217">
        <f>+'13'!N5</f>
        <v>55223.985999999946</v>
      </c>
      <c r="E10" s="217">
        <f>+'19'!N5</f>
        <v>2450812.2526497999</v>
      </c>
      <c r="F10" s="218">
        <f>SUM(D10:E10)</f>
        <v>2506036.2386498</v>
      </c>
      <c r="G10" s="445"/>
      <c r="H10" s="442"/>
      <c r="I10" s="448"/>
      <c r="J10" s="20"/>
    </row>
    <row r="11" spans="1:10" ht="20.100000000000001" customHeight="1" x14ac:dyDescent="0.25">
      <c r="A11" s="28"/>
      <c r="B11" s="192"/>
      <c r="C11" s="183" t="s">
        <v>191</v>
      </c>
      <c r="D11" s="217">
        <f>+'13'!N6</f>
        <v>0</v>
      </c>
      <c r="E11" s="217">
        <f>+'19'!N6</f>
        <v>1492042.2147784999</v>
      </c>
      <c r="F11" s="218">
        <f t="shared" ref="F11:F24" si="0">SUM(D11:E11)</f>
        <v>1492042.2147784999</v>
      </c>
      <c r="G11" s="446"/>
      <c r="H11" s="442"/>
      <c r="I11" s="448"/>
      <c r="J11" s="20"/>
    </row>
    <row r="12" spans="1:10" ht="20.100000000000001" customHeight="1" x14ac:dyDescent="0.25">
      <c r="A12" s="28"/>
      <c r="B12" s="192"/>
      <c r="C12" s="183" t="s">
        <v>192</v>
      </c>
      <c r="D12" s="217">
        <f>+'13'!N7</f>
        <v>8815.2110000000102</v>
      </c>
      <c r="E12" s="217">
        <f>+'19'!N7</f>
        <v>510246.52685069991</v>
      </c>
      <c r="F12" s="218">
        <f t="shared" si="0"/>
        <v>519061.73785069992</v>
      </c>
      <c r="G12" s="445"/>
      <c r="H12" s="442"/>
      <c r="I12" s="448"/>
      <c r="J12" s="20"/>
    </row>
    <row r="13" spans="1:10" ht="17.25" customHeight="1" x14ac:dyDescent="0.25">
      <c r="A13" s="28"/>
      <c r="B13" s="192"/>
      <c r="C13" s="571" t="s">
        <v>214</v>
      </c>
      <c r="D13" s="217">
        <f>+'13'!N8</f>
        <v>0</v>
      </c>
      <c r="E13" s="217">
        <f>+'19'!N8</f>
        <v>5568.9939999999997</v>
      </c>
      <c r="F13" s="218">
        <f t="shared" si="0"/>
        <v>5568.9939999999997</v>
      </c>
      <c r="G13" s="446"/>
      <c r="H13" s="442"/>
      <c r="I13" s="448"/>
      <c r="J13" s="20"/>
    </row>
    <row r="14" spans="1:10" ht="20.100000000000001" customHeight="1" x14ac:dyDescent="0.25">
      <c r="A14" s="28"/>
      <c r="B14" s="192"/>
      <c r="C14" s="183" t="s">
        <v>193</v>
      </c>
      <c r="D14" s="217">
        <f>+'13'!N9</f>
        <v>8145.9639999999927</v>
      </c>
      <c r="E14" s="217">
        <f>+'19'!N9</f>
        <v>1488688.05</v>
      </c>
      <c r="F14" s="218">
        <f t="shared" si="0"/>
        <v>1496834.014</v>
      </c>
      <c r="G14" s="445"/>
      <c r="H14" s="442"/>
      <c r="I14" s="448"/>
      <c r="J14" s="20"/>
    </row>
    <row r="15" spans="1:10" ht="20.100000000000001" customHeight="1" x14ac:dyDescent="0.25">
      <c r="A15" s="28"/>
      <c r="B15" s="192"/>
      <c r="C15" s="183" t="s">
        <v>194</v>
      </c>
      <c r="D15" s="217">
        <f>+'13'!N10</f>
        <v>1564.6580000000017</v>
      </c>
      <c r="E15" s="444">
        <f>+'19'!N10</f>
        <v>155097.46299999999</v>
      </c>
      <c r="F15" s="218">
        <f t="shared" si="0"/>
        <v>156662.12099999998</v>
      </c>
      <c r="G15" s="443"/>
      <c r="H15" s="442"/>
      <c r="I15" s="448"/>
      <c r="J15" s="20"/>
    </row>
    <row r="16" spans="1:10" ht="20.100000000000001" customHeight="1" x14ac:dyDescent="0.25">
      <c r="A16" s="28"/>
      <c r="B16" s="192"/>
      <c r="C16" s="183" t="s">
        <v>195</v>
      </c>
      <c r="D16" s="217">
        <f>+'13'!N11</f>
        <v>71220.814000000013</v>
      </c>
      <c r="E16" s="217">
        <f>+'19'!N11</f>
        <v>241436.37699999998</v>
      </c>
      <c r="F16" s="218">
        <f>SUM(D16:E16)</f>
        <v>312657.19099999999</v>
      </c>
      <c r="G16" s="445"/>
      <c r="H16" s="442"/>
      <c r="I16" s="448"/>
      <c r="J16" s="20"/>
    </row>
    <row r="17" spans="1:10" ht="20.100000000000001" customHeight="1" x14ac:dyDescent="0.25">
      <c r="A17" s="28"/>
      <c r="B17" s="192"/>
      <c r="C17" s="183" t="s">
        <v>196</v>
      </c>
      <c r="D17" s="217">
        <f>+'13'!N12</f>
        <v>0</v>
      </c>
      <c r="E17" s="217">
        <f>+'19'!N12</f>
        <v>5485.7170000000006</v>
      </c>
      <c r="F17" s="218">
        <f t="shared" si="0"/>
        <v>5485.7170000000006</v>
      </c>
      <c r="G17" s="445"/>
      <c r="H17" s="442"/>
      <c r="I17" s="448"/>
      <c r="J17" s="20"/>
    </row>
    <row r="18" spans="1:10" ht="20.100000000000001" customHeight="1" x14ac:dyDescent="0.25">
      <c r="A18" s="28"/>
      <c r="B18" s="192"/>
      <c r="C18" s="183" t="s">
        <v>197</v>
      </c>
      <c r="D18" s="217">
        <f>+'13'!N13</f>
        <v>0</v>
      </c>
      <c r="E18" s="217">
        <f>+'19'!N13</f>
        <v>578618.72</v>
      </c>
      <c r="F18" s="218">
        <f t="shared" si="0"/>
        <v>578618.72</v>
      </c>
      <c r="G18" s="445"/>
      <c r="H18" s="442"/>
      <c r="I18" s="448"/>
      <c r="J18" s="20"/>
    </row>
    <row r="19" spans="1:10" ht="20.100000000000001" customHeight="1" x14ac:dyDescent="0.25">
      <c r="A19" s="28"/>
      <c r="B19" s="192"/>
      <c r="C19" s="135" t="s">
        <v>198</v>
      </c>
      <c r="D19" s="217">
        <f>+'13'!N14</f>
        <v>95390.176000000007</v>
      </c>
      <c r="E19" s="217">
        <f>+'19'!N14</f>
        <v>2657521.5184883997</v>
      </c>
      <c r="F19" s="218">
        <f t="shared" si="0"/>
        <v>2752911.6944883997</v>
      </c>
      <c r="G19" s="445"/>
      <c r="H19" s="442"/>
      <c r="I19" s="449"/>
      <c r="J19" s="20"/>
    </row>
    <row r="20" spans="1:10" ht="20.100000000000001" customHeight="1" x14ac:dyDescent="0.25">
      <c r="A20" s="28"/>
      <c r="B20" s="192"/>
      <c r="C20" s="135" t="s">
        <v>340</v>
      </c>
      <c r="D20" s="217">
        <f>+'13'!N15</f>
        <v>159472.71200000006</v>
      </c>
      <c r="E20" s="217">
        <f>+'19'!N15</f>
        <v>5362755.6572798993</v>
      </c>
      <c r="F20" s="218">
        <f t="shared" si="0"/>
        <v>5522228.3692798996</v>
      </c>
      <c r="G20" s="445"/>
      <c r="H20" s="442"/>
      <c r="I20" s="448"/>
      <c r="J20" s="20"/>
    </row>
    <row r="21" spans="1:10" ht="20.100000000000001" customHeight="1" x14ac:dyDescent="0.25">
      <c r="A21" s="28"/>
      <c r="B21" s="192"/>
      <c r="C21" s="135" t="s">
        <v>341</v>
      </c>
      <c r="D21" s="217">
        <f>+'13'!N16</f>
        <v>0</v>
      </c>
      <c r="E21" s="217">
        <f>+'19'!N16</f>
        <v>326429.98500000004</v>
      </c>
      <c r="F21" s="218">
        <f>SUM(D21:E21)</f>
        <v>326429.98500000004</v>
      </c>
      <c r="G21" s="445"/>
      <c r="H21" s="442"/>
      <c r="I21" s="448"/>
      <c r="J21" s="20"/>
    </row>
    <row r="22" spans="1:10" ht="20.100000000000001" customHeight="1" x14ac:dyDescent="0.25">
      <c r="A22" s="28"/>
      <c r="B22" s="192"/>
      <c r="C22" s="183" t="s">
        <v>205</v>
      </c>
      <c r="D22" s="217">
        <f>+'13'!N17</f>
        <v>1449.9330000000002</v>
      </c>
      <c r="E22" s="217">
        <f>+'19'!N17</f>
        <v>86671.93</v>
      </c>
      <c r="F22" s="218">
        <f t="shared" si="0"/>
        <v>88121.862999999998</v>
      </c>
      <c r="G22" s="445"/>
      <c r="H22" s="442"/>
      <c r="I22" s="448"/>
    </row>
    <row r="23" spans="1:10" ht="20.100000000000001" customHeight="1" x14ac:dyDescent="0.25">
      <c r="A23" s="28"/>
      <c r="B23" s="192"/>
      <c r="C23" s="183" t="s">
        <v>489</v>
      </c>
      <c r="D23" s="217">
        <f>+'13'!N18</f>
        <v>16367.445</v>
      </c>
      <c r="E23" s="217">
        <f>+'19'!N18</f>
        <v>2040</v>
      </c>
      <c r="F23" s="218">
        <f>SUM(D23:E23)</f>
        <v>18407.445</v>
      </c>
      <c r="G23" s="445"/>
      <c r="H23" s="442"/>
      <c r="I23" s="448"/>
    </row>
    <row r="24" spans="1:10" ht="20.100000000000001" customHeight="1" x14ac:dyDescent="0.25">
      <c r="A24" s="28"/>
      <c r="B24" s="66"/>
      <c r="C24" s="260" t="s">
        <v>22</v>
      </c>
      <c r="D24" s="559">
        <f>SUM(D10:D23)</f>
        <v>417650.89900000009</v>
      </c>
      <c r="E24" s="559">
        <f>SUM(E10:E23)</f>
        <v>15363415.406047298</v>
      </c>
      <c r="F24" s="559">
        <f t="shared" si="0"/>
        <v>15781066.305047298</v>
      </c>
      <c r="G24" s="447"/>
      <c r="H24" s="442"/>
      <c r="I24" s="449"/>
    </row>
    <row r="25" spans="1:10" x14ac:dyDescent="0.25">
      <c r="A25" s="28"/>
      <c r="B25" s="66"/>
      <c r="C25" s="24"/>
      <c r="D25" s="24"/>
      <c r="E25" s="24"/>
      <c r="F25" s="55"/>
      <c r="G25" s="25"/>
      <c r="H25" s="28"/>
      <c r="I25" s="28"/>
    </row>
    <row r="26" spans="1:10" x14ac:dyDescent="0.25">
      <c r="B26" s="65"/>
      <c r="C26" s="24"/>
      <c r="D26" s="24"/>
      <c r="E26" s="24"/>
      <c r="F26" s="24"/>
      <c r="G26" s="25"/>
      <c r="H26" s="33"/>
    </row>
    <row r="27" spans="1:10" x14ac:dyDescent="0.25">
      <c r="B27" s="65"/>
      <c r="C27" s="24"/>
      <c r="D27" s="24"/>
      <c r="E27" s="24"/>
      <c r="F27" s="24"/>
      <c r="G27" s="25"/>
      <c r="H27" s="33"/>
    </row>
    <row r="28" spans="1:10" x14ac:dyDescent="0.25">
      <c r="B28" s="14"/>
      <c r="C28" s="24"/>
      <c r="D28" s="24"/>
      <c r="E28" s="24"/>
      <c r="F28" s="24"/>
      <c r="G28" s="25"/>
      <c r="H28" s="33"/>
    </row>
    <row r="29" spans="1:10" x14ac:dyDescent="0.25">
      <c r="B29" s="15" t="s">
        <v>161</v>
      </c>
      <c r="C29" s="25"/>
      <c r="D29" s="25"/>
      <c r="E29" s="25"/>
      <c r="F29" s="25"/>
      <c r="G29" s="25"/>
      <c r="H29" s="25"/>
    </row>
    <row r="30" spans="1:10" x14ac:dyDescent="0.25">
      <c r="B30" s="14"/>
      <c r="C30" s="25"/>
      <c r="D30" s="25"/>
      <c r="E30" s="25"/>
      <c r="F30" s="25"/>
      <c r="G30" s="25"/>
      <c r="H30" s="26"/>
    </row>
    <row r="31" spans="1:10" s="21" customFormat="1" x14ac:dyDescent="0.25">
      <c r="B31" s="675" t="s">
        <v>167</v>
      </c>
      <c r="C31" s="677" t="s">
        <v>239</v>
      </c>
      <c r="D31" s="641" t="s">
        <v>240</v>
      </c>
      <c r="E31" s="677" t="s">
        <v>169</v>
      </c>
      <c r="F31" s="641" t="s">
        <v>170</v>
      </c>
      <c r="G31" s="641" t="s">
        <v>173</v>
      </c>
      <c r="H31" s="641" t="s">
        <v>22</v>
      </c>
    </row>
    <row r="32" spans="1:10" s="21" customFormat="1" x14ac:dyDescent="0.25">
      <c r="B32" s="676"/>
      <c r="C32" s="678"/>
      <c r="D32" s="642" t="s">
        <v>168</v>
      </c>
      <c r="E32" s="678"/>
      <c r="F32" s="642" t="s">
        <v>171</v>
      </c>
      <c r="G32" s="642" t="s">
        <v>172</v>
      </c>
      <c r="H32" s="643" t="s">
        <v>174</v>
      </c>
      <c r="I32" s="450"/>
      <c r="J32" s="450"/>
    </row>
    <row r="33" spans="1:11" s="21" customFormat="1" ht="18.95" customHeight="1" x14ac:dyDescent="0.25">
      <c r="A33"/>
      <c r="B33" s="183" t="s">
        <v>190</v>
      </c>
      <c r="C33" s="236">
        <f>+'14'!N5</f>
        <v>39890.084999999992</v>
      </c>
      <c r="D33" s="118">
        <f>+'15'!N5</f>
        <v>2563.5869999999995</v>
      </c>
      <c r="E33" s="118">
        <f>+'16'!N5</f>
        <v>157</v>
      </c>
      <c r="F33" s="118">
        <f>+'17'!N5</f>
        <v>2408201.5806498001</v>
      </c>
      <c r="G33" s="237">
        <f>+'18'!N5</f>
        <v>0</v>
      </c>
      <c r="H33" s="246">
        <f>SUM(C33:G33)</f>
        <v>2450812.2526497999</v>
      </c>
      <c r="I33" s="451"/>
      <c r="J33" s="450"/>
      <c r="K33" s="27"/>
    </row>
    <row r="34" spans="1:11" ht="18.95" customHeight="1" x14ac:dyDescent="0.25">
      <c r="A34"/>
      <c r="B34" s="183" t="s">
        <v>191</v>
      </c>
      <c r="C34" s="236">
        <f>+'14'!N6</f>
        <v>14302.081999999997</v>
      </c>
      <c r="D34" s="56">
        <f>+'15'!N6</f>
        <v>3775.1209999999996</v>
      </c>
      <c r="E34" s="118">
        <f>+'16'!N6</f>
        <v>168.25</v>
      </c>
      <c r="F34" s="118">
        <f>+'17'!N6</f>
        <v>1473796.7617784999</v>
      </c>
      <c r="G34" s="237">
        <f>+'18'!N6</f>
        <v>0</v>
      </c>
      <c r="H34" s="246">
        <f t="shared" ref="H34:H45" si="1">SUM(C34:G34)</f>
        <v>1492042.2147784999</v>
      </c>
      <c r="I34" s="452"/>
      <c r="J34" s="450"/>
      <c r="K34" s="27"/>
    </row>
    <row r="35" spans="1:11" ht="18.95" customHeight="1" x14ac:dyDescent="0.25">
      <c r="A35"/>
      <c r="B35" s="183" t="s">
        <v>192</v>
      </c>
      <c r="C35" s="236">
        <f>+'14'!N7</f>
        <v>21465.514000000003</v>
      </c>
      <c r="D35" s="56">
        <f>+'15'!N7</f>
        <v>392.21500000000003</v>
      </c>
      <c r="E35" s="118">
        <f>+'16'!N7</f>
        <v>16</v>
      </c>
      <c r="F35" s="118">
        <f>+'17'!N7</f>
        <v>488372.79785070004</v>
      </c>
      <c r="G35" s="237">
        <f>+'18'!N7</f>
        <v>0</v>
      </c>
      <c r="H35" s="246">
        <f t="shared" si="1"/>
        <v>510246.52685070003</v>
      </c>
      <c r="I35" s="452"/>
      <c r="J35" s="450"/>
      <c r="K35" s="27"/>
    </row>
    <row r="36" spans="1:11" ht="18.95" customHeight="1" x14ac:dyDescent="0.25">
      <c r="A36"/>
      <c r="B36" s="183" t="s">
        <v>214</v>
      </c>
      <c r="C36" s="236">
        <f>+'14'!N8</f>
        <v>4067.4989999999998</v>
      </c>
      <c r="D36" s="56">
        <f>+'15'!N8</f>
        <v>0</v>
      </c>
      <c r="E36" s="118">
        <f>+'16'!N8</f>
        <v>1497.0900000000001</v>
      </c>
      <c r="F36" s="118">
        <f>+'17'!N8</f>
        <v>4.4050000000000002</v>
      </c>
      <c r="G36" s="237">
        <f>+'18'!N8</f>
        <v>0</v>
      </c>
      <c r="H36" s="246">
        <f t="shared" si="1"/>
        <v>5568.9939999999997</v>
      </c>
      <c r="I36" s="452"/>
      <c r="J36" s="450"/>
      <c r="K36" s="27"/>
    </row>
    <row r="37" spans="1:11" ht="18.95" customHeight="1" x14ac:dyDescent="0.25">
      <c r="A37"/>
      <c r="B37" s="183" t="s">
        <v>193</v>
      </c>
      <c r="C37" s="236">
        <f>+'14'!N9</f>
        <v>1067482.621</v>
      </c>
      <c r="D37" s="56">
        <f>+'15'!N9</f>
        <v>83</v>
      </c>
      <c r="E37" s="118">
        <f>+'16'!N9</f>
        <v>421122.429</v>
      </c>
      <c r="F37" s="118">
        <f>+'17'!N9</f>
        <v>0</v>
      </c>
      <c r="G37" s="237">
        <f>+'18'!N9</f>
        <v>0</v>
      </c>
      <c r="H37" s="246">
        <f t="shared" si="1"/>
        <v>1488688.05</v>
      </c>
      <c r="I37" s="452"/>
      <c r="J37" s="450"/>
      <c r="K37" s="27"/>
    </row>
    <row r="38" spans="1:11" ht="18.95" customHeight="1" x14ac:dyDescent="0.25">
      <c r="A38"/>
      <c r="B38" s="183" t="s">
        <v>194</v>
      </c>
      <c r="C38" s="236">
        <f>+'14'!N10</f>
        <v>6794.4050000000007</v>
      </c>
      <c r="D38" s="56">
        <f>+'15'!N10</f>
        <v>9147.5010000000002</v>
      </c>
      <c r="E38" s="118">
        <f>+'16'!N10</f>
        <v>35</v>
      </c>
      <c r="F38" s="118">
        <f>+'17'!N10</f>
        <v>139120.557</v>
      </c>
      <c r="G38" s="237">
        <f>+'18'!N10</f>
        <v>0</v>
      </c>
      <c r="H38" s="246">
        <f t="shared" si="1"/>
        <v>155097.46299999999</v>
      </c>
      <c r="I38" s="452"/>
      <c r="J38" s="450"/>
      <c r="K38" s="27"/>
    </row>
    <row r="39" spans="1:11" ht="18.95" customHeight="1" x14ac:dyDescent="0.25">
      <c r="A39"/>
      <c r="B39" s="183" t="s">
        <v>195</v>
      </c>
      <c r="C39" s="236">
        <f>+'14'!N11</f>
        <v>77908.157000000007</v>
      </c>
      <c r="D39" s="56">
        <f>+'15'!N11</f>
        <v>0</v>
      </c>
      <c r="E39" s="118">
        <f>+'16'!N11</f>
        <v>163528.22000000003</v>
      </c>
      <c r="F39" s="118">
        <f>+'17'!N11</f>
        <v>0</v>
      </c>
      <c r="G39" s="237">
        <f>+'18'!N11</f>
        <v>0</v>
      </c>
      <c r="H39" s="246">
        <f t="shared" si="1"/>
        <v>241436.37700000004</v>
      </c>
      <c r="I39" s="452"/>
      <c r="J39" s="450"/>
      <c r="K39" s="27"/>
    </row>
    <row r="40" spans="1:11" ht="18.95" customHeight="1" x14ac:dyDescent="0.25">
      <c r="A40"/>
      <c r="B40" s="183" t="s">
        <v>196</v>
      </c>
      <c r="C40" s="236">
        <f>+'14'!N12</f>
        <v>5208.1050000000005</v>
      </c>
      <c r="D40" s="56">
        <f>+'15'!N12</f>
        <v>277.61200000000002</v>
      </c>
      <c r="E40" s="118">
        <f>+'16'!N12</f>
        <v>0</v>
      </c>
      <c r="F40" s="118">
        <f>+'17'!N12</f>
        <v>0</v>
      </c>
      <c r="G40" s="237">
        <f>+'18'!N12</f>
        <v>0</v>
      </c>
      <c r="H40" s="246">
        <f t="shared" si="1"/>
        <v>5485.7170000000006</v>
      </c>
      <c r="I40" s="452"/>
      <c r="J40" s="450"/>
      <c r="K40" s="27"/>
    </row>
    <row r="41" spans="1:11" ht="18.95" customHeight="1" x14ac:dyDescent="0.25">
      <c r="A41"/>
      <c r="B41" s="183" t="s">
        <v>197</v>
      </c>
      <c r="C41" s="236">
        <f>+'14'!N13</f>
        <v>577741.23699999996</v>
      </c>
      <c r="D41" s="56">
        <f>+'15'!N13</f>
        <v>877.48300000000006</v>
      </c>
      <c r="E41" s="118">
        <f>+'16'!N13</f>
        <v>0</v>
      </c>
      <c r="F41" s="118">
        <f>+'17'!N13</f>
        <v>0</v>
      </c>
      <c r="G41" s="237">
        <f>+'18'!N13</f>
        <v>0</v>
      </c>
      <c r="H41" s="246">
        <f t="shared" si="1"/>
        <v>578618.72</v>
      </c>
      <c r="I41" s="452"/>
      <c r="J41" s="450"/>
      <c r="K41" s="27"/>
    </row>
    <row r="42" spans="1:11" ht="18.95" customHeight="1" x14ac:dyDescent="0.25">
      <c r="A42"/>
      <c r="B42" s="135" t="s">
        <v>198</v>
      </c>
      <c r="C42" s="236">
        <f>+'14'!N14</f>
        <v>609152.39000010001</v>
      </c>
      <c r="D42" s="56">
        <f>+'15'!N14</f>
        <v>695051.88199999998</v>
      </c>
      <c r="E42" s="118">
        <f>+'16'!N14</f>
        <v>1133.2</v>
      </c>
      <c r="F42" s="118">
        <f>+'17'!N14</f>
        <v>1352089.1064883</v>
      </c>
      <c r="G42" s="237">
        <f>+'18'!N14</f>
        <v>94.94</v>
      </c>
      <c r="H42" s="246">
        <f t="shared" si="1"/>
        <v>2657521.5184884002</v>
      </c>
      <c r="I42" s="452"/>
      <c r="J42" s="450"/>
      <c r="K42" s="27"/>
    </row>
    <row r="43" spans="1:11" ht="18.95" customHeight="1" x14ac:dyDescent="0.25">
      <c r="A43"/>
      <c r="B43" s="135" t="s">
        <v>340</v>
      </c>
      <c r="C43" s="236">
        <f>+'14'!N15</f>
        <v>2920220.0190006997</v>
      </c>
      <c r="D43" s="56">
        <f>+'15'!N15</f>
        <v>755834.27600000007</v>
      </c>
      <c r="E43" s="118">
        <f>+'16'!N15</f>
        <v>80974.608999999997</v>
      </c>
      <c r="F43" s="118">
        <f>+'17'!N15</f>
        <v>1605726.7532792001</v>
      </c>
      <c r="G43" s="237">
        <f>+'18'!N15</f>
        <v>0</v>
      </c>
      <c r="H43" s="246">
        <f t="shared" si="1"/>
        <v>5362755.6572799003</v>
      </c>
      <c r="I43" s="452"/>
      <c r="J43" s="450"/>
      <c r="K43" s="27"/>
    </row>
    <row r="44" spans="1:11" ht="18.95" customHeight="1" x14ac:dyDescent="0.25">
      <c r="A44"/>
      <c r="B44" s="135" t="s">
        <v>341</v>
      </c>
      <c r="C44" s="236">
        <f>+'14'!N16</f>
        <v>326180.49099999992</v>
      </c>
      <c r="D44" s="56">
        <f>+'15'!N16</f>
        <v>0</v>
      </c>
      <c r="E44" s="118">
        <f>+'16'!N16</f>
        <v>0</v>
      </c>
      <c r="F44" s="118">
        <f>+'17'!N16</f>
        <v>0</v>
      </c>
      <c r="G44" s="237">
        <f>+'18'!N16</f>
        <v>249.49399999999997</v>
      </c>
      <c r="H44" s="246">
        <f t="shared" si="1"/>
        <v>326429.98499999993</v>
      </c>
      <c r="I44" s="452"/>
      <c r="J44" s="450"/>
      <c r="K44" s="27"/>
    </row>
    <row r="45" spans="1:11" ht="18.95" customHeight="1" x14ac:dyDescent="0.25">
      <c r="A45"/>
      <c r="B45" s="183" t="s">
        <v>205</v>
      </c>
      <c r="C45" s="236">
        <f>+'14'!N17</f>
        <v>85478.64</v>
      </c>
      <c r="D45" s="56">
        <f>+'15'!N17</f>
        <v>1180.9099999999999</v>
      </c>
      <c r="E45" s="118">
        <f>+'16'!N17</f>
        <v>12.380000000000003</v>
      </c>
      <c r="F45" s="118">
        <f>+'17'!N17</f>
        <v>0</v>
      </c>
      <c r="G45" s="237">
        <f>+'18'!N17</f>
        <v>0</v>
      </c>
      <c r="H45" s="246">
        <f t="shared" si="1"/>
        <v>86671.930000000008</v>
      </c>
      <c r="I45" s="452"/>
      <c r="J45" s="450"/>
      <c r="K45" s="27"/>
    </row>
    <row r="46" spans="1:11" ht="18.95" customHeight="1" x14ac:dyDescent="0.25">
      <c r="A46"/>
      <c r="B46" s="183" t="s">
        <v>489</v>
      </c>
      <c r="C46" s="236">
        <f>+'14'!N18</f>
        <v>1386</v>
      </c>
      <c r="D46" s="56">
        <f>+'15'!N18</f>
        <v>0</v>
      </c>
      <c r="E46" s="118">
        <f>+'16'!N18</f>
        <v>654</v>
      </c>
      <c r="F46" s="118">
        <f>+'17'!N18</f>
        <v>0</v>
      </c>
      <c r="G46" s="237">
        <f>+'18'!N18</f>
        <v>0</v>
      </c>
      <c r="H46" s="246">
        <f>SUM(C46:G46)</f>
        <v>2040</v>
      </c>
      <c r="I46" s="452"/>
      <c r="J46" s="450"/>
      <c r="K46" s="27"/>
    </row>
    <row r="47" spans="1:11" ht="18.95" customHeight="1" x14ac:dyDescent="0.25">
      <c r="B47" s="260" t="s">
        <v>22</v>
      </c>
      <c r="C47" s="560">
        <f t="shared" ref="C47:H47" si="2">SUM(C33:C46)</f>
        <v>5757277.2450007992</v>
      </c>
      <c r="D47" s="560">
        <f t="shared" si="2"/>
        <v>1469183.5870000001</v>
      </c>
      <c r="E47" s="560">
        <f t="shared" si="2"/>
        <v>669298.17799999996</v>
      </c>
      <c r="F47" s="560">
        <f t="shared" si="2"/>
        <v>7467311.9620465003</v>
      </c>
      <c r="G47" s="560">
        <f t="shared" si="2"/>
        <v>344.43399999999997</v>
      </c>
      <c r="H47" s="560">
        <f t="shared" si="2"/>
        <v>15363415.4060473</v>
      </c>
      <c r="I47" s="453"/>
      <c r="J47" s="450"/>
      <c r="K47" s="27"/>
    </row>
    <row r="48" spans="1:11" x14ac:dyDescent="0.25">
      <c r="C48" s="25"/>
      <c r="D48" s="25"/>
      <c r="E48" s="25"/>
      <c r="F48" s="25"/>
      <c r="G48" s="25"/>
      <c r="H48" s="25"/>
      <c r="I48" s="452"/>
      <c r="J48" s="452"/>
    </row>
    <row r="49" spans="2:8" x14ac:dyDescent="0.25">
      <c r="B49" s="15" t="s">
        <v>37</v>
      </c>
      <c r="C49" s="25"/>
      <c r="D49" s="25"/>
      <c r="E49" s="25"/>
      <c r="F49" s="25"/>
      <c r="G49" s="25"/>
      <c r="H49" s="25"/>
    </row>
    <row r="50" spans="2:8" x14ac:dyDescent="0.25">
      <c r="B50" s="15" t="s">
        <v>162</v>
      </c>
      <c r="C50" s="25"/>
      <c r="D50" s="25"/>
      <c r="E50" s="25"/>
      <c r="F50" s="25"/>
      <c r="G50" s="25"/>
      <c r="H50" s="25"/>
    </row>
    <row r="51" spans="2:8" x14ac:dyDescent="0.25">
      <c r="B51" s="22" t="s">
        <v>163</v>
      </c>
      <c r="C51" s="25"/>
      <c r="D51" s="25"/>
      <c r="E51" s="25"/>
      <c r="F51" s="25"/>
      <c r="G51" s="25"/>
      <c r="H51" s="25"/>
    </row>
    <row r="52" spans="2:8" x14ac:dyDescent="0.25">
      <c r="B52" s="15" t="s">
        <v>164</v>
      </c>
      <c r="C52" s="25"/>
      <c r="D52" s="25"/>
      <c r="E52" s="25"/>
      <c r="F52" s="25"/>
      <c r="G52" s="25"/>
      <c r="H52" s="12"/>
    </row>
    <row r="53" spans="2:8" x14ac:dyDescent="0.25">
      <c r="B53" s="15" t="s">
        <v>165</v>
      </c>
      <c r="C53" s="25"/>
      <c r="D53" s="25"/>
      <c r="E53" s="25"/>
      <c r="F53" s="25"/>
      <c r="G53" s="12"/>
      <c r="H53" s="12"/>
    </row>
    <row r="54" spans="2:8" x14ac:dyDescent="0.25">
      <c r="B54" s="15" t="s">
        <v>166</v>
      </c>
      <c r="C54" s="25"/>
      <c r="D54" s="25"/>
      <c r="E54" s="25"/>
      <c r="F54" s="25"/>
      <c r="G54" s="12"/>
      <c r="H54" s="12"/>
    </row>
    <row r="55" spans="2:8" x14ac:dyDescent="0.25">
      <c r="C55" s="12"/>
      <c r="D55" s="12"/>
      <c r="E55" s="12"/>
      <c r="F55" s="12"/>
      <c r="G55" s="12"/>
      <c r="H55" s="12"/>
    </row>
    <row r="56" spans="2:8" x14ac:dyDescent="0.25">
      <c r="C56" s="12"/>
      <c r="D56" s="12"/>
      <c r="E56" s="12"/>
      <c r="F56" s="12"/>
      <c r="G56" s="12"/>
      <c r="H56" s="12"/>
    </row>
    <row r="57" spans="2:8" x14ac:dyDescent="0.25">
      <c r="C57" s="12"/>
      <c r="D57" s="12"/>
      <c r="E57" s="12"/>
      <c r="F57" s="12"/>
      <c r="G57" s="12"/>
      <c r="H57" s="12"/>
    </row>
    <row r="58" spans="2:8" x14ac:dyDescent="0.25">
      <c r="C58" s="12"/>
      <c r="D58" s="12"/>
      <c r="E58" s="12"/>
      <c r="F58" s="12"/>
      <c r="G58" s="12"/>
      <c r="H58" s="12"/>
    </row>
    <row r="59" spans="2:8" x14ac:dyDescent="0.25">
      <c r="C59" s="12"/>
      <c r="D59" s="12"/>
      <c r="E59" s="12"/>
      <c r="F59" s="12"/>
      <c r="G59" s="12"/>
      <c r="H59" s="12"/>
    </row>
    <row r="60" spans="2:8" x14ac:dyDescent="0.25">
      <c r="B60" s="14"/>
      <c r="C60" s="25"/>
      <c r="D60" s="25"/>
      <c r="E60" s="25"/>
      <c r="F60" s="25"/>
      <c r="G60" s="12"/>
      <c r="H60" s="12"/>
    </row>
    <row r="61" spans="2:8" x14ac:dyDescent="0.25">
      <c r="C61" s="12"/>
      <c r="D61" s="12"/>
      <c r="E61" s="12"/>
      <c r="F61" s="12"/>
      <c r="G61" s="12"/>
      <c r="H61" s="12"/>
    </row>
    <row r="62" spans="2:8" x14ac:dyDescent="0.25">
      <c r="C62" s="12"/>
      <c r="D62" s="12"/>
      <c r="E62" s="12"/>
      <c r="F62" s="12"/>
      <c r="G62" s="12"/>
      <c r="H62" s="12"/>
    </row>
    <row r="63" spans="2:8" x14ac:dyDescent="0.25">
      <c r="C63" s="12"/>
      <c r="D63" s="12"/>
      <c r="E63" s="12"/>
      <c r="F63" s="12"/>
      <c r="G63" s="12"/>
      <c r="H63" s="12"/>
    </row>
  </sheetData>
  <mergeCells count="3">
    <mergeCell ref="B31:B32"/>
    <mergeCell ref="C31:C32"/>
    <mergeCell ref="E31:E32"/>
  </mergeCells>
  <pageMargins left="0.7" right="0.7" top="0.75" bottom="0.75" header="0.3" footer="0.3"/>
  <pageSetup paperSize="14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P23"/>
  <sheetViews>
    <sheetView zoomScale="76" zoomScaleNormal="76" workbookViewId="0">
      <selection activeCell="J19" sqref="J19:M20"/>
    </sheetView>
  </sheetViews>
  <sheetFormatPr baseColWidth="10" defaultRowHeight="13.5" x14ac:dyDescent="0.25"/>
  <cols>
    <col min="1" max="1" width="32.28515625" style="8" customWidth="1"/>
    <col min="2" max="2" width="14.85546875" style="8" customWidth="1"/>
    <col min="3" max="3" width="13.85546875" style="8" customWidth="1"/>
    <col min="4" max="9" width="12.85546875" style="8" bestFit="1" customWidth="1"/>
    <col min="10" max="10" width="14.42578125" style="8" customWidth="1"/>
    <col min="11" max="11" width="12.85546875" style="8" bestFit="1" customWidth="1"/>
    <col min="12" max="12" width="14.28515625" style="8" customWidth="1"/>
    <col min="13" max="13" width="13.28515625" style="8" customWidth="1"/>
    <col min="14" max="14" width="22.5703125" style="8" customWidth="1"/>
    <col min="15" max="15" width="13.5703125" style="8" bestFit="1" customWidth="1"/>
    <col min="16" max="16384" width="11.42578125" style="8"/>
  </cols>
  <sheetData>
    <row r="1" spans="1:16" x14ac:dyDescent="0.25">
      <c r="A1" s="41" t="s">
        <v>202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6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6" x14ac:dyDescent="0.25">
      <c r="A3" s="76" t="s">
        <v>460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15" customHeight="1" x14ac:dyDescent="0.25">
      <c r="A4" s="76" t="s">
        <v>147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6" ht="15" customHeight="1" x14ac:dyDescent="0.25">
      <c r="A5" s="15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6" ht="15" customHeight="1" x14ac:dyDescent="0.25">
      <c r="A6" s="149" t="s">
        <v>110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3" t="s">
        <v>10</v>
      </c>
      <c r="K6" s="53" t="s">
        <v>11</v>
      </c>
      <c r="L6" s="53" t="s">
        <v>12</v>
      </c>
      <c r="M6" s="53" t="s">
        <v>13</v>
      </c>
      <c r="N6" s="53" t="s">
        <v>22</v>
      </c>
      <c r="O6" s="21"/>
      <c r="P6" s="28"/>
    </row>
    <row r="7" spans="1:16" ht="20.100000000000001" customHeight="1" x14ac:dyDescent="0.3">
      <c r="A7" s="548" t="s">
        <v>190</v>
      </c>
      <c r="B7" s="549">
        <f>+'13'!B5+'19'!B5</f>
        <v>219291.71079850002</v>
      </c>
      <c r="C7" s="550">
        <f>+'13'!C5+'19'!C5</f>
        <v>208182.98533709996</v>
      </c>
      <c r="D7" s="550">
        <f>+'13'!D5+'19'!D5</f>
        <v>215451.61350839998</v>
      </c>
      <c r="E7" s="550">
        <f>+'13'!E5+'19'!E5</f>
        <v>202067.97533260001</v>
      </c>
      <c r="F7" s="550">
        <f>+'13'!F5+'19'!F5</f>
        <v>205714.37640199997</v>
      </c>
      <c r="G7" s="550">
        <f>+'13'!G5+'19'!G5</f>
        <v>194222.17281579989</v>
      </c>
      <c r="H7" s="550">
        <f>+'13'!H5+'19'!H5</f>
        <v>204992.5007871</v>
      </c>
      <c r="I7" s="550">
        <f>+'13'!I5+'19'!I5</f>
        <v>204406.41933099995</v>
      </c>
      <c r="J7" s="550">
        <f>+'13'!J5+'19'!J5</f>
        <v>205923.31459920006</v>
      </c>
      <c r="K7" s="550">
        <f>+'13'!K5+'19'!K5</f>
        <v>209818.09817470008</v>
      </c>
      <c r="L7" s="550">
        <f>+'13'!L5+'19'!L5</f>
        <v>207809.72406209999</v>
      </c>
      <c r="M7" s="550">
        <f>+'13'!M5+'19'!M5</f>
        <v>228155.34750130004</v>
      </c>
      <c r="N7" s="382">
        <f>SUM(B7:M7)</f>
        <v>2506036.2386498004</v>
      </c>
      <c r="O7" s="328"/>
      <c r="P7" s="145"/>
    </row>
    <row r="8" spans="1:16" ht="20.100000000000001" customHeight="1" x14ac:dyDescent="0.3">
      <c r="A8" s="548" t="s">
        <v>191</v>
      </c>
      <c r="B8" s="549">
        <f>+'13'!B6+'19'!B6</f>
        <v>129780.6085718</v>
      </c>
      <c r="C8" s="550">
        <f>+'13'!C6+'19'!C6</f>
        <v>120471.43526209997</v>
      </c>
      <c r="D8" s="550">
        <f>+'13'!D6+'19'!D6</f>
        <v>125264.75370229996</v>
      </c>
      <c r="E8" s="550">
        <f>+'13'!E6+'19'!E6</f>
        <v>119844.0877034</v>
      </c>
      <c r="F8" s="550">
        <f>+'13'!F6+'19'!F6</f>
        <v>121695.76522319998</v>
      </c>
      <c r="G8" s="550">
        <f>+'13'!G6+'19'!G6</f>
        <v>117906.34794949998</v>
      </c>
      <c r="H8" s="550">
        <f>+'13'!H6+'19'!H6</f>
        <v>124413.0618929</v>
      </c>
      <c r="I8" s="550">
        <f>+'13'!I6+'19'!I6</f>
        <v>123286.77013439999</v>
      </c>
      <c r="J8" s="550">
        <f>+'13'!J6+'19'!J6</f>
        <v>124934.84815980001</v>
      </c>
      <c r="K8" s="550">
        <f>+'13'!K6+'19'!K6</f>
        <v>125601.1752791</v>
      </c>
      <c r="L8" s="550">
        <f>+'13'!L6+'19'!L6</f>
        <v>122524.21799710003</v>
      </c>
      <c r="M8" s="550">
        <f>+'13'!M6+'19'!M6</f>
        <v>136319.14290290003</v>
      </c>
      <c r="N8" s="382">
        <f t="shared" ref="N8:N20" si="0">SUM(B8:M8)</f>
        <v>1492042.2147784999</v>
      </c>
      <c r="O8" s="328"/>
      <c r="P8" s="145"/>
    </row>
    <row r="9" spans="1:16" ht="20.100000000000001" customHeight="1" x14ac:dyDescent="0.3">
      <c r="A9" s="548" t="s">
        <v>192</v>
      </c>
      <c r="B9" s="549">
        <f>+'13'!B7+'19'!B7</f>
        <v>49850.990957999995</v>
      </c>
      <c r="C9" s="550">
        <f>+'13'!C7+'19'!C7</f>
        <v>48391.357004099998</v>
      </c>
      <c r="D9" s="550">
        <f>+'13'!D7+'19'!D7</f>
        <v>46598.342692999991</v>
      </c>
      <c r="E9" s="550">
        <f>+'13'!E7+'19'!E7</f>
        <v>42006.601982999993</v>
      </c>
      <c r="F9" s="550">
        <f>+'13'!F7+'19'!F7</f>
        <v>41817.648388600006</v>
      </c>
      <c r="G9" s="550">
        <f>+'13'!G7+'19'!G7</f>
        <v>37849.682424999999</v>
      </c>
      <c r="H9" s="550">
        <f>+'13'!H7+'19'!H7</f>
        <v>41176.161348099988</v>
      </c>
      <c r="I9" s="550">
        <f>+'13'!I7+'19'!I7</f>
        <v>40824.778571800001</v>
      </c>
      <c r="J9" s="550">
        <f>+'13'!J7+'19'!J7</f>
        <v>42494.4705397</v>
      </c>
      <c r="K9" s="550">
        <f>+'13'!K7+'19'!K7</f>
        <v>41364.133250899999</v>
      </c>
      <c r="L9" s="550">
        <f>+'13'!L7+'19'!L7</f>
        <v>41663.032017199992</v>
      </c>
      <c r="M9" s="550">
        <f>+'13'!M7+'19'!M7</f>
        <v>45024.538671300012</v>
      </c>
      <c r="N9" s="382">
        <f t="shared" si="0"/>
        <v>519061.73785069998</v>
      </c>
      <c r="O9" s="328"/>
      <c r="P9" s="145"/>
    </row>
    <row r="10" spans="1:16" ht="20.100000000000001" customHeight="1" x14ac:dyDescent="0.3">
      <c r="A10" s="548" t="s">
        <v>214</v>
      </c>
      <c r="B10" s="549">
        <f>+'13'!B8+'19'!B8</f>
        <v>577.02399999999989</v>
      </c>
      <c r="C10" s="550">
        <f>+'13'!C8+'19'!C8</f>
        <v>479.428</v>
      </c>
      <c r="D10" s="550">
        <f>+'13'!D8+'19'!D8</f>
        <v>559.13</v>
      </c>
      <c r="E10" s="550">
        <f>+'13'!E8+'19'!E8</f>
        <v>443.23400000000004</v>
      </c>
      <c r="F10" s="550">
        <f>+'13'!F8+'19'!F8</f>
        <v>388.70100000000002</v>
      </c>
      <c r="G10" s="550">
        <f>+'13'!G8+'19'!G8</f>
        <v>370.19800000000004</v>
      </c>
      <c r="H10" s="550">
        <f>+'13'!H8+'19'!H8</f>
        <v>400.209</v>
      </c>
      <c r="I10" s="550">
        <f>+'13'!I8+'19'!I8</f>
        <v>404.23900000000003</v>
      </c>
      <c r="J10" s="550">
        <f>+'13'!J8+'19'!J8</f>
        <v>373.83200000000005</v>
      </c>
      <c r="K10" s="550">
        <f>+'13'!K8+'19'!K8</f>
        <v>509.36299999999994</v>
      </c>
      <c r="L10" s="550">
        <f>+'13'!L8+'19'!L8</f>
        <v>544.29200000000003</v>
      </c>
      <c r="M10" s="550">
        <f>+'13'!M8+'19'!M8</f>
        <v>519.34400000000005</v>
      </c>
      <c r="N10" s="382">
        <f t="shared" si="0"/>
        <v>5568.9939999999997</v>
      </c>
      <c r="O10" s="328"/>
      <c r="P10" s="145"/>
    </row>
    <row r="11" spans="1:16" ht="20.100000000000001" customHeight="1" x14ac:dyDescent="0.3">
      <c r="A11" s="548" t="s">
        <v>193</v>
      </c>
      <c r="B11" s="549">
        <f>+'13'!B9+'19'!B9</f>
        <v>137484.08900000004</v>
      </c>
      <c r="C11" s="550">
        <f>+'13'!C9+'19'!C9</f>
        <v>122821.85299999999</v>
      </c>
      <c r="D11" s="550">
        <f>+'13'!D9+'19'!D9</f>
        <v>120081.82400000002</v>
      </c>
      <c r="E11" s="550">
        <f>+'13'!E9+'19'!E9</f>
        <v>108656.541</v>
      </c>
      <c r="F11" s="550">
        <f>+'13'!F9+'19'!F9</f>
        <v>109712.98599999998</v>
      </c>
      <c r="G11" s="550">
        <f>+'13'!G9+'19'!G9</f>
        <v>107528.77200000001</v>
      </c>
      <c r="H11" s="550">
        <f>+'13'!H9+'19'!H9</f>
        <v>123150.245</v>
      </c>
      <c r="I11" s="550">
        <f>+'13'!I9+'19'!I9</f>
        <v>125889.951</v>
      </c>
      <c r="J11" s="550">
        <f>+'13'!J9+'19'!J9</f>
        <v>117801.55799999999</v>
      </c>
      <c r="K11" s="550">
        <f>+'13'!K9+'19'!K9</f>
        <v>131827.57999999999</v>
      </c>
      <c r="L11" s="550">
        <f>+'13'!L9+'19'!L9</f>
        <v>140182.23099999997</v>
      </c>
      <c r="M11" s="550">
        <f>+'13'!M9+'19'!M9</f>
        <v>151696.38400000002</v>
      </c>
      <c r="N11" s="382">
        <f t="shared" si="0"/>
        <v>1496834.0140000002</v>
      </c>
      <c r="O11" s="328"/>
      <c r="P11" s="145"/>
    </row>
    <row r="12" spans="1:16" ht="20.100000000000001" customHeight="1" x14ac:dyDescent="0.3">
      <c r="A12" s="548" t="s">
        <v>194</v>
      </c>
      <c r="B12" s="549">
        <f>+'13'!B10+'19'!B10</f>
        <v>679.82499999999993</v>
      </c>
      <c r="C12" s="550">
        <f>+'13'!C10+'19'!C10</f>
        <v>710.79099999999994</v>
      </c>
      <c r="D12" s="550">
        <f>+'13'!D10+'19'!D10</f>
        <v>2174.1479999999992</v>
      </c>
      <c r="E12" s="550">
        <f>+'13'!E10+'19'!E10</f>
        <v>5619.3549999999996</v>
      </c>
      <c r="F12" s="550">
        <f>+'13'!F10+'19'!F10</f>
        <v>24778.451000000005</v>
      </c>
      <c r="G12" s="550">
        <f>+'13'!G10+'19'!G10</f>
        <v>37914.118999999999</v>
      </c>
      <c r="H12" s="550">
        <f>+'13'!H10+'19'!H10</f>
        <v>33146.593999999997</v>
      </c>
      <c r="I12" s="550">
        <f>+'13'!I10+'19'!I10</f>
        <v>28924.374000000003</v>
      </c>
      <c r="J12" s="550">
        <f>+'13'!J10+'19'!J10</f>
        <v>14313.394000000002</v>
      </c>
      <c r="K12" s="550">
        <f>+'13'!K10+'19'!K10</f>
        <v>5266.4860000000008</v>
      </c>
      <c r="L12" s="550">
        <f>+'13'!L10+'19'!L10</f>
        <v>2379.1889999999999</v>
      </c>
      <c r="M12" s="550">
        <f>+'13'!M10+'19'!M10</f>
        <v>755.39499999999998</v>
      </c>
      <c r="N12" s="382">
        <f t="shared" si="0"/>
        <v>156662.12100000001</v>
      </c>
      <c r="O12" s="328"/>
      <c r="P12" s="145"/>
    </row>
    <row r="13" spans="1:16" ht="20.100000000000001" customHeight="1" x14ac:dyDescent="0.3">
      <c r="A13" s="548" t="s">
        <v>195</v>
      </c>
      <c r="B13" s="549">
        <f>+'13'!B11+'19'!B11</f>
        <v>31934.753000000004</v>
      </c>
      <c r="C13" s="550">
        <f>+'13'!C11+'19'!C11</f>
        <v>34635.801999999996</v>
      </c>
      <c r="D13" s="550">
        <f>+'13'!D11+'19'!D11</f>
        <v>30435.383000000005</v>
      </c>
      <c r="E13" s="550">
        <f>+'13'!E11+'19'!E11</f>
        <v>30568.011000000002</v>
      </c>
      <c r="F13" s="550">
        <f>+'13'!F11+'19'!F11</f>
        <v>20603.616000000002</v>
      </c>
      <c r="G13" s="550">
        <f>+'13'!G11+'19'!G11</f>
        <v>20146.074000000001</v>
      </c>
      <c r="H13" s="550">
        <f>+'13'!H11+'19'!H11</f>
        <v>23263.887999999999</v>
      </c>
      <c r="I13" s="550">
        <f>+'13'!I11+'19'!I11</f>
        <v>20506.061000000002</v>
      </c>
      <c r="J13" s="550">
        <f>+'13'!J11+'19'!J11</f>
        <v>17418.377</v>
      </c>
      <c r="K13" s="550">
        <f>+'13'!K11+'19'!K11</f>
        <v>24969.547999999999</v>
      </c>
      <c r="L13" s="550">
        <f>+'13'!L11+'19'!L11</f>
        <v>32795.483000000007</v>
      </c>
      <c r="M13" s="550">
        <f>+'13'!M11+'19'!M11</f>
        <v>25380.195</v>
      </c>
      <c r="N13" s="382">
        <f t="shared" si="0"/>
        <v>312657.19100000005</v>
      </c>
      <c r="O13" s="328"/>
      <c r="P13" s="145"/>
    </row>
    <row r="14" spans="1:16" ht="20.100000000000001" customHeight="1" x14ac:dyDescent="0.3">
      <c r="A14" s="548" t="s">
        <v>196</v>
      </c>
      <c r="B14" s="549">
        <f>+'13'!B12+'19'!B12</f>
        <v>248.46799999999999</v>
      </c>
      <c r="C14" s="550">
        <f>+'13'!C12+'19'!C12</f>
        <v>384.23099999999999</v>
      </c>
      <c r="D14" s="550">
        <f>+'13'!D12+'19'!D12</f>
        <v>443.60599999999999</v>
      </c>
      <c r="E14" s="550">
        <f>+'13'!E12+'19'!E12</f>
        <v>245.63400000000001</v>
      </c>
      <c r="F14" s="550">
        <f>+'13'!F12+'19'!F12</f>
        <v>436.36399999999998</v>
      </c>
      <c r="G14" s="550">
        <f>+'13'!G12+'19'!G12</f>
        <v>393.762</v>
      </c>
      <c r="H14" s="550">
        <f>+'13'!H12+'19'!H12</f>
        <v>325.37599999999998</v>
      </c>
      <c r="I14" s="550">
        <f>+'13'!I12+'19'!I12</f>
        <v>514.66099999999994</v>
      </c>
      <c r="J14" s="550">
        <f>+'13'!J12+'19'!J12</f>
        <v>488.05399999999997</v>
      </c>
      <c r="K14" s="550">
        <f>+'13'!K12+'19'!K12</f>
        <v>809.43399999999997</v>
      </c>
      <c r="L14" s="550">
        <f>+'13'!L12+'19'!L12</f>
        <v>630.26499999999999</v>
      </c>
      <c r="M14" s="550">
        <f>+'13'!M12+'19'!M12</f>
        <v>565.86199999999997</v>
      </c>
      <c r="N14" s="382">
        <f t="shared" si="0"/>
        <v>5485.7170000000006</v>
      </c>
      <c r="O14" s="328"/>
      <c r="P14" s="145"/>
    </row>
    <row r="15" spans="1:16" ht="20.100000000000001" customHeight="1" x14ac:dyDescent="0.3">
      <c r="A15" s="548" t="s">
        <v>197</v>
      </c>
      <c r="B15" s="549">
        <f>+'13'!B13+'19'!B13</f>
        <v>39941.538</v>
      </c>
      <c r="C15" s="550">
        <f>+'13'!C13+'19'!C13</f>
        <v>49627.923000000003</v>
      </c>
      <c r="D15" s="550">
        <f>+'13'!D13+'19'!D13</f>
        <v>65799.353000000003</v>
      </c>
      <c r="E15" s="550">
        <f>+'13'!E13+'19'!E13</f>
        <v>51504.332000000002</v>
      </c>
      <c r="F15" s="550">
        <f>+'13'!F13+'19'!F13</f>
        <v>52682.605000000003</v>
      </c>
      <c r="G15" s="550">
        <f>+'13'!G13+'19'!G13</f>
        <v>49174.846999999994</v>
      </c>
      <c r="H15" s="550">
        <f>+'13'!H13+'19'!H13</f>
        <v>50151.551999999989</v>
      </c>
      <c r="I15" s="550">
        <f>+'13'!I13+'19'!I13</f>
        <v>46696.39</v>
      </c>
      <c r="J15" s="550">
        <f>+'13'!J13+'19'!J13</f>
        <v>46136.131999999998</v>
      </c>
      <c r="K15" s="550">
        <f>+'13'!K13+'19'!K13</f>
        <v>44552.757000000005</v>
      </c>
      <c r="L15" s="550">
        <f>+'13'!L13+'19'!L13</f>
        <v>41393.328999999998</v>
      </c>
      <c r="M15" s="550">
        <f>+'13'!M13+'19'!M13</f>
        <v>40957.962</v>
      </c>
      <c r="N15" s="382">
        <f t="shared" si="0"/>
        <v>578618.72</v>
      </c>
      <c r="O15" s="328"/>
      <c r="P15" s="145"/>
    </row>
    <row r="16" spans="1:16" ht="20.100000000000001" customHeight="1" x14ac:dyDescent="0.3">
      <c r="A16" s="135" t="s">
        <v>198</v>
      </c>
      <c r="B16" s="549">
        <f>+'13'!B14+'19'!B14</f>
        <v>140742.80488679998</v>
      </c>
      <c r="C16" s="550">
        <f>+'13'!C14+'19'!C14</f>
        <v>128147.07669520001</v>
      </c>
      <c r="D16" s="550">
        <f>+'13'!D14+'19'!D14</f>
        <v>154175.73459050001</v>
      </c>
      <c r="E16" s="550">
        <f>+'13'!E14+'19'!E14</f>
        <v>137768.46566780002</v>
      </c>
      <c r="F16" s="550">
        <f>+'13'!F14+'19'!F14</f>
        <v>150106.75131840003</v>
      </c>
      <c r="G16" s="550">
        <f>+'13'!G14+'19'!G14</f>
        <v>171035.32543980004</v>
      </c>
      <c r="H16" s="550">
        <f>+'13'!H14+'19'!H14</f>
        <v>149591.74244959999</v>
      </c>
      <c r="I16" s="550">
        <f>+'13'!I14+'19'!I14</f>
        <v>345094.71878129995</v>
      </c>
      <c r="J16" s="550">
        <f>+'13'!J14+'19'!J14</f>
        <v>321485.60782300006</v>
      </c>
      <c r="K16" s="550">
        <f>+'13'!K14+'19'!K14</f>
        <v>337999.46646120003</v>
      </c>
      <c r="L16" s="550">
        <f>+'13'!L14+'19'!L14</f>
        <v>350634.98864160001</v>
      </c>
      <c r="M16" s="550">
        <f>+'13'!M14+'19'!M14</f>
        <v>366129.01173319999</v>
      </c>
      <c r="N16" s="382">
        <f t="shared" si="0"/>
        <v>2752911.6944884001</v>
      </c>
      <c r="O16" s="328"/>
      <c r="P16" s="145"/>
    </row>
    <row r="17" spans="1:16" ht="20.100000000000001" customHeight="1" x14ac:dyDescent="0.3">
      <c r="A17" s="135" t="s">
        <v>340</v>
      </c>
      <c r="B17" s="549">
        <f>+'13'!B15+'19'!B15</f>
        <v>500274.78670130001</v>
      </c>
      <c r="C17" s="550">
        <f>+'13'!C15+'19'!C15</f>
        <v>452838.32917049999</v>
      </c>
      <c r="D17" s="550">
        <f>+'13'!D15+'19'!D15</f>
        <v>512161.23569140001</v>
      </c>
      <c r="E17" s="550">
        <f>+'13'!E15+'19'!E15</f>
        <v>483255.95203550009</v>
      </c>
      <c r="F17" s="550">
        <f>+'13'!F15+'19'!F15</f>
        <v>498678.040592</v>
      </c>
      <c r="G17" s="550">
        <f>+'13'!G15+'19'!G15</f>
        <v>489184.98411799991</v>
      </c>
      <c r="H17" s="550">
        <f>+'13'!H15+'19'!H15</f>
        <v>502692.33967560012</v>
      </c>
      <c r="I17" s="550">
        <f>+'13'!I15+'19'!I15</f>
        <v>412760.45027619996</v>
      </c>
      <c r="J17" s="550">
        <f>+'13'!J15+'19'!J15</f>
        <v>398246.95275209995</v>
      </c>
      <c r="K17" s="550">
        <f>+'13'!K15+'19'!K15</f>
        <v>433348.00298809999</v>
      </c>
      <c r="L17" s="550">
        <f>+'13'!L15+'19'!L15</f>
        <v>424255.68084730004</v>
      </c>
      <c r="M17" s="550">
        <f>+'13'!M15+'19'!M15</f>
        <v>414531.61443190003</v>
      </c>
      <c r="N17" s="382">
        <f t="shared" si="0"/>
        <v>5522228.3692799006</v>
      </c>
      <c r="O17" s="328"/>
      <c r="P17" s="145"/>
    </row>
    <row r="18" spans="1:16" ht="20.100000000000001" customHeight="1" x14ac:dyDescent="0.3">
      <c r="A18" s="135" t="s">
        <v>341</v>
      </c>
      <c r="B18" s="549">
        <f>+'13'!B16+'19'!B16</f>
        <v>30751.800999999999</v>
      </c>
      <c r="C18" s="550">
        <f>+'13'!C16+'19'!C16</f>
        <v>28370.833999999999</v>
      </c>
      <c r="D18" s="550">
        <f>+'13'!D16+'19'!D16</f>
        <v>32231.234</v>
      </c>
      <c r="E18" s="550">
        <f>+'13'!E16+'19'!E16</f>
        <v>26374.404999999995</v>
      </c>
      <c r="F18" s="550">
        <f>+'13'!F16+'19'!F16</f>
        <v>29946.965</v>
      </c>
      <c r="G18" s="550">
        <f>+'13'!G16+'19'!G16</f>
        <v>27473.587000000003</v>
      </c>
      <c r="H18" s="550">
        <f>+'13'!H16+'19'!H16</f>
        <v>25023.287</v>
      </c>
      <c r="I18" s="550">
        <f>+'13'!I16+'19'!I16</f>
        <v>28667.393</v>
      </c>
      <c r="J18" s="550">
        <f>+'13'!J16+'19'!J16</f>
        <v>22934.113999999998</v>
      </c>
      <c r="K18" s="550">
        <f>+'13'!K16+'19'!K16</f>
        <v>24635.999269999993</v>
      </c>
      <c r="L18" s="550">
        <f>+'13'!L16+'19'!L16</f>
        <v>26548.53873</v>
      </c>
      <c r="M18" s="550">
        <f>+'13'!M16+'19'!M16</f>
        <v>23471.827000000001</v>
      </c>
      <c r="N18" s="382">
        <f t="shared" si="0"/>
        <v>326429.98500000004</v>
      </c>
      <c r="O18" s="328"/>
      <c r="P18" s="145"/>
    </row>
    <row r="19" spans="1:16" ht="20.100000000000001" customHeight="1" x14ac:dyDescent="0.3">
      <c r="A19" s="548" t="s">
        <v>205</v>
      </c>
      <c r="B19" s="549">
        <f>+'13'!B17+'19'!B17</f>
        <v>2946.998</v>
      </c>
      <c r="C19" s="550">
        <f>+'13'!C17+'19'!C17</f>
        <v>2377</v>
      </c>
      <c r="D19" s="550">
        <f>+'13'!D17+'19'!D17</f>
        <v>2997</v>
      </c>
      <c r="E19" s="550">
        <f>+'13'!E17+'19'!E17</f>
        <v>3323.009</v>
      </c>
      <c r="F19" s="550">
        <f>+'13'!F17+'19'!F17</f>
        <v>2633</v>
      </c>
      <c r="G19" s="550">
        <f>+'13'!G17+'19'!G17</f>
        <v>2904</v>
      </c>
      <c r="H19" s="550">
        <f>+'13'!H17+'19'!H17</f>
        <v>2655</v>
      </c>
      <c r="I19" s="550">
        <f>+'13'!I17+'19'!I17</f>
        <v>16462</v>
      </c>
      <c r="J19" s="550">
        <f>+'13'!J17+'19'!J17</f>
        <v>15756.130000000001</v>
      </c>
      <c r="K19" s="550">
        <f>+'13'!K17+'19'!K17</f>
        <v>14894.789999999999</v>
      </c>
      <c r="L19" s="550">
        <f>+'13'!L17+'19'!L17</f>
        <v>15376.699000000001</v>
      </c>
      <c r="M19" s="550">
        <f>+'13'!M17+'19'!M17</f>
        <v>5796.237000000001</v>
      </c>
      <c r="N19" s="382">
        <f t="shared" si="0"/>
        <v>88121.862999999983</v>
      </c>
      <c r="O19" s="328"/>
      <c r="P19" s="145"/>
    </row>
    <row r="20" spans="1:16" ht="20.100000000000001" customHeight="1" x14ac:dyDescent="0.3">
      <c r="A20" s="548" t="s">
        <v>489</v>
      </c>
      <c r="B20" s="549">
        <f>+'13'!B18+'19'!B18</f>
        <v>2593.259</v>
      </c>
      <c r="C20" s="550">
        <f>+'13'!C18+'19'!C18</f>
        <v>1784.078</v>
      </c>
      <c r="D20" s="550">
        <f>+'13'!D18+'19'!D18</f>
        <v>2024.086</v>
      </c>
      <c r="E20" s="550">
        <f>+'13'!E18+'19'!E18</f>
        <v>1817.7190000000001</v>
      </c>
      <c r="F20" s="550">
        <f>+'13'!F18+'19'!F18</f>
        <v>463.18399999999997</v>
      </c>
      <c r="G20" s="550">
        <f>+'13'!G18+'19'!G18</f>
        <v>658.78800000000001</v>
      </c>
      <c r="H20" s="550">
        <f>+'13'!H18+'19'!H18</f>
        <v>1306.9380000000001</v>
      </c>
      <c r="I20" s="550">
        <f>+'13'!I18+'19'!I18</f>
        <v>2606.8809999999999</v>
      </c>
      <c r="J20" s="550">
        <f>+'13'!J18+'19'!J18</f>
        <v>616.24900000000002</v>
      </c>
      <c r="K20" s="550">
        <f>+'13'!K18+'19'!K18</f>
        <v>517.83199999999999</v>
      </c>
      <c r="L20" s="550">
        <f>+'13'!L18+'19'!L18</f>
        <v>3100.7950000000001</v>
      </c>
      <c r="M20" s="550">
        <f>+'13'!M18+'19'!M18</f>
        <v>917.63599999999997</v>
      </c>
      <c r="N20" s="382">
        <f t="shared" si="0"/>
        <v>18407.445</v>
      </c>
      <c r="O20" s="328"/>
      <c r="P20" s="145"/>
    </row>
    <row r="21" spans="1:16" ht="20.100000000000001" customHeight="1" x14ac:dyDescent="0.25">
      <c r="A21" s="247" t="s">
        <v>22</v>
      </c>
      <c r="B21" s="382">
        <f>SUM(B7:B19)</f>
        <v>1284505.3979163999</v>
      </c>
      <c r="C21" s="382">
        <f t="shared" ref="C21:M21" si="1">SUM(C7:C19)</f>
        <v>1197439.045469</v>
      </c>
      <c r="D21" s="382">
        <f t="shared" si="1"/>
        <v>1308373.3581855998</v>
      </c>
      <c r="E21" s="382">
        <f t="shared" si="1"/>
        <v>1211677.6037223001</v>
      </c>
      <c r="F21" s="382">
        <f t="shared" si="1"/>
        <v>1259195.2699241999</v>
      </c>
      <c r="G21" s="382">
        <f t="shared" si="1"/>
        <v>1256103.8717480998</v>
      </c>
      <c r="H21" s="382">
        <f t="shared" si="1"/>
        <v>1280981.9571533003</v>
      </c>
      <c r="I21" s="382">
        <f>SUM(I7:I20)</f>
        <v>1397045.0870946997</v>
      </c>
      <c r="J21" s="382">
        <f t="shared" si="1"/>
        <v>1328306.7848738001</v>
      </c>
      <c r="K21" s="382">
        <f t="shared" si="1"/>
        <v>1395596.8334240001</v>
      </c>
      <c r="L21" s="382">
        <f t="shared" si="1"/>
        <v>1406737.6702953002</v>
      </c>
      <c r="M21" s="382">
        <f t="shared" si="1"/>
        <v>1439302.8612405998</v>
      </c>
      <c r="N21" s="382">
        <f>SUM(N7:N20)</f>
        <v>15781066.3050473</v>
      </c>
      <c r="O21" s="551"/>
      <c r="P21" s="28"/>
    </row>
    <row r="22" spans="1:16" x14ac:dyDescent="0.25">
      <c r="O22" s="28"/>
      <c r="P22" s="28"/>
    </row>
    <row r="23" spans="1:16" x14ac:dyDescent="0.25">
      <c r="N23" s="198"/>
    </row>
  </sheetData>
  <pageMargins left="0.70866141732283472" right="0.70866141732283472" top="0.74803149606299213" bottom="0.74803149606299213" header="0.31496062992125984" footer="0.31496062992125984"/>
  <pageSetup paperSize="14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P24"/>
  <sheetViews>
    <sheetView zoomScale="80" zoomScaleNormal="80" workbookViewId="0">
      <selection activeCell="N19" sqref="N19"/>
    </sheetView>
  </sheetViews>
  <sheetFormatPr baseColWidth="10" defaultRowHeight="13.5" x14ac:dyDescent="0.25"/>
  <cols>
    <col min="1" max="1" width="30.28515625" style="8" customWidth="1"/>
    <col min="2" max="2" width="14.140625" style="8" customWidth="1"/>
    <col min="3" max="3" width="12.85546875" style="8" customWidth="1"/>
    <col min="4" max="4" width="12.28515625" style="8" customWidth="1"/>
    <col min="5" max="5" width="12" style="8" customWidth="1"/>
    <col min="6" max="7" width="11.85546875" style="8" customWidth="1"/>
    <col min="8" max="8" width="12.285156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5" width="11.42578125" style="8"/>
    <col min="16" max="16" width="12.140625" style="8" customWidth="1"/>
    <col min="17" max="16384" width="11.42578125" style="8"/>
  </cols>
  <sheetData>
    <row r="1" spans="1:16" x14ac:dyDescent="0.25">
      <c r="A1" s="68" t="s">
        <v>461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6" x14ac:dyDescent="0.25">
      <c r="A2" s="68" t="s">
        <v>146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6" x14ac:dyDescent="0.25">
      <c r="A3" s="6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6" s="76" customFormat="1" ht="15" customHeight="1" x14ac:dyDescent="0.2">
      <c r="A4" s="185" t="s">
        <v>110</v>
      </c>
      <c r="B4" s="185" t="s">
        <v>2</v>
      </c>
      <c r="C4" s="185" t="s">
        <v>3</v>
      </c>
      <c r="D4" s="185" t="s">
        <v>4</v>
      </c>
      <c r="E4" s="185" t="s">
        <v>5</v>
      </c>
      <c r="F4" s="185" t="s">
        <v>6</v>
      </c>
      <c r="G4" s="185" t="s">
        <v>7</v>
      </c>
      <c r="H4" s="185" t="s">
        <v>8</v>
      </c>
      <c r="I4" s="185" t="s">
        <v>9</v>
      </c>
      <c r="J4" s="185" t="s">
        <v>10</v>
      </c>
      <c r="K4" s="185" t="s">
        <v>11</v>
      </c>
      <c r="L4" s="185" t="s">
        <v>12</v>
      </c>
      <c r="M4" s="185" t="s">
        <v>13</v>
      </c>
      <c r="N4" s="185" t="s">
        <v>22</v>
      </c>
    </row>
    <row r="5" spans="1:16" s="208" customFormat="1" ht="20.100000000000001" customHeight="1" x14ac:dyDescent="0.25">
      <c r="A5" s="207" t="s">
        <v>190</v>
      </c>
      <c r="B5" s="378">
        <v>4756.0400000000081</v>
      </c>
      <c r="C5" s="378">
        <v>4708.2129999999888</v>
      </c>
      <c r="D5" s="378">
        <v>4797.5239999999903</v>
      </c>
      <c r="E5" s="378">
        <v>4735.9389999999985</v>
      </c>
      <c r="F5" s="378">
        <v>4744.4449999999924</v>
      </c>
      <c r="G5" s="378">
        <v>4427.2939999999944</v>
      </c>
      <c r="H5" s="378">
        <v>4327.4140000000043</v>
      </c>
      <c r="I5" s="378">
        <v>4514.6579999999813</v>
      </c>
      <c r="J5" s="378">
        <v>4513.0279999999912</v>
      </c>
      <c r="K5" s="378">
        <v>4567.7719999999972</v>
      </c>
      <c r="L5" s="378">
        <v>4571.0529999999999</v>
      </c>
      <c r="M5" s="378">
        <v>4560.6059999999998</v>
      </c>
      <c r="N5" s="379">
        <f>SUM(B5:M5)</f>
        <v>55223.985999999946</v>
      </c>
      <c r="P5" s="326"/>
    </row>
    <row r="6" spans="1:16" s="208" customFormat="1" ht="20.100000000000001" customHeight="1" x14ac:dyDescent="0.25">
      <c r="A6" s="207" t="s">
        <v>191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9">
        <f t="shared" ref="N6:N19" si="0">SUM(B6:M6)</f>
        <v>0</v>
      </c>
      <c r="P6" s="326"/>
    </row>
    <row r="7" spans="1:16" s="208" customFormat="1" ht="20.100000000000001" customHeight="1" x14ac:dyDescent="0.25">
      <c r="A7" s="207" t="s">
        <v>192</v>
      </c>
      <c r="B7" s="378">
        <v>734.78899999999703</v>
      </c>
      <c r="C7" s="378">
        <v>701.16500000000087</v>
      </c>
      <c r="D7" s="378">
        <v>747.84000000000378</v>
      </c>
      <c r="E7" s="378">
        <v>748.02599999999802</v>
      </c>
      <c r="F7" s="378">
        <v>825.22299999999814</v>
      </c>
      <c r="G7" s="378">
        <v>697.9210000000021</v>
      </c>
      <c r="H7" s="378">
        <v>709.8660000000018</v>
      </c>
      <c r="I7" s="378">
        <v>707.375</v>
      </c>
      <c r="J7" s="378">
        <v>830.7870000000039</v>
      </c>
      <c r="K7" s="378">
        <v>701.34399999999732</v>
      </c>
      <c r="L7" s="378">
        <v>671.84700000000157</v>
      </c>
      <c r="M7" s="378">
        <v>739.0280000000057</v>
      </c>
      <c r="N7" s="379">
        <f t="shared" si="0"/>
        <v>8815.2110000000102</v>
      </c>
      <c r="P7" s="326"/>
    </row>
    <row r="8" spans="1:16" s="208" customFormat="1" ht="20.100000000000001" customHeight="1" x14ac:dyDescent="0.25">
      <c r="A8" s="207" t="s">
        <v>214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9">
        <f t="shared" si="0"/>
        <v>0</v>
      </c>
      <c r="P8" s="326"/>
    </row>
    <row r="9" spans="1:16" s="208" customFormat="1" ht="20.100000000000001" customHeight="1" x14ac:dyDescent="0.25">
      <c r="A9" s="207" t="s">
        <v>193</v>
      </c>
      <c r="B9" s="378">
        <v>775.55599999999686</v>
      </c>
      <c r="C9" s="378">
        <v>596.31900000000314</v>
      </c>
      <c r="D9" s="378">
        <v>622.74899999999616</v>
      </c>
      <c r="E9" s="378">
        <v>603.14300000000367</v>
      </c>
      <c r="F9" s="378">
        <v>651.53199999999924</v>
      </c>
      <c r="G9" s="378">
        <v>595.15700000000652</v>
      </c>
      <c r="H9" s="378">
        <v>678.50699999999779</v>
      </c>
      <c r="I9" s="378">
        <v>695.75800000000163</v>
      </c>
      <c r="J9" s="378">
        <v>635.21099999999569</v>
      </c>
      <c r="K9" s="378">
        <v>735.87799999999697</v>
      </c>
      <c r="L9" s="378">
        <v>806.75699999999779</v>
      </c>
      <c r="M9" s="378">
        <v>749.39699999999721</v>
      </c>
      <c r="N9" s="379">
        <f t="shared" si="0"/>
        <v>8145.9639999999927</v>
      </c>
      <c r="P9" s="326"/>
    </row>
    <row r="10" spans="1:16" s="208" customFormat="1" ht="20.100000000000001" customHeight="1" x14ac:dyDescent="0.25">
      <c r="A10" s="207" t="s">
        <v>194</v>
      </c>
      <c r="B10" s="378">
        <v>0</v>
      </c>
      <c r="C10" s="378">
        <v>4.9530000000000003</v>
      </c>
      <c r="D10" s="378">
        <v>12.906000000000001</v>
      </c>
      <c r="E10" s="378">
        <v>62.27599999999984</v>
      </c>
      <c r="F10" s="378">
        <v>249.19399999999951</v>
      </c>
      <c r="G10" s="378">
        <v>400.92700000000332</v>
      </c>
      <c r="H10" s="378">
        <v>351.68999999999869</v>
      </c>
      <c r="I10" s="378">
        <v>305.35800000000017</v>
      </c>
      <c r="J10" s="378">
        <v>149.35900000000038</v>
      </c>
      <c r="K10" s="378">
        <v>15.010999999999967</v>
      </c>
      <c r="L10" s="378">
        <v>12.983999999999924</v>
      </c>
      <c r="M10" s="378">
        <v>0</v>
      </c>
      <c r="N10" s="379">
        <f t="shared" si="0"/>
        <v>1564.6580000000017</v>
      </c>
      <c r="P10" s="326"/>
    </row>
    <row r="11" spans="1:16" s="208" customFormat="1" ht="20.100000000000001" customHeight="1" x14ac:dyDescent="0.25">
      <c r="A11" s="207" t="s">
        <v>195</v>
      </c>
      <c r="B11" s="378">
        <v>9036.1540000000023</v>
      </c>
      <c r="C11" s="378">
        <v>6853.9449999999997</v>
      </c>
      <c r="D11" s="378">
        <v>9323.7900000000045</v>
      </c>
      <c r="E11" s="378">
        <v>5153.34</v>
      </c>
      <c r="F11" s="378">
        <v>5087.8559999999998</v>
      </c>
      <c r="G11" s="378">
        <v>5203.1970000000001</v>
      </c>
      <c r="H11" s="378">
        <v>6539.887999999999</v>
      </c>
      <c r="I11" s="378">
        <v>5794.0609999999997</v>
      </c>
      <c r="J11" s="378">
        <v>2711.7870000000003</v>
      </c>
      <c r="K11" s="378">
        <v>4943.3780000000006</v>
      </c>
      <c r="L11" s="378">
        <v>5188.073000000004</v>
      </c>
      <c r="M11" s="378">
        <v>5385.3449999999993</v>
      </c>
      <c r="N11" s="379">
        <f t="shared" si="0"/>
        <v>71220.814000000013</v>
      </c>
      <c r="P11" s="326"/>
    </row>
    <row r="12" spans="1:16" s="208" customFormat="1" ht="20.100000000000001" customHeight="1" x14ac:dyDescent="0.25">
      <c r="A12" s="207" t="s">
        <v>196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9">
        <f t="shared" si="0"/>
        <v>0</v>
      </c>
      <c r="P12" s="326"/>
    </row>
    <row r="13" spans="1:16" s="208" customFormat="1" ht="20.100000000000001" customHeight="1" x14ac:dyDescent="0.25">
      <c r="A13" s="207" t="s">
        <v>197</v>
      </c>
      <c r="B13" s="378">
        <v>0</v>
      </c>
      <c r="C13" s="378">
        <v>0</v>
      </c>
      <c r="D13" s="378">
        <v>0</v>
      </c>
      <c r="E13" s="378">
        <v>0</v>
      </c>
      <c r="F13" s="378">
        <v>0</v>
      </c>
      <c r="G13" s="378">
        <v>0</v>
      </c>
      <c r="H13" s="378">
        <v>0</v>
      </c>
      <c r="I13" s="378">
        <v>0</v>
      </c>
      <c r="J13" s="378">
        <v>0</v>
      </c>
      <c r="K13" s="378">
        <v>0</v>
      </c>
      <c r="L13" s="378"/>
      <c r="M13" s="378"/>
      <c r="N13" s="379">
        <f t="shared" si="0"/>
        <v>0</v>
      </c>
      <c r="P13" s="326"/>
    </row>
    <row r="14" spans="1:16" s="208" customFormat="1" ht="20.100000000000001" customHeight="1" x14ac:dyDescent="0.25">
      <c r="A14" s="135" t="s">
        <v>198</v>
      </c>
      <c r="B14" s="378">
        <v>3993.413999999997</v>
      </c>
      <c r="C14" s="378">
        <v>7624.0380000000005</v>
      </c>
      <c r="D14" s="378">
        <v>9338.4529999999941</v>
      </c>
      <c r="E14" s="378">
        <v>8243.3960000000006</v>
      </c>
      <c r="F14" s="378">
        <v>8732.3950000000041</v>
      </c>
      <c r="G14" s="378">
        <v>9168.273000000001</v>
      </c>
      <c r="H14" s="378">
        <v>7959.7860000000001</v>
      </c>
      <c r="I14" s="378">
        <v>7990.0879999999961</v>
      </c>
      <c r="J14" s="378">
        <v>7744.4389999999985</v>
      </c>
      <c r="K14" s="378">
        <v>7932.8800000000047</v>
      </c>
      <c r="L14" s="378">
        <v>8198.4110000000001</v>
      </c>
      <c r="M14" s="378">
        <v>8464.6030000000028</v>
      </c>
      <c r="N14" s="379">
        <f t="shared" si="0"/>
        <v>95390.176000000007</v>
      </c>
      <c r="P14" s="326"/>
    </row>
    <row r="15" spans="1:16" s="208" customFormat="1" ht="20.100000000000001" customHeight="1" x14ac:dyDescent="0.25">
      <c r="A15" s="135" t="s">
        <v>340</v>
      </c>
      <c r="B15" s="378">
        <v>13679.454000000027</v>
      </c>
      <c r="C15" s="378">
        <v>12821.674999999988</v>
      </c>
      <c r="D15" s="378">
        <v>14934.08600000001</v>
      </c>
      <c r="E15" s="378">
        <v>12647.775000000023</v>
      </c>
      <c r="F15" s="378">
        <v>13442.293999999994</v>
      </c>
      <c r="G15" s="378">
        <v>12812.02899999998</v>
      </c>
      <c r="H15" s="378">
        <v>12302.791000000027</v>
      </c>
      <c r="I15" s="378">
        <v>12978.804999999993</v>
      </c>
      <c r="J15" s="378">
        <v>13638.207999999984</v>
      </c>
      <c r="K15" s="378">
        <v>13536.644000000029</v>
      </c>
      <c r="L15" s="378">
        <v>13535.610999999975</v>
      </c>
      <c r="M15" s="378">
        <v>13143.340000000026</v>
      </c>
      <c r="N15" s="379">
        <f t="shared" si="0"/>
        <v>159472.71200000006</v>
      </c>
      <c r="P15" s="326"/>
    </row>
    <row r="16" spans="1:16" s="208" customFormat="1" ht="20.100000000000001" customHeight="1" x14ac:dyDescent="0.25">
      <c r="A16" s="135" t="s">
        <v>341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79">
        <f t="shared" si="0"/>
        <v>0</v>
      </c>
      <c r="P16" s="326"/>
    </row>
    <row r="17" spans="1:16" s="208" customFormat="1" ht="20.100000000000001" customHeight="1" x14ac:dyDescent="0.25">
      <c r="A17" s="207" t="s">
        <v>205</v>
      </c>
      <c r="B17" s="209">
        <v>287.99799999999999</v>
      </c>
      <c r="C17" s="209">
        <v>0</v>
      </c>
      <c r="D17" s="209">
        <v>0</v>
      </c>
      <c r="E17" s="209">
        <v>644.00900000000001</v>
      </c>
      <c r="F17" s="209">
        <v>0</v>
      </c>
      <c r="G17" s="209">
        <v>0</v>
      </c>
      <c r="H17" s="209">
        <v>0</v>
      </c>
      <c r="I17" s="209">
        <v>0</v>
      </c>
      <c r="J17" s="209">
        <v>0</v>
      </c>
      <c r="K17" s="209">
        <v>0</v>
      </c>
      <c r="L17" s="209">
        <v>269.96899999999999</v>
      </c>
      <c r="M17" s="209">
        <v>247.95700000000002</v>
      </c>
      <c r="N17" s="379">
        <f t="shared" si="0"/>
        <v>1449.9330000000002</v>
      </c>
      <c r="P17" s="326"/>
    </row>
    <row r="18" spans="1:16" s="208" customFormat="1" ht="20.100000000000001" customHeight="1" x14ac:dyDescent="0.25">
      <c r="A18" s="207" t="s">
        <v>489</v>
      </c>
      <c r="B18" s="209">
        <v>2593.259</v>
      </c>
      <c r="C18" s="640">
        <v>1784.078</v>
      </c>
      <c r="D18" s="209">
        <v>2024.086</v>
      </c>
      <c r="E18" s="209">
        <v>1817.7190000000001</v>
      </c>
      <c r="F18" s="209">
        <v>463.18399999999997</v>
      </c>
      <c r="G18" s="209">
        <v>658.78800000000001</v>
      </c>
      <c r="H18" s="209">
        <v>1306.9380000000001</v>
      </c>
      <c r="I18" s="209">
        <v>566.88099999999997</v>
      </c>
      <c r="J18" s="209">
        <v>616.24900000000002</v>
      </c>
      <c r="K18" s="209">
        <v>517.83199999999999</v>
      </c>
      <c r="L18" s="209">
        <v>3100.7950000000001</v>
      </c>
      <c r="M18" s="209">
        <v>917.63599999999997</v>
      </c>
      <c r="N18" s="379">
        <f t="shared" si="0"/>
        <v>16367.445</v>
      </c>
      <c r="P18" s="326"/>
    </row>
    <row r="19" spans="1:16" s="208" customFormat="1" ht="20.100000000000001" customHeight="1" x14ac:dyDescent="0.25">
      <c r="A19" s="247" t="s">
        <v>22</v>
      </c>
      <c r="B19" s="381">
        <f>SUM(B5:B18)</f>
        <v>35856.664000000026</v>
      </c>
      <c r="C19" s="381">
        <f t="shared" ref="C19:M19" si="1">SUM(C5:C18)</f>
        <v>35094.385999999984</v>
      </c>
      <c r="D19" s="381">
        <f t="shared" si="1"/>
        <v>41801.434000000001</v>
      </c>
      <c r="E19" s="381">
        <f t="shared" si="1"/>
        <v>34655.623000000021</v>
      </c>
      <c r="F19" s="381">
        <f t="shared" si="1"/>
        <v>34196.122999999985</v>
      </c>
      <c r="G19" s="381">
        <f t="shared" si="1"/>
        <v>33963.585999999988</v>
      </c>
      <c r="H19" s="381">
        <f t="shared" si="1"/>
        <v>34176.880000000026</v>
      </c>
      <c r="I19" s="381">
        <f t="shared" si="1"/>
        <v>33552.983999999975</v>
      </c>
      <c r="J19" s="381">
        <f t="shared" si="1"/>
        <v>30839.067999999974</v>
      </c>
      <c r="K19" s="381">
        <f t="shared" si="1"/>
        <v>32950.739000000031</v>
      </c>
      <c r="L19" s="381">
        <f t="shared" si="1"/>
        <v>36355.499999999971</v>
      </c>
      <c r="M19" s="381">
        <f t="shared" si="1"/>
        <v>34207.912000000033</v>
      </c>
      <c r="N19" s="562">
        <f t="shared" si="0"/>
        <v>417650.89900000009</v>
      </c>
      <c r="P19" s="326"/>
    </row>
    <row r="20" spans="1:16" x14ac:dyDescent="0.25">
      <c r="B20" s="43"/>
      <c r="C20" s="4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6" x14ac:dyDescent="0.25">
      <c r="A21" s="43" t="s">
        <v>152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4" spans="1:16" x14ac:dyDescent="0.25">
      <c r="M24" s="27"/>
    </row>
  </sheetData>
  <pageMargins left="0.7" right="0.7" top="0.75" bottom="0.75" header="0.3" footer="0.3"/>
  <pageSetup paperSize="14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P22"/>
  <sheetViews>
    <sheetView zoomScale="71" zoomScaleNormal="71" workbookViewId="0">
      <selection activeCell="B17" sqref="B17"/>
    </sheetView>
  </sheetViews>
  <sheetFormatPr baseColWidth="10" defaultRowHeight="13.5" x14ac:dyDescent="0.25"/>
  <cols>
    <col min="1" max="1" width="39.5703125" style="8" customWidth="1"/>
    <col min="2" max="2" width="12.7109375" style="12" bestFit="1" customWidth="1"/>
    <col min="3" max="3" width="12.85546875" style="12" customWidth="1"/>
    <col min="4" max="4" width="13.28515625" style="12" customWidth="1"/>
    <col min="5" max="5" width="12.140625" style="12" customWidth="1"/>
    <col min="6" max="7" width="12.5703125" style="12" customWidth="1"/>
    <col min="8" max="8" width="13.140625" style="12" customWidth="1"/>
    <col min="9" max="9" width="13.5703125" style="12" customWidth="1"/>
    <col min="10" max="10" width="14.42578125" style="12" customWidth="1"/>
    <col min="11" max="11" width="13" style="12" customWidth="1"/>
    <col min="12" max="12" width="14.28515625" style="12" customWidth="1"/>
    <col min="13" max="13" width="13.28515625" style="12" customWidth="1"/>
    <col min="14" max="14" width="16.7109375" style="12" customWidth="1"/>
    <col min="15" max="15" width="12.7109375" style="12" bestFit="1" customWidth="1"/>
    <col min="16" max="16384" width="11.42578125" style="8"/>
  </cols>
  <sheetData>
    <row r="1" spans="1:15" x14ac:dyDescent="0.25">
      <c r="A1" s="68" t="s">
        <v>462</v>
      </c>
    </row>
    <row r="2" spans="1:15" x14ac:dyDescent="0.25">
      <c r="A2" s="68" t="s">
        <v>115</v>
      </c>
    </row>
    <row r="3" spans="1:15" x14ac:dyDescent="0.25">
      <c r="A3" s="68"/>
    </row>
    <row r="4" spans="1:15" s="76" customFormat="1" ht="15" customHeight="1" x14ac:dyDescent="0.2">
      <c r="A4" s="53" t="s">
        <v>110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3" t="s">
        <v>10</v>
      </c>
      <c r="K4" s="53" t="s">
        <v>11</v>
      </c>
      <c r="L4" s="53" t="s">
        <v>12</v>
      </c>
      <c r="M4" s="53" t="s">
        <v>13</v>
      </c>
      <c r="N4" s="53" t="s">
        <v>22</v>
      </c>
    </row>
    <row r="5" spans="1:15" s="20" customFormat="1" ht="20.100000000000001" customHeight="1" x14ac:dyDescent="0.3">
      <c r="A5" s="135" t="s">
        <v>190</v>
      </c>
      <c r="B5" s="582">
        <v>5329.2169999999978</v>
      </c>
      <c r="C5" s="582">
        <v>6346.1589999999997</v>
      </c>
      <c r="D5" s="582">
        <v>6224.4809999999979</v>
      </c>
      <c r="E5" s="582">
        <v>5990.8519999999999</v>
      </c>
      <c r="F5" s="582">
        <v>3590.9419999999996</v>
      </c>
      <c r="G5" s="582">
        <v>1667.1320000000001</v>
      </c>
      <c r="H5" s="583">
        <v>3290.683</v>
      </c>
      <c r="I5" s="583">
        <v>1427.93</v>
      </c>
      <c r="J5" s="583">
        <v>1344.4600000000003</v>
      </c>
      <c r="K5" s="583">
        <v>1423.6670000000001</v>
      </c>
      <c r="L5" s="583">
        <v>1653.4649999999997</v>
      </c>
      <c r="M5" s="583">
        <v>1601.0969999999998</v>
      </c>
      <c r="N5" s="584">
        <f>SUM(B5:M5)</f>
        <v>39890.084999999992</v>
      </c>
      <c r="O5" s="62"/>
    </row>
    <row r="6" spans="1:15" s="20" customFormat="1" ht="20.100000000000001" customHeight="1" x14ac:dyDescent="0.3">
      <c r="A6" s="135" t="s">
        <v>191</v>
      </c>
      <c r="B6" s="582">
        <v>1334.25</v>
      </c>
      <c r="C6" s="582">
        <v>1211.415</v>
      </c>
      <c r="D6" s="582">
        <v>1259.9609999999998</v>
      </c>
      <c r="E6" s="582">
        <v>1062.0880000000002</v>
      </c>
      <c r="F6" s="582">
        <v>1100.396</v>
      </c>
      <c r="G6" s="582">
        <v>1052.8280000000002</v>
      </c>
      <c r="H6" s="583">
        <v>1181.1039999999998</v>
      </c>
      <c r="I6" s="583">
        <v>1239.377</v>
      </c>
      <c r="J6" s="583">
        <v>1118.7169999999996</v>
      </c>
      <c r="K6" s="583">
        <v>1224.5849999999996</v>
      </c>
      <c r="L6" s="583">
        <v>1231.7639999999999</v>
      </c>
      <c r="M6" s="583">
        <v>1285.597</v>
      </c>
      <c r="N6" s="584">
        <f t="shared" ref="N6:N18" si="0">SUM(B6:M6)</f>
        <v>14302.081999999997</v>
      </c>
      <c r="O6" s="62"/>
    </row>
    <row r="7" spans="1:15" s="20" customFormat="1" ht="20.100000000000001" customHeight="1" x14ac:dyDescent="0.3">
      <c r="A7" s="135" t="s">
        <v>192</v>
      </c>
      <c r="B7" s="582">
        <v>3927.8939999999998</v>
      </c>
      <c r="C7" s="582">
        <v>5302.2309999999998</v>
      </c>
      <c r="D7" s="582">
        <v>4440.4989999999998</v>
      </c>
      <c r="E7" s="582">
        <v>2471.2259999999997</v>
      </c>
      <c r="F7" s="582">
        <v>1575.1020000000003</v>
      </c>
      <c r="G7" s="582">
        <v>483.13</v>
      </c>
      <c r="H7" s="583">
        <v>1069.45</v>
      </c>
      <c r="I7" s="583">
        <v>233.88299999999998</v>
      </c>
      <c r="J7" s="583">
        <v>497.31599999999997</v>
      </c>
      <c r="K7" s="583">
        <v>494.75599999999997</v>
      </c>
      <c r="L7" s="583">
        <v>508.55800000000005</v>
      </c>
      <c r="M7" s="583">
        <v>461.46900000000005</v>
      </c>
      <c r="N7" s="584">
        <f t="shared" si="0"/>
        <v>21465.514000000003</v>
      </c>
      <c r="O7" s="62"/>
    </row>
    <row r="8" spans="1:15" s="20" customFormat="1" ht="20.100000000000001" customHeight="1" x14ac:dyDescent="0.3">
      <c r="A8" s="135" t="s">
        <v>214</v>
      </c>
      <c r="B8" s="582">
        <v>577.02399999999989</v>
      </c>
      <c r="C8" s="582">
        <v>479.428</v>
      </c>
      <c r="D8" s="582">
        <v>559.13</v>
      </c>
      <c r="E8" s="582">
        <v>443.23400000000004</v>
      </c>
      <c r="F8" s="582">
        <v>384.29600000000005</v>
      </c>
      <c r="G8" s="582">
        <v>370.19800000000004</v>
      </c>
      <c r="H8" s="583">
        <v>400.209</v>
      </c>
      <c r="I8" s="583">
        <v>161.239</v>
      </c>
      <c r="J8" s="583">
        <v>112.062</v>
      </c>
      <c r="K8" s="583">
        <v>189.78299999999999</v>
      </c>
      <c r="L8" s="583">
        <v>202.69200000000001</v>
      </c>
      <c r="M8" s="583">
        <v>188.20400000000001</v>
      </c>
      <c r="N8" s="584">
        <f t="shared" si="0"/>
        <v>4067.4989999999998</v>
      </c>
      <c r="O8" s="62"/>
    </row>
    <row r="9" spans="1:15" s="20" customFormat="1" ht="20.100000000000001" customHeight="1" x14ac:dyDescent="0.3">
      <c r="A9" s="135" t="s">
        <v>193</v>
      </c>
      <c r="B9" s="582">
        <v>125162.24300000002</v>
      </c>
      <c r="C9" s="582">
        <v>111882.38399999999</v>
      </c>
      <c r="D9" s="582">
        <v>108891.65800000002</v>
      </c>
      <c r="E9" s="582">
        <v>98722.521000000008</v>
      </c>
      <c r="F9" s="582">
        <v>99614.955999999991</v>
      </c>
      <c r="G9" s="582">
        <v>99617.019</v>
      </c>
      <c r="H9" s="583">
        <v>113812.576</v>
      </c>
      <c r="I9" s="583">
        <v>60350.793000000005</v>
      </c>
      <c r="J9" s="583">
        <v>54976.748999999996</v>
      </c>
      <c r="K9" s="583">
        <v>60917.932000000001</v>
      </c>
      <c r="L9" s="583">
        <v>64574.478999999999</v>
      </c>
      <c r="M9" s="583">
        <v>68959.311000000016</v>
      </c>
      <c r="N9" s="584">
        <f t="shared" si="0"/>
        <v>1067482.621</v>
      </c>
      <c r="O9" s="62"/>
    </row>
    <row r="10" spans="1:15" s="20" customFormat="1" ht="20.100000000000001" customHeight="1" x14ac:dyDescent="0.3">
      <c r="A10" s="135" t="s">
        <v>194</v>
      </c>
      <c r="B10" s="582">
        <v>249.72300000000001</v>
      </c>
      <c r="C10" s="582">
        <v>259.02</v>
      </c>
      <c r="D10" s="582">
        <v>442.12199999999996</v>
      </c>
      <c r="E10" s="582">
        <v>378.88800000000003</v>
      </c>
      <c r="F10" s="582">
        <v>933.54099999999994</v>
      </c>
      <c r="G10" s="582">
        <v>1049.3590000000002</v>
      </c>
      <c r="H10" s="583">
        <v>849.34800000000007</v>
      </c>
      <c r="I10" s="583">
        <v>845.77299999999991</v>
      </c>
      <c r="J10" s="583">
        <v>731.44100000000003</v>
      </c>
      <c r="K10" s="583">
        <v>390.80099999999999</v>
      </c>
      <c r="L10" s="583">
        <v>407.88300000000004</v>
      </c>
      <c r="M10" s="583">
        <v>256.50599999999997</v>
      </c>
      <c r="N10" s="584">
        <f t="shared" si="0"/>
        <v>6794.4050000000007</v>
      </c>
      <c r="O10" s="62"/>
    </row>
    <row r="11" spans="1:15" s="20" customFormat="1" ht="20.100000000000001" customHeight="1" x14ac:dyDescent="0.3">
      <c r="A11" s="135" t="s">
        <v>195</v>
      </c>
      <c r="B11" s="582">
        <v>8843.5990000000002</v>
      </c>
      <c r="C11" s="582">
        <v>6541.857</v>
      </c>
      <c r="D11" s="582">
        <v>8088.5929999999998</v>
      </c>
      <c r="E11" s="582">
        <v>13753.671</v>
      </c>
      <c r="F11" s="582">
        <v>7801.76</v>
      </c>
      <c r="G11" s="582">
        <v>8023.8770000000004</v>
      </c>
      <c r="H11" s="583">
        <v>9759</v>
      </c>
      <c r="I11" s="583">
        <v>2445</v>
      </c>
      <c r="J11" s="583">
        <v>2916.88</v>
      </c>
      <c r="K11" s="583">
        <v>2048.17</v>
      </c>
      <c r="L11" s="583">
        <v>4299.4699999999993</v>
      </c>
      <c r="M11" s="583">
        <v>3386.2799999999997</v>
      </c>
      <c r="N11" s="584">
        <f t="shared" si="0"/>
        <v>77908.157000000007</v>
      </c>
      <c r="O11" s="62"/>
    </row>
    <row r="12" spans="1:15" s="20" customFormat="1" ht="20.100000000000001" customHeight="1" x14ac:dyDescent="0.3">
      <c r="A12" s="135" t="s">
        <v>196</v>
      </c>
      <c r="B12" s="582">
        <v>248.46799999999999</v>
      </c>
      <c r="C12" s="582">
        <v>356.214</v>
      </c>
      <c r="D12" s="582">
        <v>359.09899999999999</v>
      </c>
      <c r="E12" s="582">
        <v>164.09200000000001</v>
      </c>
      <c r="F12" s="582">
        <v>352.81799999999998</v>
      </c>
      <c r="G12" s="582">
        <v>393.762</v>
      </c>
      <c r="H12" s="583">
        <v>325.37599999999998</v>
      </c>
      <c r="I12" s="583">
        <v>514.66099999999994</v>
      </c>
      <c r="J12" s="583">
        <v>488.05399999999997</v>
      </c>
      <c r="K12" s="583">
        <v>809.43399999999997</v>
      </c>
      <c r="L12" s="583">
        <v>630.26499999999999</v>
      </c>
      <c r="M12" s="583">
        <v>565.86199999999997</v>
      </c>
      <c r="N12" s="584">
        <f t="shared" si="0"/>
        <v>5208.1050000000005</v>
      </c>
      <c r="O12" s="62"/>
    </row>
    <row r="13" spans="1:15" s="20" customFormat="1" ht="20.100000000000001" customHeight="1" x14ac:dyDescent="0.3">
      <c r="A13" s="135" t="s">
        <v>197</v>
      </c>
      <c r="B13" s="582">
        <v>39941.538</v>
      </c>
      <c r="C13" s="582">
        <v>49627.923000000003</v>
      </c>
      <c r="D13" s="582">
        <v>65692.323000000004</v>
      </c>
      <c r="E13" s="582">
        <v>51476.351999999999</v>
      </c>
      <c r="F13" s="582">
        <v>52578.855000000003</v>
      </c>
      <c r="G13" s="582">
        <v>49096.606999999996</v>
      </c>
      <c r="H13" s="583">
        <v>50095.247999999992</v>
      </c>
      <c r="I13" s="583">
        <v>46645.021000000001</v>
      </c>
      <c r="J13" s="583">
        <v>46036.451999999997</v>
      </c>
      <c r="K13" s="583">
        <v>44453.687000000005</v>
      </c>
      <c r="L13" s="583">
        <v>41269.269</v>
      </c>
      <c r="M13" s="583">
        <v>40827.962</v>
      </c>
      <c r="N13" s="584">
        <f t="shared" si="0"/>
        <v>577741.23699999996</v>
      </c>
      <c r="O13" s="62"/>
    </row>
    <row r="14" spans="1:15" s="20" customFormat="1" ht="20.100000000000001" customHeight="1" x14ac:dyDescent="0.3">
      <c r="A14" s="135" t="s">
        <v>198</v>
      </c>
      <c r="B14" s="582">
        <v>35948.218000000001</v>
      </c>
      <c r="C14" s="582">
        <v>33796.202000000005</v>
      </c>
      <c r="D14" s="582">
        <v>39169.565000099996</v>
      </c>
      <c r="E14" s="582">
        <v>35380.463000000003</v>
      </c>
      <c r="F14" s="582">
        <v>37342.616000000009</v>
      </c>
      <c r="G14" s="582">
        <v>62372.325000000004</v>
      </c>
      <c r="H14" s="582">
        <v>39098.269</v>
      </c>
      <c r="I14" s="582">
        <v>67927.569000000003</v>
      </c>
      <c r="J14" s="582">
        <v>58409.606999999996</v>
      </c>
      <c r="K14" s="582">
        <v>60041.761999999995</v>
      </c>
      <c r="L14" s="582">
        <v>63942.966</v>
      </c>
      <c r="M14" s="582">
        <v>75722.828000000009</v>
      </c>
      <c r="N14" s="584">
        <f t="shared" si="0"/>
        <v>609152.39000010001</v>
      </c>
      <c r="O14" s="62"/>
    </row>
    <row r="15" spans="1:15" s="20" customFormat="1" ht="20.100000000000001" customHeight="1" x14ac:dyDescent="0.3">
      <c r="A15" s="135" t="s">
        <v>340</v>
      </c>
      <c r="B15" s="582">
        <v>234717.50300000003</v>
      </c>
      <c r="C15" s="582">
        <v>197616.62900000002</v>
      </c>
      <c r="D15" s="582">
        <v>236308.05000000002</v>
      </c>
      <c r="E15" s="582">
        <v>240664.90399999998</v>
      </c>
      <c r="F15" s="582">
        <v>241204.01500069999</v>
      </c>
      <c r="G15" s="582">
        <v>250257.87599999999</v>
      </c>
      <c r="H15" s="583">
        <v>252029.24600000001</v>
      </c>
      <c r="I15" s="583">
        <v>250288.99599999998</v>
      </c>
      <c r="J15" s="583">
        <v>241023.72299999997</v>
      </c>
      <c r="K15" s="583">
        <v>269763.09799999994</v>
      </c>
      <c r="L15" s="583">
        <v>256413.356</v>
      </c>
      <c r="M15" s="583">
        <v>249932.62300000002</v>
      </c>
      <c r="N15" s="584">
        <f t="shared" si="0"/>
        <v>2920220.0190006997</v>
      </c>
      <c r="O15" s="62"/>
    </row>
    <row r="16" spans="1:15" s="20" customFormat="1" ht="20.100000000000001" customHeight="1" x14ac:dyDescent="0.3">
      <c r="A16" s="135" t="s">
        <v>341</v>
      </c>
      <c r="B16" s="582">
        <v>30728.056</v>
      </c>
      <c r="C16" s="582">
        <v>28350.883999999998</v>
      </c>
      <c r="D16" s="582">
        <v>32212.528000000002</v>
      </c>
      <c r="E16" s="582">
        <v>26352.367999999995</v>
      </c>
      <c r="F16" s="582">
        <v>29925.617999999999</v>
      </c>
      <c r="G16" s="582">
        <v>27445.857000000004</v>
      </c>
      <c r="H16" s="583">
        <v>24997.202000000001</v>
      </c>
      <c r="I16" s="583">
        <v>28639.764999999999</v>
      </c>
      <c r="J16" s="583">
        <v>22921.383999999998</v>
      </c>
      <c r="K16" s="583">
        <v>24615.006269999994</v>
      </c>
      <c r="L16" s="583">
        <v>26532.570729999999</v>
      </c>
      <c r="M16" s="583">
        <v>23459.252</v>
      </c>
      <c r="N16" s="584">
        <f t="shared" si="0"/>
        <v>326180.49099999992</v>
      </c>
      <c r="O16" s="62"/>
    </row>
    <row r="17" spans="1:16" s="20" customFormat="1" ht="20.100000000000001" customHeight="1" x14ac:dyDescent="0.3">
      <c r="A17" s="135" t="s">
        <v>205</v>
      </c>
      <c r="B17" s="582">
        <v>2617</v>
      </c>
      <c r="C17" s="582">
        <v>2336</v>
      </c>
      <c r="D17" s="582">
        <v>2952</v>
      </c>
      <c r="E17" s="582">
        <v>2638</v>
      </c>
      <c r="F17" s="582">
        <v>2590</v>
      </c>
      <c r="G17" s="582">
        <v>2863</v>
      </c>
      <c r="H17" s="583">
        <v>2613</v>
      </c>
      <c r="I17" s="583">
        <v>16207</v>
      </c>
      <c r="J17" s="583">
        <v>15531.68</v>
      </c>
      <c r="K17" s="583">
        <v>14663.51</v>
      </c>
      <c r="L17" s="583">
        <v>14945.900000000001</v>
      </c>
      <c r="M17" s="583">
        <v>5521.55</v>
      </c>
      <c r="N17" s="584">
        <f t="shared" si="0"/>
        <v>85478.64</v>
      </c>
      <c r="O17" s="62"/>
    </row>
    <row r="18" spans="1:16" s="208" customFormat="1" ht="20.100000000000001" customHeight="1" x14ac:dyDescent="0.3">
      <c r="A18" s="207" t="s">
        <v>489</v>
      </c>
      <c r="B18" s="209"/>
      <c r="C18" s="209"/>
      <c r="D18" s="209"/>
      <c r="E18" s="209"/>
      <c r="F18" s="209"/>
      <c r="G18" s="209"/>
      <c r="H18" s="209"/>
      <c r="I18" s="583">
        <v>1386</v>
      </c>
      <c r="J18" s="209"/>
      <c r="K18" s="209"/>
      <c r="L18" s="209"/>
      <c r="M18" s="209"/>
      <c r="N18" s="584">
        <f t="shared" si="0"/>
        <v>1386</v>
      </c>
      <c r="P18" s="326"/>
    </row>
    <row r="19" spans="1:16" s="76" customFormat="1" ht="20.100000000000001" customHeight="1" x14ac:dyDescent="0.2">
      <c r="A19" s="248" t="s">
        <v>22</v>
      </c>
      <c r="B19" s="382">
        <f>SUM(B5:B17)</f>
        <v>489624.73300000001</v>
      </c>
      <c r="C19" s="382">
        <f t="shared" ref="C19:M19" si="1">SUM(C5:C17)</f>
        <v>444106.34600000008</v>
      </c>
      <c r="D19" s="382">
        <f t="shared" si="1"/>
        <v>506600.00900010002</v>
      </c>
      <c r="E19" s="382">
        <f t="shared" si="1"/>
        <v>479498.65899999999</v>
      </c>
      <c r="F19" s="382">
        <f t="shared" si="1"/>
        <v>478994.91500070004</v>
      </c>
      <c r="G19" s="382">
        <f t="shared" si="1"/>
        <v>504692.97000000003</v>
      </c>
      <c r="H19" s="382">
        <f t="shared" si="1"/>
        <v>499520.71100000001</v>
      </c>
      <c r="I19" s="382">
        <f>SUM(I5:I18)</f>
        <v>478313.00699999998</v>
      </c>
      <c r="J19" s="382">
        <f t="shared" si="1"/>
        <v>446108.52499999997</v>
      </c>
      <c r="K19" s="382">
        <f t="shared" si="1"/>
        <v>481036.19126999995</v>
      </c>
      <c r="L19" s="382">
        <f t="shared" si="1"/>
        <v>476612.63773000002</v>
      </c>
      <c r="M19" s="382">
        <f t="shared" si="1"/>
        <v>472168.54100000003</v>
      </c>
      <c r="N19" s="382">
        <f>SUM(N5:N18)</f>
        <v>5757277.2450007992</v>
      </c>
      <c r="O19" s="73"/>
    </row>
    <row r="20" spans="1:16" ht="15.75" customHeight="1" x14ac:dyDescent="0.25">
      <c r="A20" s="151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62"/>
    </row>
    <row r="21" spans="1:16" x14ac:dyDescent="0.25">
      <c r="A21" s="45" t="s">
        <v>111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12"/>
    </row>
  </sheetData>
  <pageMargins left="0.7" right="0.7" top="0.75" bottom="0.75" header="0.3" footer="0.3"/>
  <pageSetup paperSize="14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P900"/>
  <sheetViews>
    <sheetView zoomScale="67" zoomScaleNormal="67" workbookViewId="0"/>
  </sheetViews>
  <sheetFormatPr baseColWidth="10" defaultRowHeight="13.5" x14ac:dyDescent="0.25"/>
  <cols>
    <col min="1" max="1" width="34.7109375" style="8" customWidth="1"/>
    <col min="2" max="2" width="14.140625" style="8" customWidth="1"/>
    <col min="3" max="3" width="12.5703125" style="8" bestFit="1" customWidth="1"/>
    <col min="4" max="4" width="12.28515625" style="8" customWidth="1"/>
    <col min="5" max="5" width="13.5703125" style="8" customWidth="1"/>
    <col min="6" max="6" width="12.85546875" style="8" bestFit="1" customWidth="1"/>
    <col min="7" max="7" width="12.42578125" style="8" customWidth="1"/>
    <col min="8" max="8" width="12.85546875" style="8" customWidth="1"/>
    <col min="9" max="9" width="12.5703125" style="8" customWidth="1"/>
    <col min="10" max="10" width="14.42578125" style="8" customWidth="1"/>
    <col min="11" max="11" width="13.28515625" style="8" customWidth="1"/>
    <col min="12" max="12" width="14.28515625" style="8" customWidth="1"/>
    <col min="13" max="13" width="13.28515625" style="8" customWidth="1"/>
    <col min="14" max="14" width="15.42578125" style="8" customWidth="1"/>
    <col min="15" max="15" width="11.85546875" style="8" bestFit="1" customWidth="1"/>
    <col min="16" max="16384" width="11.42578125" style="8"/>
  </cols>
  <sheetData>
    <row r="1" spans="1:15" x14ac:dyDescent="0.25">
      <c r="A1" s="68" t="s">
        <v>462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0"/>
    </row>
    <row r="2" spans="1:15" x14ac:dyDescent="0.25">
      <c r="A2" s="68" t="s">
        <v>116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0"/>
    </row>
    <row r="3" spans="1:15" x14ac:dyDescent="0.25">
      <c r="A3" s="6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0"/>
    </row>
    <row r="4" spans="1:15" s="76" customFormat="1" ht="15" customHeight="1" x14ac:dyDescent="0.2">
      <c r="A4" s="53" t="s">
        <v>110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3" t="s">
        <v>10</v>
      </c>
      <c r="K4" s="53" t="s">
        <v>11</v>
      </c>
      <c r="L4" s="53" t="s">
        <v>12</v>
      </c>
      <c r="M4" s="53" t="s">
        <v>13</v>
      </c>
      <c r="N4" s="53" t="s">
        <v>22</v>
      </c>
    </row>
    <row r="5" spans="1:15" s="20" customFormat="1" ht="20.100000000000001" customHeight="1" x14ac:dyDescent="0.3">
      <c r="A5" s="135" t="s">
        <v>190</v>
      </c>
      <c r="B5" s="546">
        <v>89.001000000000005</v>
      </c>
      <c r="C5" s="546">
        <v>89.00200000000001</v>
      </c>
      <c r="D5" s="546">
        <v>270.97499999999997</v>
      </c>
      <c r="E5" s="546">
        <v>263.09199999999998</v>
      </c>
      <c r="F5" s="546">
        <v>270.803</v>
      </c>
      <c r="G5" s="546">
        <v>194.01300000000001</v>
      </c>
      <c r="H5" s="552">
        <v>278.23099999999999</v>
      </c>
      <c r="I5" s="552">
        <v>263.94600000000003</v>
      </c>
      <c r="J5" s="547">
        <v>234.06199999999998</v>
      </c>
      <c r="K5" s="547">
        <v>213.47900000000001</v>
      </c>
      <c r="L5" s="547">
        <v>202.18700000000001</v>
      </c>
      <c r="M5" s="547">
        <v>194.79599999999999</v>
      </c>
      <c r="N5" s="383">
        <f>SUM(B5:M5)</f>
        <v>2563.5869999999995</v>
      </c>
    </row>
    <row r="6" spans="1:15" s="20" customFormat="1" ht="20.100000000000001" customHeight="1" x14ac:dyDescent="0.3">
      <c r="A6" s="135" t="s">
        <v>191</v>
      </c>
      <c r="B6" s="546">
        <v>243</v>
      </c>
      <c r="C6" s="546">
        <v>199</v>
      </c>
      <c r="D6" s="546">
        <v>405.71999999999997</v>
      </c>
      <c r="E6" s="546">
        <v>379.57300000000004</v>
      </c>
      <c r="F6" s="546">
        <v>409.553</v>
      </c>
      <c r="G6" s="546">
        <v>299.37</v>
      </c>
      <c r="H6" s="552">
        <v>329.584</v>
      </c>
      <c r="I6" s="552">
        <v>318.47300000000001</v>
      </c>
      <c r="J6" s="547">
        <v>335.45400000000001</v>
      </c>
      <c r="K6" s="547">
        <v>292.13600000000002</v>
      </c>
      <c r="L6" s="547">
        <v>267.37200000000001</v>
      </c>
      <c r="M6" s="547">
        <v>295.88599999999997</v>
      </c>
      <c r="N6" s="383">
        <f t="shared" ref="N6:N17" si="0">SUM(B6:M6)</f>
        <v>3775.1209999999996</v>
      </c>
    </row>
    <row r="7" spans="1:15" s="20" customFormat="1" ht="20.100000000000001" customHeight="1" x14ac:dyDescent="0.3">
      <c r="A7" s="135" t="s">
        <v>192</v>
      </c>
      <c r="B7" s="546">
        <v>28.999000000000002</v>
      </c>
      <c r="C7" s="546">
        <v>31</v>
      </c>
      <c r="D7" s="546">
        <v>46.001000000000005</v>
      </c>
      <c r="E7" s="546">
        <v>35.999000000000002</v>
      </c>
      <c r="F7" s="546">
        <v>46.001000000000005</v>
      </c>
      <c r="G7" s="546">
        <v>24.001000000000001</v>
      </c>
      <c r="H7" s="552">
        <v>18.25</v>
      </c>
      <c r="I7" s="552">
        <v>38.001000000000005</v>
      </c>
      <c r="J7" s="547">
        <v>35.811</v>
      </c>
      <c r="K7" s="547">
        <v>28.8</v>
      </c>
      <c r="L7" s="547">
        <v>34.052</v>
      </c>
      <c r="M7" s="547">
        <v>25.3</v>
      </c>
      <c r="N7" s="383">
        <f t="shared" si="0"/>
        <v>392.21500000000003</v>
      </c>
    </row>
    <row r="8" spans="1:15" s="20" customFormat="1" ht="20.100000000000001" customHeight="1" x14ac:dyDescent="0.3">
      <c r="A8" s="135" t="s">
        <v>214</v>
      </c>
      <c r="B8" s="546">
        <v>0</v>
      </c>
      <c r="C8" s="546">
        <v>0</v>
      </c>
      <c r="D8" s="546">
        <v>0</v>
      </c>
      <c r="E8" s="546">
        <v>0</v>
      </c>
      <c r="F8" s="546">
        <v>0</v>
      </c>
      <c r="G8" s="546">
        <v>0</v>
      </c>
      <c r="H8" s="552">
        <v>0</v>
      </c>
      <c r="I8" s="552">
        <v>0</v>
      </c>
      <c r="J8" s="547">
        <v>0</v>
      </c>
      <c r="K8" s="547">
        <v>0</v>
      </c>
      <c r="L8" s="547">
        <v>0</v>
      </c>
      <c r="M8" s="547">
        <v>0</v>
      </c>
      <c r="N8" s="383">
        <f t="shared" si="0"/>
        <v>0</v>
      </c>
    </row>
    <row r="9" spans="1:15" s="20" customFormat="1" ht="20.100000000000001" customHeight="1" x14ac:dyDescent="0.3">
      <c r="A9" s="135" t="s">
        <v>193</v>
      </c>
      <c r="B9" s="546">
        <v>0</v>
      </c>
      <c r="C9" s="546">
        <v>15</v>
      </c>
      <c r="D9" s="546">
        <v>10</v>
      </c>
      <c r="E9" s="546">
        <v>0</v>
      </c>
      <c r="F9" s="546">
        <v>10</v>
      </c>
      <c r="G9" s="546">
        <v>15</v>
      </c>
      <c r="H9" s="552">
        <v>0</v>
      </c>
      <c r="I9" s="552">
        <v>10</v>
      </c>
      <c r="J9" s="547">
        <v>13</v>
      </c>
      <c r="K9" s="547">
        <v>0</v>
      </c>
      <c r="L9" s="547">
        <v>10</v>
      </c>
      <c r="M9" s="547">
        <v>0</v>
      </c>
      <c r="N9" s="383">
        <f t="shared" si="0"/>
        <v>83</v>
      </c>
    </row>
    <row r="10" spans="1:15" s="20" customFormat="1" ht="20.100000000000001" customHeight="1" x14ac:dyDescent="0.3">
      <c r="A10" s="135" t="s">
        <v>194</v>
      </c>
      <c r="B10" s="546">
        <v>22</v>
      </c>
      <c r="C10" s="546">
        <v>25.5</v>
      </c>
      <c r="D10" s="546">
        <v>135</v>
      </c>
      <c r="E10" s="546">
        <v>323</v>
      </c>
      <c r="F10" s="546">
        <v>1449</v>
      </c>
      <c r="G10" s="546">
        <v>2430.0010000000002</v>
      </c>
      <c r="H10" s="552">
        <v>2004</v>
      </c>
      <c r="I10" s="552">
        <v>1605</v>
      </c>
      <c r="J10" s="547">
        <v>821</v>
      </c>
      <c r="K10" s="547">
        <v>239</v>
      </c>
      <c r="L10" s="547">
        <v>69</v>
      </c>
      <c r="M10" s="547">
        <v>25</v>
      </c>
      <c r="N10" s="383">
        <f t="shared" si="0"/>
        <v>9147.5010000000002</v>
      </c>
    </row>
    <row r="11" spans="1:15" s="20" customFormat="1" ht="20.100000000000001" customHeight="1" x14ac:dyDescent="0.3">
      <c r="A11" s="135" t="s">
        <v>195</v>
      </c>
      <c r="B11" s="546">
        <v>0</v>
      </c>
      <c r="C11" s="546">
        <v>0</v>
      </c>
      <c r="D11" s="546">
        <v>0</v>
      </c>
      <c r="E11" s="546">
        <v>0</v>
      </c>
      <c r="F11" s="546">
        <v>0</v>
      </c>
      <c r="G11" s="546">
        <v>0</v>
      </c>
      <c r="H11" s="552">
        <v>0</v>
      </c>
      <c r="I11" s="552">
        <v>0</v>
      </c>
      <c r="J11" s="547">
        <v>0</v>
      </c>
      <c r="K11" s="547">
        <v>0</v>
      </c>
      <c r="L11" s="547">
        <v>0</v>
      </c>
      <c r="M11" s="547">
        <v>0</v>
      </c>
      <c r="N11" s="383">
        <f t="shared" si="0"/>
        <v>0</v>
      </c>
    </row>
    <row r="12" spans="1:15" s="20" customFormat="1" ht="20.100000000000001" customHeight="1" x14ac:dyDescent="0.3">
      <c r="A12" s="135" t="s">
        <v>196</v>
      </c>
      <c r="B12" s="546">
        <v>0</v>
      </c>
      <c r="C12" s="546">
        <v>28.016999999999999</v>
      </c>
      <c r="D12" s="546">
        <v>84.507000000000005</v>
      </c>
      <c r="E12" s="546">
        <v>81.542000000000002</v>
      </c>
      <c r="F12" s="546">
        <v>83.546000000000006</v>
      </c>
      <c r="G12" s="546">
        <v>0</v>
      </c>
      <c r="H12" s="552">
        <v>0</v>
      </c>
      <c r="I12" s="552">
        <v>0</v>
      </c>
      <c r="J12" s="547">
        <v>0</v>
      </c>
      <c r="K12" s="547">
        <v>0</v>
      </c>
      <c r="L12" s="547">
        <v>0</v>
      </c>
      <c r="M12" s="547">
        <v>0</v>
      </c>
      <c r="N12" s="383">
        <f t="shared" si="0"/>
        <v>277.61200000000002</v>
      </c>
    </row>
    <row r="13" spans="1:15" s="20" customFormat="1" ht="20.100000000000001" customHeight="1" x14ac:dyDescent="0.3">
      <c r="A13" s="135" t="s">
        <v>197</v>
      </c>
      <c r="B13" s="546">
        <v>0</v>
      </c>
      <c r="C13" s="546">
        <v>0</v>
      </c>
      <c r="D13" s="546">
        <v>107.03</v>
      </c>
      <c r="E13" s="546">
        <v>27.98</v>
      </c>
      <c r="F13" s="546">
        <v>103.75</v>
      </c>
      <c r="G13" s="546">
        <v>78.239999999999995</v>
      </c>
      <c r="H13" s="552">
        <v>56.304000000000002</v>
      </c>
      <c r="I13" s="552">
        <v>51.369</v>
      </c>
      <c r="J13" s="547">
        <v>99.68</v>
      </c>
      <c r="K13" s="547">
        <v>99.070000000000007</v>
      </c>
      <c r="L13" s="547">
        <v>124.05999999999999</v>
      </c>
      <c r="M13" s="547">
        <v>130</v>
      </c>
      <c r="N13" s="383">
        <f t="shared" si="0"/>
        <v>877.48300000000006</v>
      </c>
    </row>
    <row r="14" spans="1:15" s="20" customFormat="1" ht="20.100000000000001" customHeight="1" x14ac:dyDescent="0.3">
      <c r="A14" s="135" t="s">
        <v>198</v>
      </c>
      <c r="B14" s="546">
        <v>35683.271999999997</v>
      </c>
      <c r="C14" s="546">
        <v>29011.048999999999</v>
      </c>
      <c r="D14" s="546">
        <v>35298.379999999997</v>
      </c>
      <c r="E14" s="546">
        <v>31377.739999999998</v>
      </c>
      <c r="F14" s="546">
        <v>35129.567999999999</v>
      </c>
      <c r="G14" s="546">
        <v>33135.165999999997</v>
      </c>
      <c r="H14" s="552">
        <v>34557.400999999998</v>
      </c>
      <c r="I14" s="552">
        <v>92970.736000000004</v>
      </c>
      <c r="J14" s="547">
        <v>85204.48000000001</v>
      </c>
      <c r="K14" s="547">
        <v>90503.004000000001</v>
      </c>
      <c r="L14" s="547">
        <v>94371.456999999995</v>
      </c>
      <c r="M14" s="547">
        <v>97809.629000000001</v>
      </c>
      <c r="N14" s="383">
        <f t="shared" si="0"/>
        <v>695051.88199999998</v>
      </c>
    </row>
    <row r="15" spans="1:15" s="20" customFormat="1" ht="20.100000000000001" customHeight="1" x14ac:dyDescent="0.3">
      <c r="A15" s="135" t="s">
        <v>340</v>
      </c>
      <c r="B15" s="546">
        <v>58227.175999999999</v>
      </c>
      <c r="C15" s="546">
        <v>56729.785999999993</v>
      </c>
      <c r="D15" s="546">
        <v>67828.733999999997</v>
      </c>
      <c r="E15" s="546">
        <v>59350.231000000014</v>
      </c>
      <c r="F15" s="546">
        <v>64337.371999999988</v>
      </c>
      <c r="G15" s="546">
        <v>60953.084000000003</v>
      </c>
      <c r="H15" s="552">
        <v>63785.292000000009</v>
      </c>
      <c r="I15" s="552">
        <v>67516.001000000004</v>
      </c>
      <c r="J15" s="547">
        <v>63172.793000000012</v>
      </c>
      <c r="K15" s="547">
        <v>65906.221000000005</v>
      </c>
      <c r="L15" s="547">
        <v>66547.811000000002</v>
      </c>
      <c r="M15" s="547">
        <v>61479.775000000009</v>
      </c>
      <c r="N15" s="383">
        <f t="shared" si="0"/>
        <v>755834.27600000007</v>
      </c>
    </row>
    <row r="16" spans="1:15" s="20" customFormat="1" ht="20.100000000000001" customHeight="1" x14ac:dyDescent="0.3">
      <c r="A16" s="135" t="s">
        <v>341</v>
      </c>
      <c r="B16" s="546">
        <v>0</v>
      </c>
      <c r="C16" s="546">
        <v>0</v>
      </c>
      <c r="D16" s="546">
        <v>0</v>
      </c>
      <c r="E16" s="546">
        <v>0</v>
      </c>
      <c r="F16" s="546">
        <v>0</v>
      </c>
      <c r="G16" s="546">
        <v>0</v>
      </c>
      <c r="H16" s="552">
        <v>0</v>
      </c>
      <c r="I16" s="552">
        <v>0</v>
      </c>
      <c r="J16" s="547">
        <v>0</v>
      </c>
      <c r="K16" s="547">
        <v>0</v>
      </c>
      <c r="L16" s="547">
        <v>0</v>
      </c>
      <c r="M16" s="547">
        <v>0</v>
      </c>
      <c r="N16" s="383">
        <f t="shared" si="0"/>
        <v>0</v>
      </c>
    </row>
    <row r="17" spans="1:16" s="20" customFormat="1" ht="20.100000000000001" customHeight="1" x14ac:dyDescent="0.3">
      <c r="A17" s="135" t="s">
        <v>205</v>
      </c>
      <c r="B17" s="546">
        <v>42</v>
      </c>
      <c r="C17" s="546">
        <v>41</v>
      </c>
      <c r="D17" s="546">
        <v>45</v>
      </c>
      <c r="E17" s="546">
        <v>41</v>
      </c>
      <c r="F17" s="546">
        <v>43</v>
      </c>
      <c r="G17" s="546">
        <v>41</v>
      </c>
      <c r="H17" s="552">
        <v>42</v>
      </c>
      <c r="I17" s="552">
        <v>252</v>
      </c>
      <c r="J17" s="547">
        <v>221.53</v>
      </c>
      <c r="K17" s="547">
        <v>227.9</v>
      </c>
      <c r="L17" s="547">
        <v>157.96</v>
      </c>
      <c r="M17" s="547">
        <v>26.52</v>
      </c>
      <c r="N17" s="383">
        <f t="shared" si="0"/>
        <v>1180.9099999999999</v>
      </c>
    </row>
    <row r="18" spans="1:16" s="208" customFormat="1" ht="20.100000000000001" customHeight="1" x14ac:dyDescent="0.25">
      <c r="A18" s="207" t="s">
        <v>489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379"/>
      <c r="P18" s="326"/>
    </row>
    <row r="19" spans="1:16" s="76" customFormat="1" ht="20.100000000000001" customHeight="1" x14ac:dyDescent="0.2">
      <c r="A19" s="248" t="s">
        <v>22</v>
      </c>
      <c r="B19" s="553">
        <f>SUM(B5:B17)</f>
        <v>94335.448000000004</v>
      </c>
      <c r="C19" s="553">
        <f t="shared" ref="C19:N19" si="1">SUM(C5:C17)</f>
        <v>86169.353999999992</v>
      </c>
      <c r="D19" s="553">
        <f t="shared" si="1"/>
        <v>104231.34699999999</v>
      </c>
      <c r="E19" s="553">
        <f t="shared" si="1"/>
        <v>91880.157000000007</v>
      </c>
      <c r="F19" s="553">
        <f t="shared" si="1"/>
        <v>101882.59299999999</v>
      </c>
      <c r="G19" s="553">
        <f t="shared" si="1"/>
        <v>97169.875</v>
      </c>
      <c r="H19" s="553">
        <f t="shared" si="1"/>
        <v>101071.06200000001</v>
      </c>
      <c r="I19" s="553">
        <f t="shared" si="1"/>
        <v>163025.52600000001</v>
      </c>
      <c r="J19" s="553">
        <f t="shared" si="1"/>
        <v>150137.81000000003</v>
      </c>
      <c r="K19" s="553">
        <f t="shared" si="1"/>
        <v>157509.61000000002</v>
      </c>
      <c r="L19" s="553">
        <f t="shared" si="1"/>
        <v>161783.899</v>
      </c>
      <c r="M19" s="553">
        <f t="shared" si="1"/>
        <v>159986.90599999999</v>
      </c>
      <c r="N19" s="553">
        <f t="shared" si="1"/>
        <v>1469183.5870000001</v>
      </c>
    </row>
    <row r="20" spans="1:16" x14ac:dyDescent="0.25">
      <c r="A20" s="150"/>
      <c r="B20" s="138"/>
      <c r="C20" s="138"/>
      <c r="D20" s="138"/>
      <c r="E20" s="138"/>
      <c r="F20" s="138">
        <v>0</v>
      </c>
      <c r="G20" s="138"/>
      <c r="H20" s="138"/>
      <c r="I20" s="138"/>
      <c r="J20" s="138"/>
      <c r="K20" s="138"/>
      <c r="L20" s="138"/>
      <c r="M20" s="138"/>
      <c r="N20" s="138"/>
      <c r="O20" s="20"/>
    </row>
    <row r="21" spans="1:16" x14ac:dyDescent="0.25">
      <c r="A21" s="45" t="s">
        <v>112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554"/>
      <c r="B22" s="554"/>
      <c r="C22" s="555"/>
      <c r="D22" s="554"/>
      <c r="E22" s="555"/>
      <c r="F22" s="554"/>
      <c r="G22" s="28"/>
    </row>
    <row r="23" spans="1:16" x14ac:dyDescent="0.25">
      <c r="A23" s="554"/>
      <c r="B23" s="554"/>
      <c r="C23" s="555"/>
      <c r="D23" s="554"/>
      <c r="E23" s="555"/>
      <c r="F23" s="554"/>
      <c r="G23" s="28"/>
    </row>
    <row r="24" spans="1:16" x14ac:dyDescent="0.25">
      <c r="A24" s="554"/>
      <c r="B24" s="554"/>
      <c r="C24" s="555"/>
      <c r="D24" s="554"/>
      <c r="E24" s="555"/>
      <c r="F24" s="554"/>
      <c r="G24" s="28"/>
    </row>
    <row r="25" spans="1:16" x14ac:dyDescent="0.25">
      <c r="A25" s="554"/>
      <c r="B25" s="554"/>
      <c r="C25" s="555"/>
      <c r="D25" s="554"/>
      <c r="E25" s="555"/>
      <c r="F25" s="554"/>
      <c r="G25" s="28"/>
    </row>
    <row r="26" spans="1:16" x14ac:dyDescent="0.25">
      <c r="A26" s="554"/>
      <c r="B26" s="554"/>
      <c r="C26" s="555"/>
      <c r="D26" s="554"/>
      <c r="E26" s="555"/>
      <c r="F26" s="554"/>
      <c r="G26" s="28"/>
    </row>
    <row r="27" spans="1:16" x14ac:dyDescent="0.25">
      <c r="A27" s="554"/>
      <c r="B27" s="554"/>
      <c r="C27" s="555"/>
      <c r="D27" s="554"/>
      <c r="E27" s="555"/>
      <c r="F27" s="554"/>
      <c r="G27" s="28"/>
    </row>
    <row r="28" spans="1:16" x14ac:dyDescent="0.25">
      <c r="A28" s="554"/>
      <c r="B28" s="554"/>
      <c r="C28" s="555"/>
      <c r="D28" s="554"/>
      <c r="E28" s="555"/>
      <c r="F28" s="554"/>
      <c r="G28" s="28"/>
    </row>
    <row r="29" spans="1:16" x14ac:dyDescent="0.25">
      <c r="A29" s="554"/>
      <c r="B29" s="554"/>
      <c r="C29" s="555"/>
      <c r="D29" s="554"/>
      <c r="E29" s="555"/>
      <c r="F29" s="554"/>
      <c r="G29" s="28"/>
    </row>
    <row r="30" spans="1:16" x14ac:dyDescent="0.25">
      <c r="A30" s="554"/>
      <c r="B30" s="554"/>
      <c r="C30" s="555"/>
      <c r="D30" s="554"/>
      <c r="E30" s="555"/>
      <c r="F30" s="554"/>
      <c r="G30" s="28"/>
    </row>
    <row r="31" spans="1:16" x14ac:dyDescent="0.25">
      <c r="A31" s="554"/>
      <c r="B31" s="554"/>
      <c r="C31" s="555"/>
      <c r="D31" s="554"/>
      <c r="E31" s="555"/>
      <c r="F31" s="554"/>
      <c r="G31" s="28"/>
    </row>
    <row r="32" spans="1:16" x14ac:dyDescent="0.25">
      <c r="A32" s="554"/>
      <c r="B32" s="554"/>
      <c r="C32" s="555"/>
      <c r="D32" s="554"/>
      <c r="E32" s="555"/>
      <c r="F32" s="554"/>
      <c r="G32" s="28"/>
    </row>
    <row r="33" spans="1:7" x14ac:dyDescent="0.25">
      <c r="A33" s="554"/>
      <c r="B33" s="554"/>
      <c r="C33" s="555"/>
      <c r="D33" s="554"/>
      <c r="E33" s="555"/>
      <c r="F33" s="554"/>
      <c r="G33" s="28"/>
    </row>
    <row r="34" spans="1:7" x14ac:dyDescent="0.25">
      <c r="A34" s="554"/>
      <c r="B34" s="554"/>
      <c r="C34" s="555"/>
      <c r="D34" s="554"/>
      <c r="E34" s="555"/>
      <c r="F34" s="554"/>
      <c r="G34" s="28"/>
    </row>
    <row r="35" spans="1:7" x14ac:dyDescent="0.25">
      <c r="A35" s="554"/>
      <c r="B35" s="554"/>
      <c r="C35" s="555"/>
      <c r="D35" s="554"/>
      <c r="E35" s="555"/>
      <c r="F35" s="554"/>
      <c r="G35" s="28"/>
    </row>
    <row r="36" spans="1:7" x14ac:dyDescent="0.25">
      <c r="A36" s="554"/>
      <c r="B36" s="554"/>
      <c r="C36" s="555"/>
      <c r="D36" s="554"/>
      <c r="E36" s="555"/>
      <c r="F36" s="554"/>
      <c r="G36" s="28"/>
    </row>
    <row r="37" spans="1:7" x14ac:dyDescent="0.25">
      <c r="A37" s="554"/>
      <c r="B37" s="554"/>
      <c r="C37" s="555"/>
      <c r="D37" s="554"/>
      <c r="E37" s="555"/>
      <c r="F37" s="554"/>
      <c r="G37" s="28"/>
    </row>
    <row r="38" spans="1:7" x14ac:dyDescent="0.25">
      <c r="A38" s="554"/>
      <c r="B38" s="554"/>
      <c r="C38" s="555"/>
      <c r="D38" s="554"/>
      <c r="E38" s="555"/>
      <c r="F38" s="554"/>
      <c r="G38" s="28"/>
    </row>
    <row r="39" spans="1:7" x14ac:dyDescent="0.25">
      <c r="A39" s="554"/>
      <c r="B39" s="554"/>
      <c r="C39" s="555"/>
      <c r="D39" s="554"/>
      <c r="E39" s="555"/>
      <c r="F39" s="554"/>
      <c r="G39" s="28"/>
    </row>
    <row r="40" spans="1:7" x14ac:dyDescent="0.25">
      <c r="A40" s="554"/>
      <c r="B40" s="554"/>
      <c r="C40" s="555"/>
      <c r="D40" s="554"/>
      <c r="E40" s="555"/>
      <c r="F40" s="554"/>
      <c r="G40" s="28"/>
    </row>
    <row r="41" spans="1:7" x14ac:dyDescent="0.25">
      <c r="A41" s="554"/>
      <c r="B41" s="554"/>
      <c r="C41" s="555"/>
      <c r="D41" s="554"/>
      <c r="E41" s="555"/>
      <c r="F41" s="554"/>
      <c r="G41" s="28"/>
    </row>
    <row r="42" spans="1:7" x14ac:dyDescent="0.25">
      <c r="A42" s="554"/>
      <c r="B42" s="554"/>
      <c r="C42" s="555"/>
      <c r="D42" s="554"/>
      <c r="E42" s="555"/>
      <c r="F42" s="554"/>
      <c r="G42" s="28"/>
    </row>
    <row r="43" spans="1:7" x14ac:dyDescent="0.25">
      <c r="A43" s="554"/>
      <c r="B43" s="554"/>
      <c r="C43" s="555"/>
      <c r="D43" s="554"/>
      <c r="E43" s="555"/>
      <c r="F43" s="554"/>
      <c r="G43" s="28"/>
    </row>
    <row r="44" spans="1:7" x14ac:dyDescent="0.25">
      <c r="A44" s="554"/>
      <c r="B44" s="554"/>
      <c r="C44" s="555"/>
      <c r="D44" s="554"/>
      <c r="E44" s="555"/>
      <c r="F44" s="554"/>
      <c r="G44" s="28"/>
    </row>
    <row r="45" spans="1:7" x14ac:dyDescent="0.25">
      <c r="A45" s="554"/>
      <c r="B45" s="554"/>
      <c r="C45" s="555"/>
      <c r="D45" s="554"/>
      <c r="E45" s="555"/>
      <c r="F45" s="554"/>
      <c r="G45" s="28"/>
    </row>
    <row r="46" spans="1:7" x14ac:dyDescent="0.25">
      <c r="A46" s="554"/>
      <c r="B46" s="554"/>
      <c r="C46" s="555"/>
      <c r="D46" s="554"/>
      <c r="E46" s="555"/>
      <c r="F46" s="554"/>
      <c r="G46" s="28"/>
    </row>
    <row r="47" spans="1:7" x14ac:dyDescent="0.25">
      <c r="A47" s="554"/>
      <c r="B47" s="554"/>
      <c r="C47" s="555"/>
      <c r="D47" s="554"/>
      <c r="E47" s="555"/>
      <c r="F47" s="554"/>
      <c r="G47" s="28"/>
    </row>
    <row r="48" spans="1:7" x14ac:dyDescent="0.25">
      <c r="A48" s="554"/>
      <c r="B48" s="554"/>
      <c r="C48" s="555"/>
      <c r="D48" s="554"/>
      <c r="E48" s="555"/>
      <c r="F48" s="554"/>
      <c r="G48" s="28"/>
    </row>
    <row r="49" spans="1:7" x14ac:dyDescent="0.25">
      <c r="A49" s="554"/>
      <c r="B49" s="554"/>
      <c r="C49" s="555"/>
      <c r="D49" s="554"/>
      <c r="E49" s="555"/>
      <c r="F49" s="554"/>
      <c r="G49" s="28"/>
    </row>
    <row r="50" spans="1:7" x14ac:dyDescent="0.25">
      <c r="A50" s="554"/>
      <c r="B50" s="554"/>
      <c r="C50" s="555"/>
      <c r="D50" s="554"/>
      <c r="E50" s="555"/>
      <c r="F50" s="554"/>
      <c r="G50" s="28"/>
    </row>
    <row r="51" spans="1:7" x14ac:dyDescent="0.25">
      <c r="A51" s="554"/>
      <c r="B51" s="554"/>
      <c r="C51" s="555"/>
      <c r="D51" s="554"/>
      <c r="E51" s="555"/>
      <c r="F51" s="554"/>
      <c r="G51" s="28"/>
    </row>
    <row r="52" spans="1:7" x14ac:dyDescent="0.25">
      <c r="A52" s="554"/>
      <c r="B52" s="554"/>
      <c r="C52" s="555"/>
      <c r="D52" s="554"/>
      <c r="E52" s="555"/>
      <c r="F52" s="554"/>
      <c r="G52" s="28"/>
    </row>
    <row r="53" spans="1:7" x14ac:dyDescent="0.25">
      <c r="A53" s="554"/>
      <c r="B53" s="554"/>
      <c r="C53" s="555"/>
      <c r="D53" s="554"/>
      <c r="E53" s="555"/>
      <c r="F53" s="554"/>
      <c r="G53" s="28"/>
    </row>
    <row r="54" spans="1:7" x14ac:dyDescent="0.25">
      <c r="A54" s="554"/>
      <c r="B54" s="554"/>
      <c r="C54" s="555"/>
      <c r="D54" s="554"/>
      <c r="E54" s="555"/>
      <c r="F54" s="554"/>
      <c r="G54" s="28"/>
    </row>
    <row r="55" spans="1:7" x14ac:dyDescent="0.25">
      <c r="A55" s="554"/>
      <c r="B55" s="554"/>
      <c r="C55" s="555"/>
      <c r="D55" s="554"/>
      <c r="E55" s="555"/>
      <c r="F55" s="554"/>
      <c r="G55" s="28"/>
    </row>
    <row r="56" spans="1:7" x14ac:dyDescent="0.25">
      <c r="A56" s="554"/>
      <c r="B56" s="554"/>
      <c r="C56" s="555"/>
      <c r="D56" s="554"/>
      <c r="E56" s="555"/>
      <c r="F56" s="554"/>
      <c r="G56" s="28"/>
    </row>
    <row r="57" spans="1:7" x14ac:dyDescent="0.25">
      <c r="A57" s="554"/>
      <c r="B57" s="554"/>
      <c r="C57" s="555"/>
      <c r="D57" s="554"/>
      <c r="E57" s="555"/>
      <c r="F57" s="554"/>
      <c r="G57" s="28"/>
    </row>
    <row r="58" spans="1:7" x14ac:dyDescent="0.25">
      <c r="A58" s="554"/>
      <c r="B58" s="554"/>
      <c r="C58" s="555"/>
      <c r="D58" s="554"/>
      <c r="E58" s="555"/>
      <c r="F58" s="554"/>
      <c r="G58" s="28"/>
    </row>
    <row r="59" spans="1:7" x14ac:dyDescent="0.25">
      <c r="A59" s="554"/>
      <c r="B59" s="554"/>
      <c r="C59" s="555"/>
      <c r="D59" s="554"/>
      <c r="E59" s="555"/>
      <c r="F59" s="554"/>
      <c r="G59" s="28"/>
    </row>
    <row r="60" spans="1:7" x14ac:dyDescent="0.25">
      <c r="A60" s="554"/>
      <c r="B60" s="554"/>
      <c r="C60" s="555"/>
      <c r="D60" s="554"/>
      <c r="E60" s="555"/>
      <c r="F60" s="554"/>
      <c r="G60" s="28"/>
    </row>
    <row r="61" spans="1:7" x14ac:dyDescent="0.25">
      <c r="A61" s="554"/>
      <c r="B61" s="554"/>
      <c r="C61" s="555"/>
      <c r="D61" s="554"/>
      <c r="E61" s="555"/>
      <c r="F61" s="554"/>
      <c r="G61" s="28"/>
    </row>
    <row r="62" spans="1:7" x14ac:dyDescent="0.25">
      <c r="A62" s="554"/>
      <c r="B62" s="554"/>
      <c r="C62" s="555"/>
      <c r="D62" s="554"/>
      <c r="E62" s="555"/>
      <c r="F62" s="554"/>
      <c r="G62" s="28"/>
    </row>
    <row r="63" spans="1:7" x14ac:dyDescent="0.25">
      <c r="A63" s="554"/>
      <c r="B63" s="554"/>
      <c r="C63" s="555"/>
      <c r="D63" s="554"/>
      <c r="E63" s="555"/>
      <c r="F63" s="554"/>
      <c r="G63" s="28"/>
    </row>
    <row r="64" spans="1:7" x14ac:dyDescent="0.25">
      <c r="A64" s="554"/>
      <c r="B64" s="554"/>
      <c r="C64" s="555"/>
      <c r="D64" s="554"/>
      <c r="E64" s="555"/>
      <c r="F64" s="554"/>
      <c r="G64" s="28"/>
    </row>
    <row r="65" spans="1:7" x14ac:dyDescent="0.25">
      <c r="A65" s="554"/>
      <c r="B65" s="554"/>
      <c r="C65" s="555"/>
      <c r="D65" s="554"/>
      <c r="E65" s="555"/>
      <c r="F65" s="554"/>
      <c r="G65" s="28"/>
    </row>
    <row r="66" spans="1:7" x14ac:dyDescent="0.25">
      <c r="A66" s="554"/>
      <c r="B66" s="554"/>
      <c r="C66" s="555"/>
      <c r="D66" s="554"/>
      <c r="E66" s="555"/>
      <c r="F66" s="554"/>
      <c r="G66" s="28"/>
    </row>
    <row r="67" spans="1:7" x14ac:dyDescent="0.25">
      <c r="A67" s="554"/>
      <c r="B67" s="554"/>
      <c r="C67" s="555"/>
      <c r="D67" s="554"/>
      <c r="E67" s="555"/>
      <c r="F67" s="554"/>
      <c r="G67" s="28"/>
    </row>
    <row r="68" spans="1:7" x14ac:dyDescent="0.25">
      <c r="A68" s="554"/>
      <c r="B68" s="554"/>
      <c r="C68" s="555"/>
      <c r="D68" s="554"/>
      <c r="E68" s="555"/>
      <c r="F68" s="554"/>
      <c r="G68" s="28"/>
    </row>
    <row r="69" spans="1:7" x14ac:dyDescent="0.25">
      <c r="A69" s="554"/>
      <c r="B69" s="554"/>
      <c r="C69" s="555"/>
      <c r="D69" s="554"/>
      <c r="E69" s="555"/>
      <c r="F69" s="554"/>
      <c r="G69" s="28"/>
    </row>
    <row r="70" spans="1:7" x14ac:dyDescent="0.25">
      <c r="A70" s="554"/>
      <c r="B70" s="554"/>
      <c r="C70" s="555"/>
      <c r="D70" s="554"/>
      <c r="E70" s="555"/>
      <c r="F70" s="554"/>
      <c r="G70" s="28"/>
    </row>
    <row r="71" spans="1:7" x14ac:dyDescent="0.25">
      <c r="A71" s="554"/>
      <c r="B71" s="554"/>
      <c r="C71" s="555"/>
      <c r="D71" s="554"/>
      <c r="E71" s="555"/>
      <c r="F71" s="554"/>
      <c r="G71" s="28"/>
    </row>
    <row r="72" spans="1:7" x14ac:dyDescent="0.25">
      <c r="A72" s="554"/>
      <c r="B72" s="554"/>
      <c r="C72" s="555"/>
      <c r="D72" s="554"/>
      <c r="E72" s="555"/>
      <c r="F72" s="554"/>
      <c r="G72" s="28"/>
    </row>
    <row r="73" spans="1:7" x14ac:dyDescent="0.25">
      <c r="A73" s="554"/>
      <c r="B73" s="554"/>
      <c r="C73" s="555"/>
      <c r="D73" s="554"/>
      <c r="E73" s="555"/>
      <c r="F73" s="554"/>
      <c r="G73" s="28"/>
    </row>
    <row r="74" spans="1:7" x14ac:dyDescent="0.25">
      <c r="A74" s="554"/>
      <c r="B74" s="554"/>
      <c r="C74" s="555"/>
      <c r="D74" s="554"/>
      <c r="E74" s="555"/>
      <c r="F74" s="554"/>
      <c r="G74" s="28"/>
    </row>
    <row r="75" spans="1:7" x14ac:dyDescent="0.25">
      <c r="A75" s="554"/>
      <c r="B75" s="554"/>
      <c r="C75" s="555"/>
      <c r="D75" s="554"/>
      <c r="E75" s="555"/>
      <c r="F75" s="554"/>
      <c r="G75" s="28"/>
    </row>
    <row r="76" spans="1:7" x14ac:dyDescent="0.25">
      <c r="A76" s="554"/>
      <c r="B76" s="554"/>
      <c r="C76" s="555"/>
      <c r="D76" s="554"/>
      <c r="E76" s="555"/>
      <c r="F76" s="554"/>
      <c r="G76" s="28"/>
    </row>
    <row r="77" spans="1:7" x14ac:dyDescent="0.25">
      <c r="A77" s="554"/>
      <c r="B77" s="554"/>
      <c r="C77" s="555"/>
      <c r="D77" s="554"/>
      <c r="E77" s="555"/>
      <c r="F77" s="554"/>
      <c r="G77" s="28"/>
    </row>
    <row r="78" spans="1:7" x14ac:dyDescent="0.25">
      <c r="A78" s="554"/>
      <c r="B78" s="554"/>
      <c r="C78" s="555"/>
      <c r="D78" s="554"/>
      <c r="E78" s="555"/>
      <c r="F78" s="554"/>
      <c r="G78" s="28"/>
    </row>
    <row r="79" spans="1:7" x14ac:dyDescent="0.25">
      <c r="A79" s="554"/>
      <c r="B79" s="554"/>
      <c r="C79" s="555"/>
      <c r="D79" s="554"/>
      <c r="E79" s="555"/>
      <c r="F79" s="554"/>
      <c r="G79" s="28"/>
    </row>
    <row r="80" spans="1:7" x14ac:dyDescent="0.25">
      <c r="A80" s="554"/>
      <c r="B80" s="554"/>
      <c r="C80" s="555"/>
      <c r="D80" s="554"/>
      <c r="E80" s="555"/>
      <c r="F80" s="554"/>
      <c r="G80" s="28"/>
    </row>
    <row r="81" spans="1:7" x14ac:dyDescent="0.25">
      <c r="A81" s="554"/>
      <c r="B81" s="554"/>
      <c r="C81" s="555"/>
      <c r="D81" s="554"/>
      <c r="E81" s="555"/>
      <c r="F81" s="554"/>
      <c r="G81" s="28"/>
    </row>
    <row r="82" spans="1:7" x14ac:dyDescent="0.25">
      <c r="A82" s="554"/>
      <c r="B82" s="554"/>
      <c r="C82" s="555"/>
      <c r="D82" s="554"/>
      <c r="E82" s="555"/>
      <c r="F82" s="554"/>
      <c r="G82" s="28"/>
    </row>
    <row r="83" spans="1:7" x14ac:dyDescent="0.25">
      <c r="A83" s="554"/>
      <c r="B83" s="554"/>
      <c r="C83" s="555"/>
      <c r="D83" s="554"/>
      <c r="E83" s="555"/>
      <c r="F83" s="554"/>
      <c r="G83" s="28"/>
    </row>
    <row r="84" spans="1:7" x14ac:dyDescent="0.25">
      <c r="A84" s="554"/>
      <c r="B84" s="554"/>
      <c r="C84" s="555"/>
      <c r="D84" s="554"/>
      <c r="E84" s="555"/>
      <c r="F84" s="554"/>
      <c r="G84" s="28"/>
    </row>
    <row r="85" spans="1:7" x14ac:dyDescent="0.25">
      <c r="A85" s="554"/>
      <c r="B85" s="554"/>
      <c r="C85" s="555"/>
      <c r="D85" s="554"/>
      <c r="E85" s="555"/>
      <c r="F85" s="554"/>
      <c r="G85" s="28"/>
    </row>
    <row r="86" spans="1:7" x14ac:dyDescent="0.25">
      <c r="A86" s="554"/>
      <c r="B86" s="554"/>
      <c r="C86" s="555"/>
      <c r="D86" s="554"/>
      <c r="E86" s="555"/>
      <c r="F86" s="554"/>
      <c r="G86" s="28"/>
    </row>
    <row r="87" spans="1:7" x14ac:dyDescent="0.25">
      <c r="A87" s="554"/>
      <c r="B87" s="554"/>
      <c r="C87" s="555"/>
      <c r="D87" s="554"/>
      <c r="E87" s="555"/>
      <c r="F87" s="554"/>
      <c r="G87" s="28"/>
    </row>
    <row r="88" spans="1:7" x14ac:dyDescent="0.25">
      <c r="A88" s="554"/>
      <c r="B88" s="554"/>
      <c r="C88" s="555"/>
      <c r="D88" s="554"/>
      <c r="E88" s="555"/>
      <c r="F88" s="554"/>
      <c r="G88" s="28"/>
    </row>
    <row r="89" spans="1:7" x14ac:dyDescent="0.25">
      <c r="A89" s="554"/>
      <c r="B89" s="554"/>
      <c r="C89" s="555"/>
      <c r="D89" s="554"/>
      <c r="E89" s="555"/>
      <c r="F89" s="554"/>
      <c r="G89" s="28"/>
    </row>
    <row r="90" spans="1:7" x14ac:dyDescent="0.25">
      <c r="A90" s="554"/>
      <c r="B90" s="554"/>
      <c r="C90" s="555"/>
      <c r="D90" s="554"/>
      <c r="E90" s="555"/>
      <c r="F90" s="554"/>
      <c r="G90" s="28"/>
    </row>
    <row r="91" spans="1:7" x14ac:dyDescent="0.25">
      <c r="A91" s="554"/>
      <c r="B91" s="554"/>
      <c r="C91" s="555"/>
      <c r="D91" s="554"/>
      <c r="E91" s="555"/>
      <c r="F91" s="554"/>
      <c r="G91" s="28"/>
    </row>
    <row r="92" spans="1:7" x14ac:dyDescent="0.25">
      <c r="A92" s="554"/>
      <c r="B92" s="554"/>
      <c r="C92" s="555"/>
      <c r="D92" s="554"/>
      <c r="E92" s="555"/>
      <c r="F92" s="554"/>
      <c r="G92" s="28"/>
    </row>
    <row r="93" spans="1:7" x14ac:dyDescent="0.25">
      <c r="A93" s="554"/>
      <c r="B93" s="554"/>
      <c r="C93" s="555"/>
      <c r="D93" s="554"/>
      <c r="E93" s="555"/>
      <c r="F93" s="554"/>
      <c r="G93" s="28"/>
    </row>
    <row r="94" spans="1:7" x14ac:dyDescent="0.25">
      <c r="A94" s="554"/>
      <c r="B94" s="554"/>
      <c r="C94" s="555"/>
      <c r="D94" s="554"/>
      <c r="E94" s="555"/>
      <c r="F94" s="554"/>
      <c r="G94" s="28"/>
    </row>
    <row r="95" spans="1:7" x14ac:dyDescent="0.25">
      <c r="A95" s="554"/>
      <c r="B95" s="554"/>
      <c r="C95" s="555"/>
      <c r="D95" s="554"/>
      <c r="E95" s="555"/>
      <c r="F95" s="554"/>
      <c r="G95" s="28"/>
    </row>
    <row r="96" spans="1:7" x14ac:dyDescent="0.25">
      <c r="A96" s="554"/>
      <c r="B96" s="554"/>
      <c r="C96" s="555"/>
      <c r="D96" s="554"/>
      <c r="E96" s="555"/>
      <c r="F96" s="554"/>
      <c r="G96" s="28"/>
    </row>
    <row r="97" spans="1:7" x14ac:dyDescent="0.25">
      <c r="A97" s="554"/>
      <c r="B97" s="554"/>
      <c r="C97" s="555"/>
      <c r="D97" s="554"/>
      <c r="E97" s="555"/>
      <c r="F97" s="554"/>
      <c r="G97" s="28"/>
    </row>
    <row r="98" spans="1:7" x14ac:dyDescent="0.25">
      <c r="A98" s="554"/>
      <c r="B98" s="554"/>
      <c r="C98" s="555"/>
      <c r="D98" s="554"/>
      <c r="E98" s="555"/>
      <c r="F98" s="554"/>
      <c r="G98" s="28"/>
    </row>
    <row r="99" spans="1:7" x14ac:dyDescent="0.25">
      <c r="A99" s="554"/>
      <c r="B99" s="554"/>
      <c r="C99" s="555"/>
      <c r="D99" s="554"/>
      <c r="E99" s="555"/>
      <c r="F99" s="554"/>
      <c r="G99" s="28"/>
    </row>
    <row r="100" spans="1:7" x14ac:dyDescent="0.25">
      <c r="A100" s="554"/>
      <c r="B100" s="554"/>
      <c r="C100" s="555"/>
      <c r="D100" s="554"/>
      <c r="E100" s="555"/>
      <c r="F100" s="554"/>
      <c r="G100" s="28"/>
    </row>
    <row r="101" spans="1:7" x14ac:dyDescent="0.25">
      <c r="A101" s="554"/>
      <c r="B101" s="554"/>
      <c r="C101" s="555"/>
      <c r="D101" s="554"/>
      <c r="E101" s="555"/>
      <c r="F101" s="554"/>
      <c r="G101" s="28"/>
    </row>
    <row r="102" spans="1:7" x14ac:dyDescent="0.25">
      <c r="A102" s="554"/>
      <c r="B102" s="554"/>
      <c r="C102" s="555"/>
      <c r="D102" s="554"/>
      <c r="E102" s="555"/>
      <c r="F102" s="554"/>
      <c r="G102" s="28"/>
    </row>
    <row r="103" spans="1:7" x14ac:dyDescent="0.25">
      <c r="A103" s="554"/>
      <c r="B103" s="554"/>
      <c r="C103" s="555"/>
      <c r="D103" s="554"/>
      <c r="E103" s="555"/>
      <c r="F103" s="554"/>
      <c r="G103" s="28"/>
    </row>
    <row r="104" spans="1:7" x14ac:dyDescent="0.25">
      <c r="A104" s="554"/>
      <c r="B104" s="554"/>
      <c r="C104" s="555"/>
      <c r="D104" s="554"/>
      <c r="E104" s="555"/>
      <c r="F104" s="554"/>
      <c r="G104" s="28"/>
    </row>
    <row r="105" spans="1:7" x14ac:dyDescent="0.25">
      <c r="A105" s="554"/>
      <c r="B105" s="554"/>
      <c r="C105" s="555"/>
      <c r="D105" s="554"/>
      <c r="E105" s="555"/>
      <c r="F105" s="554"/>
      <c r="G105" s="28"/>
    </row>
    <row r="106" spans="1:7" x14ac:dyDescent="0.25">
      <c r="A106" s="554"/>
      <c r="B106" s="554"/>
      <c r="C106" s="555"/>
      <c r="D106" s="554"/>
      <c r="E106" s="555"/>
      <c r="F106" s="554"/>
      <c r="G106" s="28"/>
    </row>
    <row r="107" spans="1:7" x14ac:dyDescent="0.25">
      <c r="A107" s="554"/>
      <c r="B107" s="554"/>
      <c r="C107" s="555"/>
      <c r="D107" s="554"/>
      <c r="E107" s="555"/>
      <c r="F107" s="554"/>
      <c r="G107" s="28"/>
    </row>
    <row r="108" spans="1:7" x14ac:dyDescent="0.25">
      <c r="A108" s="554"/>
      <c r="B108" s="554"/>
      <c r="C108" s="555"/>
      <c r="D108" s="554"/>
      <c r="E108" s="555"/>
      <c r="F108" s="554"/>
      <c r="G108" s="28"/>
    </row>
    <row r="109" spans="1:7" x14ac:dyDescent="0.25">
      <c r="A109" s="554"/>
      <c r="B109" s="554"/>
      <c r="C109" s="555"/>
      <c r="D109" s="554"/>
      <c r="E109" s="555"/>
      <c r="F109" s="554"/>
      <c r="G109" s="28"/>
    </row>
    <row r="110" spans="1:7" x14ac:dyDescent="0.25">
      <c r="A110" s="554"/>
      <c r="B110" s="554"/>
      <c r="C110" s="555"/>
      <c r="D110" s="554"/>
      <c r="E110" s="555"/>
      <c r="F110" s="554"/>
      <c r="G110" s="28"/>
    </row>
    <row r="111" spans="1:7" x14ac:dyDescent="0.25">
      <c r="A111" s="554"/>
      <c r="B111" s="554"/>
      <c r="C111" s="555"/>
      <c r="D111" s="554"/>
      <c r="E111" s="555"/>
      <c r="F111" s="554"/>
      <c r="G111" s="28"/>
    </row>
    <row r="112" spans="1:7" x14ac:dyDescent="0.25">
      <c r="A112" s="554"/>
      <c r="B112" s="554"/>
      <c r="C112" s="555"/>
      <c r="D112" s="554"/>
      <c r="E112" s="555"/>
      <c r="F112" s="554"/>
      <c r="G112" s="28"/>
    </row>
    <row r="113" spans="1:7" x14ac:dyDescent="0.25">
      <c r="A113" s="554"/>
      <c r="B113" s="554"/>
      <c r="C113" s="555"/>
      <c r="D113" s="554"/>
      <c r="E113" s="555"/>
      <c r="F113" s="554"/>
      <c r="G113" s="28"/>
    </row>
    <row r="114" spans="1:7" x14ac:dyDescent="0.25">
      <c r="A114" s="554"/>
      <c r="B114" s="554"/>
      <c r="C114" s="555"/>
      <c r="D114" s="554"/>
      <c r="E114" s="555"/>
      <c r="F114" s="554"/>
      <c r="G114" s="28"/>
    </row>
    <row r="115" spans="1:7" x14ac:dyDescent="0.25">
      <c r="A115" s="554"/>
      <c r="B115" s="554"/>
      <c r="C115" s="555"/>
      <c r="D115" s="554"/>
      <c r="E115" s="555"/>
      <c r="F115" s="554"/>
      <c r="G115" s="28"/>
    </row>
    <row r="116" spans="1:7" x14ac:dyDescent="0.25">
      <c r="A116" s="554"/>
      <c r="B116" s="554"/>
      <c r="C116" s="555"/>
      <c r="D116" s="554"/>
      <c r="E116" s="555"/>
      <c r="F116" s="554"/>
      <c r="G116" s="28"/>
    </row>
    <row r="117" spans="1:7" x14ac:dyDescent="0.25">
      <c r="A117" s="554"/>
      <c r="B117" s="554"/>
      <c r="C117" s="555"/>
      <c r="D117" s="554"/>
      <c r="E117" s="555"/>
      <c r="F117" s="554"/>
      <c r="G117" s="28"/>
    </row>
    <row r="118" spans="1:7" x14ac:dyDescent="0.25">
      <c r="A118" s="554"/>
      <c r="B118" s="554"/>
      <c r="C118" s="555"/>
      <c r="D118" s="554"/>
      <c r="E118" s="555"/>
      <c r="F118" s="554"/>
      <c r="G118" s="28"/>
    </row>
    <row r="119" spans="1:7" x14ac:dyDescent="0.25">
      <c r="A119" s="554"/>
      <c r="B119" s="554"/>
      <c r="C119" s="555"/>
      <c r="D119" s="554"/>
      <c r="E119" s="555"/>
      <c r="F119" s="554"/>
      <c r="G119" s="28"/>
    </row>
    <row r="120" spans="1:7" x14ac:dyDescent="0.25">
      <c r="A120" s="554"/>
      <c r="B120" s="554"/>
      <c r="C120" s="555"/>
      <c r="D120" s="554"/>
      <c r="E120" s="555"/>
      <c r="F120" s="554"/>
      <c r="G120" s="28"/>
    </row>
    <row r="121" spans="1:7" x14ac:dyDescent="0.25">
      <c r="A121" s="554"/>
      <c r="B121" s="554"/>
      <c r="C121" s="555"/>
      <c r="D121" s="554"/>
      <c r="E121" s="555"/>
      <c r="F121" s="554"/>
      <c r="G121" s="28"/>
    </row>
    <row r="122" spans="1:7" x14ac:dyDescent="0.25">
      <c r="A122" s="554"/>
      <c r="B122" s="554"/>
      <c r="C122" s="555"/>
      <c r="D122" s="554"/>
      <c r="E122" s="555"/>
      <c r="F122" s="554"/>
      <c r="G122" s="28"/>
    </row>
    <row r="123" spans="1:7" x14ac:dyDescent="0.25">
      <c r="A123" s="554"/>
      <c r="B123" s="554"/>
      <c r="C123" s="555"/>
      <c r="D123" s="554"/>
      <c r="E123" s="555"/>
      <c r="F123" s="554"/>
      <c r="G123" s="28"/>
    </row>
    <row r="124" spans="1:7" x14ac:dyDescent="0.25">
      <c r="A124" s="554"/>
      <c r="B124" s="554"/>
      <c r="C124" s="555"/>
      <c r="D124" s="554"/>
      <c r="E124" s="555"/>
      <c r="F124" s="554"/>
      <c r="G124" s="28"/>
    </row>
    <row r="125" spans="1:7" x14ac:dyDescent="0.25">
      <c r="A125" s="554"/>
      <c r="B125" s="554"/>
      <c r="C125" s="555"/>
      <c r="D125" s="554"/>
      <c r="E125" s="555"/>
      <c r="F125" s="554"/>
      <c r="G125" s="28"/>
    </row>
    <row r="126" spans="1:7" x14ac:dyDescent="0.25">
      <c r="A126" s="554"/>
      <c r="B126" s="554"/>
      <c r="C126" s="555"/>
      <c r="D126" s="554"/>
      <c r="E126" s="555"/>
      <c r="F126" s="554"/>
      <c r="G126" s="28"/>
    </row>
    <row r="127" spans="1:7" x14ac:dyDescent="0.25">
      <c r="A127" s="554"/>
      <c r="B127" s="554"/>
      <c r="C127" s="555"/>
      <c r="D127" s="554"/>
      <c r="E127" s="555"/>
      <c r="F127" s="554"/>
      <c r="G127" s="28"/>
    </row>
    <row r="128" spans="1:7" x14ac:dyDescent="0.25">
      <c r="A128" s="554"/>
      <c r="B128" s="554"/>
      <c r="C128" s="555"/>
      <c r="D128" s="554"/>
      <c r="E128" s="555"/>
      <c r="F128" s="554"/>
      <c r="G128" s="28"/>
    </row>
    <row r="129" spans="1:7" x14ac:dyDescent="0.25">
      <c r="A129" s="554"/>
      <c r="B129" s="554"/>
      <c r="C129" s="555"/>
      <c r="D129" s="554"/>
      <c r="E129" s="555"/>
      <c r="F129" s="554"/>
      <c r="G129" s="28"/>
    </row>
    <row r="130" spans="1:7" x14ac:dyDescent="0.25">
      <c r="A130" s="554"/>
      <c r="B130" s="554"/>
      <c r="C130" s="555"/>
      <c r="D130" s="554"/>
      <c r="E130" s="555"/>
      <c r="F130" s="554"/>
      <c r="G130" s="28"/>
    </row>
    <row r="131" spans="1:7" x14ac:dyDescent="0.25">
      <c r="A131" s="554"/>
      <c r="B131" s="554"/>
      <c r="C131" s="555"/>
      <c r="D131" s="554"/>
      <c r="E131" s="555"/>
      <c r="F131" s="554"/>
      <c r="G131" s="28"/>
    </row>
    <row r="132" spans="1:7" x14ac:dyDescent="0.25">
      <c r="A132" s="554"/>
      <c r="B132" s="554"/>
      <c r="C132" s="555"/>
      <c r="D132" s="554"/>
      <c r="E132" s="555"/>
      <c r="F132" s="554"/>
      <c r="G132" s="28"/>
    </row>
    <row r="133" spans="1:7" x14ac:dyDescent="0.25">
      <c r="A133" s="554"/>
      <c r="B133" s="554"/>
      <c r="C133" s="555"/>
      <c r="D133" s="554"/>
      <c r="E133" s="555"/>
      <c r="F133" s="554"/>
      <c r="G133" s="28"/>
    </row>
    <row r="134" spans="1:7" x14ac:dyDescent="0.25">
      <c r="A134" s="554"/>
      <c r="B134" s="554"/>
      <c r="C134" s="555"/>
      <c r="D134" s="554"/>
      <c r="E134" s="555"/>
      <c r="F134" s="554"/>
      <c r="G134" s="28"/>
    </row>
    <row r="135" spans="1:7" x14ac:dyDescent="0.25">
      <c r="A135" s="554"/>
      <c r="B135" s="554"/>
      <c r="C135" s="555"/>
      <c r="D135" s="554"/>
      <c r="E135" s="555"/>
      <c r="F135" s="554"/>
      <c r="G135" s="28"/>
    </row>
    <row r="136" spans="1:7" x14ac:dyDescent="0.25">
      <c r="A136" s="554"/>
      <c r="B136" s="554"/>
      <c r="C136" s="555"/>
      <c r="D136" s="554"/>
      <c r="E136" s="555"/>
      <c r="F136" s="554"/>
      <c r="G136" s="28"/>
    </row>
    <row r="137" spans="1:7" x14ac:dyDescent="0.25">
      <c r="A137" s="554"/>
      <c r="B137" s="554"/>
      <c r="C137" s="555"/>
      <c r="D137" s="554"/>
      <c r="E137" s="555"/>
      <c r="F137" s="554"/>
      <c r="G137" s="28"/>
    </row>
    <row r="138" spans="1:7" x14ac:dyDescent="0.25">
      <c r="A138" s="554"/>
      <c r="B138" s="554"/>
      <c r="C138" s="555"/>
      <c r="D138" s="554"/>
      <c r="E138" s="555"/>
      <c r="F138" s="554"/>
      <c r="G138" s="28"/>
    </row>
    <row r="139" spans="1:7" x14ac:dyDescent="0.25">
      <c r="A139" s="554"/>
      <c r="B139" s="554"/>
      <c r="C139" s="555"/>
      <c r="D139" s="554"/>
      <c r="E139" s="555"/>
      <c r="F139" s="554"/>
      <c r="G139" s="28"/>
    </row>
    <row r="140" spans="1:7" x14ac:dyDescent="0.25">
      <c r="A140" s="554"/>
      <c r="B140" s="554"/>
      <c r="C140" s="555"/>
      <c r="D140" s="554"/>
      <c r="E140" s="555"/>
      <c r="F140" s="554"/>
      <c r="G140" s="28"/>
    </row>
    <row r="141" spans="1:7" x14ac:dyDescent="0.25">
      <c r="A141" s="554"/>
      <c r="B141" s="554"/>
      <c r="C141" s="555"/>
      <c r="D141" s="554"/>
      <c r="E141" s="555"/>
      <c r="F141" s="554"/>
      <c r="G141" s="28"/>
    </row>
    <row r="142" spans="1:7" x14ac:dyDescent="0.25">
      <c r="A142" s="554"/>
      <c r="B142" s="554"/>
      <c r="C142" s="555"/>
      <c r="D142" s="554"/>
      <c r="E142" s="555"/>
      <c r="F142" s="554"/>
      <c r="G142" s="28"/>
    </row>
    <row r="143" spans="1:7" x14ac:dyDescent="0.25">
      <c r="A143" s="554"/>
      <c r="B143" s="554"/>
      <c r="C143" s="555"/>
      <c r="D143" s="554"/>
      <c r="E143" s="555"/>
      <c r="F143" s="554"/>
      <c r="G143" s="28"/>
    </row>
    <row r="144" spans="1:7" x14ac:dyDescent="0.25">
      <c r="A144" s="554"/>
      <c r="B144" s="554"/>
      <c r="C144" s="555"/>
      <c r="D144" s="554"/>
      <c r="E144" s="555"/>
      <c r="F144" s="554"/>
      <c r="G144" s="28"/>
    </row>
    <row r="145" spans="1:7" x14ac:dyDescent="0.25">
      <c r="A145" s="554"/>
      <c r="B145" s="554"/>
      <c r="C145" s="555"/>
      <c r="D145" s="554"/>
      <c r="E145" s="555"/>
      <c r="F145" s="554"/>
      <c r="G145" s="28"/>
    </row>
    <row r="146" spans="1:7" x14ac:dyDescent="0.25">
      <c r="A146" s="554"/>
      <c r="B146" s="554"/>
      <c r="C146" s="555"/>
      <c r="D146" s="554"/>
      <c r="E146" s="555"/>
      <c r="F146" s="554"/>
      <c r="G146" s="28"/>
    </row>
    <row r="147" spans="1:7" x14ac:dyDescent="0.25">
      <c r="A147" s="554"/>
      <c r="B147" s="554"/>
      <c r="C147" s="555"/>
      <c r="D147" s="554"/>
      <c r="E147" s="555"/>
      <c r="F147" s="554"/>
      <c r="G147" s="28"/>
    </row>
    <row r="148" spans="1:7" x14ac:dyDescent="0.25">
      <c r="A148" s="554"/>
      <c r="B148" s="554"/>
      <c r="C148" s="555"/>
      <c r="D148" s="554"/>
      <c r="E148" s="555"/>
      <c r="F148" s="554"/>
      <c r="G148" s="28"/>
    </row>
    <row r="149" spans="1:7" x14ac:dyDescent="0.25">
      <c r="A149" s="554"/>
      <c r="B149" s="554"/>
      <c r="C149" s="555"/>
      <c r="D149" s="554"/>
      <c r="E149" s="555"/>
      <c r="F149" s="554"/>
      <c r="G149" s="28"/>
    </row>
    <row r="150" spans="1:7" x14ac:dyDescent="0.25">
      <c r="A150" s="554"/>
      <c r="B150" s="554"/>
      <c r="C150" s="555"/>
      <c r="D150" s="554"/>
      <c r="E150" s="555"/>
      <c r="F150" s="554"/>
      <c r="G150" s="28"/>
    </row>
    <row r="151" spans="1:7" x14ac:dyDescent="0.25">
      <c r="A151" s="554"/>
      <c r="B151" s="554"/>
      <c r="C151" s="555"/>
      <c r="D151" s="554"/>
      <c r="E151" s="555"/>
      <c r="F151" s="554"/>
      <c r="G151" s="28"/>
    </row>
    <row r="152" spans="1:7" x14ac:dyDescent="0.25">
      <c r="A152" s="554"/>
      <c r="B152" s="554"/>
      <c r="C152" s="555"/>
      <c r="D152" s="554"/>
      <c r="E152" s="555"/>
      <c r="F152" s="554"/>
      <c r="G152" s="28"/>
    </row>
    <row r="153" spans="1:7" x14ac:dyDescent="0.25">
      <c r="A153" s="554"/>
      <c r="B153" s="554"/>
      <c r="C153" s="555"/>
      <c r="D153" s="554"/>
      <c r="E153" s="555"/>
      <c r="F153" s="554"/>
      <c r="G153" s="28"/>
    </row>
    <row r="154" spans="1:7" x14ac:dyDescent="0.25">
      <c r="A154" s="554"/>
      <c r="B154" s="554"/>
      <c r="C154" s="555"/>
      <c r="D154" s="554"/>
      <c r="E154" s="555"/>
      <c r="F154" s="554"/>
      <c r="G154" s="28"/>
    </row>
    <row r="155" spans="1:7" x14ac:dyDescent="0.25">
      <c r="A155" s="554"/>
      <c r="B155" s="554"/>
      <c r="C155" s="555"/>
      <c r="D155" s="554"/>
      <c r="E155" s="555"/>
      <c r="F155" s="554"/>
      <c r="G155" s="28"/>
    </row>
    <row r="156" spans="1:7" x14ac:dyDescent="0.25">
      <c r="A156" s="554"/>
      <c r="B156" s="554"/>
      <c r="C156" s="555"/>
      <c r="D156" s="554"/>
      <c r="E156" s="555"/>
      <c r="F156" s="554"/>
      <c r="G156" s="28"/>
    </row>
    <row r="157" spans="1:7" x14ac:dyDescent="0.25">
      <c r="A157" s="554"/>
      <c r="B157" s="554"/>
      <c r="C157" s="555"/>
      <c r="D157" s="554"/>
      <c r="E157" s="555"/>
      <c r="F157" s="554"/>
      <c r="G157" s="28"/>
    </row>
    <row r="158" spans="1:7" x14ac:dyDescent="0.25">
      <c r="A158" s="554"/>
      <c r="B158" s="554"/>
      <c r="C158" s="555"/>
      <c r="D158" s="554"/>
      <c r="E158" s="555"/>
      <c r="F158" s="554"/>
      <c r="G158" s="28"/>
    </row>
    <row r="159" spans="1:7" x14ac:dyDescent="0.25">
      <c r="A159" s="554"/>
      <c r="B159" s="554"/>
      <c r="C159" s="555"/>
      <c r="D159" s="554"/>
      <c r="E159" s="555"/>
      <c r="F159" s="554"/>
      <c r="G159" s="28"/>
    </row>
    <row r="160" spans="1:7" x14ac:dyDescent="0.25">
      <c r="A160" s="554"/>
      <c r="B160" s="554"/>
      <c r="C160" s="555"/>
      <c r="D160" s="554"/>
      <c r="E160" s="555"/>
      <c r="F160" s="554"/>
      <c r="G160" s="28"/>
    </row>
    <row r="161" spans="1:7" x14ac:dyDescent="0.25">
      <c r="A161" s="554"/>
      <c r="B161" s="554"/>
      <c r="C161" s="555"/>
      <c r="D161" s="554"/>
      <c r="E161" s="555"/>
      <c r="F161" s="554"/>
      <c r="G161" s="28"/>
    </row>
    <row r="162" spans="1:7" x14ac:dyDescent="0.25">
      <c r="A162" s="554"/>
      <c r="B162" s="554"/>
      <c r="C162" s="555"/>
      <c r="D162" s="554"/>
      <c r="E162" s="555"/>
      <c r="F162" s="554"/>
      <c r="G162" s="28"/>
    </row>
    <row r="163" spans="1:7" x14ac:dyDescent="0.25">
      <c r="A163" s="554"/>
      <c r="B163" s="554"/>
      <c r="C163" s="555"/>
      <c r="D163" s="554"/>
      <c r="E163" s="555"/>
      <c r="F163" s="554"/>
      <c r="G163" s="28"/>
    </row>
    <row r="164" spans="1:7" x14ac:dyDescent="0.25">
      <c r="A164" s="554"/>
      <c r="B164" s="554"/>
      <c r="C164" s="555"/>
      <c r="D164" s="554"/>
      <c r="E164" s="555"/>
      <c r="F164" s="554"/>
      <c r="G164" s="28"/>
    </row>
    <row r="165" spans="1:7" x14ac:dyDescent="0.25">
      <c r="A165" s="554"/>
      <c r="B165" s="554"/>
      <c r="C165" s="555"/>
      <c r="D165" s="554"/>
      <c r="E165" s="555"/>
      <c r="F165" s="554"/>
      <c r="G165" s="28"/>
    </row>
    <row r="166" spans="1:7" x14ac:dyDescent="0.25">
      <c r="A166" s="554"/>
      <c r="B166" s="554"/>
      <c r="C166" s="555"/>
      <c r="D166" s="554"/>
      <c r="E166" s="555"/>
      <c r="F166" s="554"/>
      <c r="G166" s="28"/>
    </row>
    <row r="167" spans="1:7" x14ac:dyDescent="0.25">
      <c r="A167" s="554"/>
      <c r="B167" s="554"/>
      <c r="C167" s="555"/>
      <c r="D167" s="554"/>
      <c r="E167" s="555"/>
      <c r="F167" s="554"/>
      <c r="G167" s="28"/>
    </row>
    <row r="168" spans="1:7" x14ac:dyDescent="0.25">
      <c r="A168" s="554"/>
      <c r="B168" s="554"/>
      <c r="C168" s="555"/>
      <c r="D168" s="554"/>
      <c r="E168" s="555"/>
      <c r="F168" s="554"/>
      <c r="G168" s="28"/>
    </row>
    <row r="169" spans="1:7" x14ac:dyDescent="0.25">
      <c r="A169" s="554"/>
      <c r="B169" s="554"/>
      <c r="C169" s="555"/>
      <c r="D169" s="554"/>
      <c r="E169" s="555"/>
      <c r="F169" s="554"/>
      <c r="G169" s="28"/>
    </row>
    <row r="170" spans="1:7" x14ac:dyDescent="0.25">
      <c r="A170" s="554"/>
      <c r="B170" s="554"/>
      <c r="C170" s="555"/>
      <c r="D170" s="554"/>
      <c r="E170" s="555"/>
      <c r="F170" s="554"/>
      <c r="G170" s="28"/>
    </row>
    <row r="171" spans="1:7" x14ac:dyDescent="0.25">
      <c r="A171" s="554"/>
      <c r="B171" s="554"/>
      <c r="C171" s="555"/>
      <c r="D171" s="554"/>
      <c r="E171" s="555"/>
      <c r="F171" s="554"/>
      <c r="G171" s="28"/>
    </row>
    <row r="172" spans="1:7" x14ac:dyDescent="0.25">
      <c r="A172" s="554"/>
      <c r="B172" s="554"/>
      <c r="C172" s="555"/>
      <c r="D172" s="554"/>
      <c r="E172" s="555"/>
      <c r="F172" s="554"/>
      <c r="G172" s="28"/>
    </row>
    <row r="173" spans="1:7" x14ac:dyDescent="0.25">
      <c r="A173" s="554"/>
      <c r="B173" s="554"/>
      <c r="C173" s="555"/>
      <c r="D173" s="554"/>
      <c r="E173" s="555"/>
      <c r="F173" s="554"/>
      <c r="G173" s="28"/>
    </row>
    <row r="174" spans="1:7" x14ac:dyDescent="0.25">
      <c r="A174" s="554"/>
      <c r="B174" s="554"/>
      <c r="C174" s="555"/>
      <c r="D174" s="554"/>
      <c r="E174" s="555"/>
      <c r="F174" s="554"/>
      <c r="G174" s="28"/>
    </row>
    <row r="175" spans="1:7" x14ac:dyDescent="0.25">
      <c r="A175" s="554"/>
      <c r="B175" s="554"/>
      <c r="C175" s="555"/>
      <c r="D175" s="554"/>
      <c r="E175" s="555"/>
      <c r="F175" s="554"/>
      <c r="G175" s="28"/>
    </row>
    <row r="176" spans="1:7" x14ac:dyDescent="0.25">
      <c r="A176" s="554"/>
      <c r="B176" s="554"/>
      <c r="C176" s="555"/>
      <c r="D176" s="554"/>
      <c r="E176" s="555"/>
      <c r="F176" s="554"/>
      <c r="G176" s="28"/>
    </row>
    <row r="177" spans="1:7" x14ac:dyDescent="0.25">
      <c r="A177" s="554"/>
      <c r="B177" s="554"/>
      <c r="C177" s="555"/>
      <c r="D177" s="554"/>
      <c r="E177" s="555"/>
      <c r="F177" s="554"/>
      <c r="G177" s="28"/>
    </row>
    <row r="178" spans="1:7" x14ac:dyDescent="0.25">
      <c r="A178" s="554"/>
      <c r="B178" s="554"/>
      <c r="C178" s="555"/>
      <c r="D178" s="554"/>
      <c r="E178" s="555"/>
      <c r="F178" s="554"/>
      <c r="G178" s="28"/>
    </row>
    <row r="179" spans="1:7" x14ac:dyDescent="0.25">
      <c r="A179" s="554"/>
      <c r="B179" s="554"/>
      <c r="C179" s="555"/>
      <c r="D179" s="554"/>
      <c r="E179" s="555"/>
      <c r="F179" s="554"/>
      <c r="G179" s="28"/>
    </row>
    <row r="180" spans="1:7" x14ac:dyDescent="0.25">
      <c r="A180" s="554"/>
      <c r="B180" s="554"/>
      <c r="C180" s="555"/>
      <c r="D180" s="554"/>
      <c r="E180" s="555"/>
      <c r="F180" s="554"/>
      <c r="G180" s="28"/>
    </row>
    <row r="181" spans="1:7" x14ac:dyDescent="0.25">
      <c r="A181" s="554"/>
      <c r="B181" s="554"/>
      <c r="C181" s="555"/>
      <c r="D181" s="554"/>
      <c r="E181" s="555"/>
      <c r="F181" s="554"/>
      <c r="G181" s="28"/>
    </row>
    <row r="182" spans="1:7" x14ac:dyDescent="0.25">
      <c r="A182" s="554"/>
      <c r="B182" s="554"/>
      <c r="C182" s="555"/>
      <c r="D182" s="554"/>
      <c r="E182" s="555"/>
      <c r="F182" s="554"/>
      <c r="G182" s="28"/>
    </row>
    <row r="183" spans="1:7" x14ac:dyDescent="0.25">
      <c r="A183" s="554"/>
      <c r="B183" s="554"/>
      <c r="C183" s="555"/>
      <c r="D183" s="554"/>
      <c r="E183" s="555"/>
      <c r="F183" s="554"/>
      <c r="G183" s="28"/>
    </row>
    <row r="184" spans="1:7" x14ac:dyDescent="0.25">
      <c r="A184" s="554"/>
      <c r="B184" s="554"/>
      <c r="C184" s="555"/>
      <c r="D184" s="554"/>
      <c r="E184" s="555"/>
      <c r="F184" s="554"/>
      <c r="G184" s="28"/>
    </row>
    <row r="185" spans="1:7" x14ac:dyDescent="0.25">
      <c r="A185" s="554"/>
      <c r="B185" s="554"/>
      <c r="C185" s="555"/>
      <c r="D185" s="554"/>
      <c r="E185" s="555"/>
      <c r="F185" s="554"/>
      <c r="G185" s="28"/>
    </row>
    <row r="186" spans="1:7" x14ac:dyDescent="0.25">
      <c r="A186" s="554"/>
      <c r="B186" s="554"/>
      <c r="C186" s="555"/>
      <c r="D186" s="554"/>
      <c r="E186" s="555"/>
      <c r="F186" s="554"/>
      <c r="G186" s="28"/>
    </row>
    <row r="187" spans="1:7" x14ac:dyDescent="0.25">
      <c r="A187" s="554"/>
      <c r="B187" s="554"/>
      <c r="C187" s="555"/>
      <c r="D187" s="554"/>
      <c r="E187" s="555"/>
      <c r="F187" s="554"/>
      <c r="G187" s="28"/>
    </row>
    <row r="188" spans="1:7" x14ac:dyDescent="0.25">
      <c r="A188" s="554"/>
      <c r="B188" s="554"/>
      <c r="C188" s="555"/>
      <c r="D188" s="554"/>
      <c r="E188" s="555"/>
      <c r="F188" s="554"/>
      <c r="G188" s="28"/>
    </row>
    <row r="189" spans="1:7" x14ac:dyDescent="0.25">
      <c r="A189" s="554"/>
      <c r="B189" s="554"/>
      <c r="C189" s="555"/>
      <c r="D189" s="554"/>
      <c r="E189" s="555"/>
      <c r="F189" s="554"/>
      <c r="G189" s="28"/>
    </row>
    <row r="190" spans="1:7" x14ac:dyDescent="0.25">
      <c r="A190" s="554"/>
      <c r="B190" s="554"/>
      <c r="C190" s="555"/>
      <c r="D190" s="554"/>
      <c r="E190" s="555"/>
      <c r="F190" s="554"/>
      <c r="G190" s="28"/>
    </row>
    <row r="191" spans="1:7" x14ac:dyDescent="0.25">
      <c r="A191" s="554"/>
      <c r="B191" s="554"/>
      <c r="C191" s="555"/>
      <c r="D191" s="554"/>
      <c r="E191" s="555"/>
      <c r="F191" s="554"/>
      <c r="G191" s="28"/>
    </row>
    <row r="192" spans="1:7" x14ac:dyDescent="0.25">
      <c r="A192" s="554"/>
      <c r="B192" s="554"/>
      <c r="C192" s="555"/>
      <c r="D192" s="554"/>
      <c r="E192" s="555"/>
      <c r="F192" s="554"/>
      <c r="G192" s="28"/>
    </row>
    <row r="193" spans="1:7" x14ac:dyDescent="0.25">
      <c r="A193" s="554"/>
      <c r="B193" s="554"/>
      <c r="C193" s="555"/>
      <c r="D193" s="554"/>
      <c r="E193" s="555"/>
      <c r="F193" s="554"/>
      <c r="G193" s="28"/>
    </row>
    <row r="194" spans="1:7" x14ac:dyDescent="0.25">
      <c r="A194" s="554"/>
      <c r="B194" s="554"/>
      <c r="C194" s="555"/>
      <c r="D194" s="554"/>
      <c r="E194" s="555"/>
      <c r="F194" s="554"/>
      <c r="G194" s="28"/>
    </row>
    <row r="195" spans="1:7" x14ac:dyDescent="0.25">
      <c r="A195" s="554"/>
      <c r="B195" s="554"/>
      <c r="C195" s="555"/>
      <c r="D195" s="554"/>
      <c r="E195" s="555"/>
      <c r="F195" s="554"/>
      <c r="G195" s="28"/>
    </row>
    <row r="196" spans="1:7" x14ac:dyDescent="0.25">
      <c r="A196" s="554"/>
      <c r="B196" s="554"/>
      <c r="C196" s="555"/>
      <c r="D196" s="554"/>
      <c r="E196" s="555"/>
      <c r="F196" s="554"/>
      <c r="G196" s="28"/>
    </row>
    <row r="197" spans="1:7" x14ac:dyDescent="0.25">
      <c r="A197" s="554"/>
      <c r="B197" s="554"/>
      <c r="C197" s="555"/>
      <c r="D197" s="554"/>
      <c r="E197" s="555"/>
      <c r="F197" s="554"/>
      <c r="G197" s="28"/>
    </row>
    <row r="198" spans="1:7" x14ac:dyDescent="0.25">
      <c r="A198" s="554"/>
      <c r="B198" s="554"/>
      <c r="C198" s="555"/>
      <c r="D198" s="554"/>
      <c r="E198" s="555"/>
      <c r="F198" s="554"/>
      <c r="G198" s="28"/>
    </row>
    <row r="199" spans="1:7" x14ac:dyDescent="0.25">
      <c r="A199" s="554"/>
      <c r="B199" s="554"/>
      <c r="C199" s="555"/>
      <c r="D199" s="554"/>
      <c r="E199" s="555"/>
      <c r="F199" s="554"/>
      <c r="G199" s="28"/>
    </row>
    <row r="200" spans="1:7" x14ac:dyDescent="0.25">
      <c r="A200" s="554"/>
      <c r="B200" s="554"/>
      <c r="C200" s="555"/>
      <c r="D200" s="554"/>
      <c r="E200" s="555"/>
      <c r="F200" s="554"/>
      <c r="G200" s="28"/>
    </row>
    <row r="201" spans="1:7" x14ac:dyDescent="0.25">
      <c r="A201" s="554"/>
      <c r="B201" s="554"/>
      <c r="C201" s="555"/>
      <c r="D201" s="554"/>
      <c r="E201" s="555"/>
      <c r="F201" s="554"/>
      <c r="G201" s="28"/>
    </row>
    <row r="202" spans="1:7" x14ac:dyDescent="0.25">
      <c r="A202" s="554"/>
      <c r="B202" s="554"/>
      <c r="C202" s="555"/>
      <c r="D202" s="554"/>
      <c r="E202" s="555"/>
      <c r="F202" s="554"/>
      <c r="G202" s="28"/>
    </row>
    <row r="203" spans="1:7" x14ac:dyDescent="0.25">
      <c r="A203" s="554"/>
      <c r="B203" s="554"/>
      <c r="C203" s="555"/>
      <c r="D203" s="554"/>
      <c r="E203" s="555"/>
      <c r="F203" s="554"/>
      <c r="G203" s="28"/>
    </row>
    <row r="204" spans="1:7" x14ac:dyDescent="0.25">
      <c r="A204" s="554"/>
      <c r="B204" s="554"/>
      <c r="C204" s="555"/>
      <c r="D204" s="554"/>
      <c r="E204" s="555"/>
      <c r="F204" s="554"/>
      <c r="G204" s="28"/>
    </row>
    <row r="205" spans="1:7" x14ac:dyDescent="0.25">
      <c r="A205" s="554"/>
      <c r="B205" s="554"/>
      <c r="C205" s="555"/>
      <c r="D205" s="554"/>
      <c r="E205" s="555"/>
      <c r="F205" s="554"/>
      <c r="G205" s="28"/>
    </row>
    <row r="206" spans="1:7" x14ac:dyDescent="0.25">
      <c r="A206" s="554"/>
      <c r="B206" s="554"/>
      <c r="C206" s="555"/>
      <c r="D206" s="554"/>
      <c r="E206" s="555"/>
      <c r="F206" s="554"/>
      <c r="G206" s="28"/>
    </row>
    <row r="207" spans="1:7" x14ac:dyDescent="0.25">
      <c r="A207" s="554"/>
      <c r="B207" s="554"/>
      <c r="C207" s="555"/>
      <c r="D207" s="554"/>
      <c r="E207" s="555"/>
      <c r="F207" s="554"/>
      <c r="G207" s="28"/>
    </row>
    <row r="208" spans="1:7" x14ac:dyDescent="0.25">
      <c r="A208" s="554"/>
      <c r="B208" s="554"/>
      <c r="C208" s="555"/>
      <c r="D208" s="554"/>
      <c r="E208" s="555"/>
      <c r="F208" s="554"/>
      <c r="G208" s="28"/>
    </row>
    <row r="209" spans="1:7" x14ac:dyDescent="0.25">
      <c r="A209" s="554"/>
      <c r="B209" s="554"/>
      <c r="C209" s="555"/>
      <c r="D209" s="554"/>
      <c r="E209" s="555"/>
      <c r="F209" s="554"/>
      <c r="G209" s="28"/>
    </row>
    <row r="210" spans="1:7" x14ac:dyDescent="0.25">
      <c r="A210" s="554"/>
      <c r="B210" s="554"/>
      <c r="C210" s="555"/>
      <c r="D210" s="554"/>
      <c r="E210" s="555"/>
      <c r="F210" s="554"/>
      <c r="G210" s="28"/>
    </row>
    <row r="211" spans="1:7" x14ac:dyDescent="0.25">
      <c r="A211" s="554"/>
      <c r="B211" s="554"/>
      <c r="C211" s="555"/>
      <c r="D211" s="554"/>
      <c r="E211" s="555"/>
      <c r="F211" s="554"/>
      <c r="G211" s="28"/>
    </row>
    <row r="212" spans="1:7" x14ac:dyDescent="0.25">
      <c r="A212" s="554"/>
      <c r="B212" s="554"/>
      <c r="C212" s="555"/>
      <c r="D212" s="554"/>
      <c r="E212" s="555"/>
      <c r="F212" s="554"/>
      <c r="G212" s="28"/>
    </row>
    <row r="213" spans="1:7" x14ac:dyDescent="0.25">
      <c r="A213" s="554"/>
      <c r="B213" s="554"/>
      <c r="C213" s="555"/>
      <c r="D213" s="554"/>
      <c r="E213" s="555"/>
      <c r="F213" s="554"/>
      <c r="G213" s="28"/>
    </row>
    <row r="214" spans="1:7" x14ac:dyDescent="0.25">
      <c r="A214" s="554"/>
      <c r="B214" s="554"/>
      <c r="C214" s="555"/>
      <c r="D214" s="554"/>
      <c r="E214" s="555"/>
      <c r="F214" s="554"/>
      <c r="G214" s="28"/>
    </row>
    <row r="215" spans="1:7" x14ac:dyDescent="0.25">
      <c r="A215" s="554"/>
      <c r="B215" s="554"/>
      <c r="C215" s="555"/>
      <c r="D215" s="554"/>
      <c r="E215" s="555"/>
      <c r="F215" s="554"/>
      <c r="G215" s="28"/>
    </row>
    <row r="216" spans="1:7" x14ac:dyDescent="0.25">
      <c r="A216" s="554"/>
      <c r="B216" s="554"/>
      <c r="C216" s="555"/>
      <c r="D216" s="554"/>
      <c r="E216" s="555"/>
      <c r="F216" s="554"/>
      <c r="G216" s="28"/>
    </row>
    <row r="217" spans="1:7" x14ac:dyDescent="0.25">
      <c r="A217" s="554"/>
      <c r="B217" s="554"/>
      <c r="C217" s="555"/>
      <c r="D217" s="554"/>
      <c r="E217" s="555"/>
      <c r="F217" s="554"/>
      <c r="G217" s="28"/>
    </row>
    <row r="218" spans="1:7" x14ac:dyDescent="0.25">
      <c r="A218" s="554"/>
      <c r="B218" s="554"/>
      <c r="C218" s="555"/>
      <c r="D218" s="554"/>
      <c r="E218" s="555"/>
      <c r="F218" s="554"/>
      <c r="G218" s="28"/>
    </row>
    <row r="219" spans="1:7" x14ac:dyDescent="0.25">
      <c r="A219" s="554"/>
      <c r="B219" s="554"/>
      <c r="C219" s="555"/>
      <c r="D219" s="554"/>
      <c r="E219" s="555"/>
      <c r="F219" s="554"/>
      <c r="G219" s="28"/>
    </row>
    <row r="220" spans="1:7" x14ac:dyDescent="0.25">
      <c r="A220" s="554"/>
      <c r="B220" s="554"/>
      <c r="C220" s="555"/>
      <c r="D220" s="554"/>
      <c r="E220" s="555"/>
      <c r="F220" s="554"/>
      <c r="G220" s="28"/>
    </row>
    <row r="221" spans="1:7" x14ac:dyDescent="0.25">
      <c r="A221" s="554"/>
      <c r="B221" s="554"/>
      <c r="C221" s="555"/>
      <c r="D221" s="554"/>
      <c r="E221" s="555"/>
      <c r="F221" s="554"/>
      <c r="G221" s="28"/>
    </row>
    <row r="222" spans="1:7" x14ac:dyDescent="0.25">
      <c r="A222" s="554"/>
      <c r="B222" s="554"/>
      <c r="C222" s="555"/>
      <c r="D222" s="554"/>
      <c r="E222" s="555"/>
      <c r="F222" s="554"/>
      <c r="G222" s="28"/>
    </row>
    <row r="223" spans="1:7" x14ac:dyDescent="0.25">
      <c r="A223" s="554"/>
      <c r="B223" s="554"/>
      <c r="C223" s="555"/>
      <c r="D223" s="554"/>
      <c r="E223" s="555"/>
      <c r="F223" s="554"/>
      <c r="G223" s="28"/>
    </row>
    <row r="224" spans="1:7" x14ac:dyDescent="0.25">
      <c r="A224" s="554"/>
      <c r="B224" s="554"/>
      <c r="C224" s="555"/>
      <c r="D224" s="554"/>
      <c r="E224" s="555"/>
      <c r="F224" s="554"/>
      <c r="G224" s="28"/>
    </row>
    <row r="225" spans="1:7" x14ac:dyDescent="0.25">
      <c r="A225" s="554"/>
      <c r="B225" s="554"/>
      <c r="C225" s="555"/>
      <c r="D225" s="554"/>
      <c r="E225" s="555"/>
      <c r="F225" s="554"/>
      <c r="G225" s="28"/>
    </row>
    <row r="226" spans="1:7" x14ac:dyDescent="0.25">
      <c r="A226" s="554"/>
      <c r="B226" s="554"/>
      <c r="C226" s="555"/>
      <c r="D226" s="554"/>
      <c r="E226" s="555"/>
      <c r="F226" s="554"/>
      <c r="G226" s="28"/>
    </row>
    <row r="227" spans="1:7" x14ac:dyDescent="0.25">
      <c r="A227" s="554"/>
      <c r="B227" s="554"/>
      <c r="C227" s="555"/>
      <c r="D227" s="554"/>
      <c r="E227" s="555"/>
      <c r="F227" s="554"/>
      <c r="G227" s="28"/>
    </row>
    <row r="228" spans="1:7" x14ac:dyDescent="0.25">
      <c r="A228" s="554"/>
      <c r="B228" s="554"/>
      <c r="C228" s="555"/>
      <c r="D228" s="554"/>
      <c r="E228" s="555"/>
      <c r="F228" s="554"/>
      <c r="G228" s="28"/>
    </row>
    <row r="229" spans="1:7" x14ac:dyDescent="0.25">
      <c r="A229" s="554"/>
      <c r="B229" s="554"/>
      <c r="C229" s="555"/>
      <c r="D229" s="554"/>
      <c r="E229" s="555"/>
      <c r="F229" s="554"/>
      <c r="G229" s="28"/>
    </row>
    <row r="230" spans="1:7" x14ac:dyDescent="0.25">
      <c r="A230" s="554"/>
      <c r="B230" s="554"/>
      <c r="C230" s="555"/>
      <c r="D230" s="554"/>
      <c r="E230" s="555"/>
      <c r="F230" s="554"/>
      <c r="G230" s="28"/>
    </row>
    <row r="231" spans="1:7" x14ac:dyDescent="0.25">
      <c r="A231" s="554"/>
      <c r="B231" s="554"/>
      <c r="C231" s="555"/>
      <c r="D231" s="554"/>
      <c r="E231" s="555"/>
      <c r="F231" s="554"/>
      <c r="G231" s="28"/>
    </row>
    <row r="232" spans="1:7" x14ac:dyDescent="0.25">
      <c r="A232" s="554"/>
      <c r="B232" s="554"/>
      <c r="C232" s="555"/>
      <c r="D232" s="554"/>
      <c r="E232" s="555"/>
      <c r="F232" s="554"/>
      <c r="G232" s="28"/>
    </row>
    <row r="233" spans="1:7" x14ac:dyDescent="0.25">
      <c r="A233" s="554"/>
      <c r="B233" s="554"/>
      <c r="C233" s="555"/>
      <c r="D233" s="554"/>
      <c r="E233" s="555"/>
      <c r="F233" s="554"/>
      <c r="G233" s="28"/>
    </row>
    <row r="234" spans="1:7" x14ac:dyDescent="0.25">
      <c r="A234" s="554"/>
      <c r="B234" s="554"/>
      <c r="C234" s="555"/>
      <c r="D234" s="554"/>
      <c r="E234" s="555"/>
      <c r="F234" s="554"/>
      <c r="G234" s="28"/>
    </row>
    <row r="235" spans="1:7" x14ac:dyDescent="0.25">
      <c r="A235" s="554"/>
      <c r="B235" s="554"/>
      <c r="C235" s="555"/>
      <c r="D235" s="554"/>
      <c r="E235" s="555"/>
      <c r="F235" s="554"/>
      <c r="G235" s="28"/>
    </row>
    <row r="236" spans="1:7" x14ac:dyDescent="0.25">
      <c r="A236" s="554"/>
      <c r="B236" s="554"/>
      <c r="C236" s="555"/>
      <c r="D236" s="554"/>
      <c r="E236" s="555"/>
      <c r="F236" s="554"/>
      <c r="G236" s="28"/>
    </row>
    <row r="237" spans="1:7" x14ac:dyDescent="0.25">
      <c r="A237" s="554"/>
      <c r="B237" s="554"/>
      <c r="C237" s="555"/>
      <c r="D237" s="554"/>
      <c r="E237" s="555"/>
      <c r="F237" s="554"/>
      <c r="G237" s="28"/>
    </row>
    <row r="238" spans="1:7" x14ac:dyDescent="0.25">
      <c r="A238" s="554"/>
      <c r="B238" s="554"/>
      <c r="C238" s="555"/>
      <c r="D238" s="554"/>
      <c r="E238" s="555"/>
      <c r="F238" s="554"/>
      <c r="G238" s="28"/>
    </row>
    <row r="239" spans="1:7" x14ac:dyDescent="0.25">
      <c r="A239" s="554"/>
      <c r="B239" s="554"/>
      <c r="C239" s="555"/>
      <c r="D239" s="554"/>
      <c r="E239" s="555"/>
      <c r="F239" s="554"/>
      <c r="G239" s="28"/>
    </row>
    <row r="240" spans="1:7" x14ac:dyDescent="0.25">
      <c r="A240" s="554"/>
      <c r="B240" s="554"/>
      <c r="C240" s="555"/>
      <c r="D240" s="554"/>
      <c r="E240" s="555"/>
      <c r="F240" s="554"/>
      <c r="G240" s="28"/>
    </row>
    <row r="241" spans="1:7" x14ac:dyDescent="0.25">
      <c r="A241" s="554"/>
      <c r="B241" s="554"/>
      <c r="C241" s="555"/>
      <c r="D241" s="554"/>
      <c r="E241" s="555"/>
      <c r="F241" s="554"/>
      <c r="G241" s="28"/>
    </row>
    <row r="242" spans="1:7" x14ac:dyDescent="0.25">
      <c r="A242" s="554"/>
      <c r="B242" s="554"/>
      <c r="C242" s="555"/>
      <c r="D242" s="554"/>
      <c r="E242" s="555"/>
      <c r="F242" s="554"/>
      <c r="G242" s="28"/>
    </row>
    <row r="243" spans="1:7" x14ac:dyDescent="0.25">
      <c r="A243" s="554"/>
      <c r="B243" s="554"/>
      <c r="C243" s="555"/>
      <c r="D243" s="554"/>
      <c r="E243" s="555"/>
      <c r="F243" s="554"/>
      <c r="G243" s="28"/>
    </row>
    <row r="244" spans="1:7" x14ac:dyDescent="0.25">
      <c r="A244" s="554"/>
      <c r="B244" s="554"/>
      <c r="C244" s="555"/>
      <c r="D244" s="554"/>
      <c r="E244" s="555"/>
      <c r="F244" s="554"/>
      <c r="G244" s="28"/>
    </row>
    <row r="245" spans="1:7" x14ac:dyDescent="0.25">
      <c r="A245" s="554"/>
      <c r="B245" s="554"/>
      <c r="C245" s="555"/>
      <c r="D245" s="554"/>
      <c r="E245" s="555"/>
      <c r="F245" s="554"/>
      <c r="G245" s="28"/>
    </row>
    <row r="246" spans="1:7" x14ac:dyDescent="0.25">
      <c r="A246" s="554"/>
      <c r="B246" s="554"/>
      <c r="C246" s="555"/>
      <c r="D246" s="554"/>
      <c r="E246" s="555"/>
      <c r="F246" s="554"/>
      <c r="G246" s="28"/>
    </row>
    <row r="247" spans="1:7" x14ac:dyDescent="0.25">
      <c r="A247" s="554"/>
      <c r="B247" s="554"/>
      <c r="C247" s="555"/>
      <c r="D247" s="554"/>
      <c r="E247" s="555"/>
      <c r="F247" s="554"/>
      <c r="G247" s="28"/>
    </row>
    <row r="248" spans="1:7" x14ac:dyDescent="0.25">
      <c r="A248" s="554"/>
      <c r="B248" s="554"/>
      <c r="C248" s="555"/>
      <c r="D248" s="554"/>
      <c r="E248" s="555"/>
      <c r="F248" s="554"/>
      <c r="G248" s="28"/>
    </row>
    <row r="249" spans="1:7" x14ac:dyDescent="0.25">
      <c r="A249" s="554"/>
      <c r="B249" s="554"/>
      <c r="C249" s="555"/>
      <c r="D249" s="554"/>
      <c r="E249" s="555"/>
      <c r="F249" s="554"/>
      <c r="G249" s="28"/>
    </row>
    <row r="250" spans="1:7" x14ac:dyDescent="0.25">
      <c r="A250" s="554"/>
      <c r="B250" s="554"/>
      <c r="C250" s="555"/>
      <c r="D250" s="554"/>
      <c r="E250" s="555"/>
      <c r="F250" s="554"/>
      <c r="G250" s="28"/>
    </row>
    <row r="251" spans="1:7" x14ac:dyDescent="0.25">
      <c r="A251" s="554"/>
      <c r="B251" s="554"/>
      <c r="C251" s="555"/>
      <c r="D251" s="554"/>
      <c r="E251" s="555"/>
      <c r="F251" s="554"/>
      <c r="G251" s="28"/>
    </row>
    <row r="252" spans="1:7" x14ac:dyDescent="0.25">
      <c r="A252" s="554"/>
      <c r="B252" s="554"/>
      <c r="C252" s="555"/>
      <c r="D252" s="554"/>
      <c r="E252" s="555"/>
      <c r="F252" s="554"/>
      <c r="G252" s="28"/>
    </row>
    <row r="253" spans="1:7" x14ac:dyDescent="0.25">
      <c r="A253" s="554"/>
      <c r="B253" s="554"/>
      <c r="C253" s="555"/>
      <c r="D253" s="554"/>
      <c r="E253" s="555"/>
      <c r="F253" s="554"/>
      <c r="G253" s="28"/>
    </row>
    <row r="254" spans="1:7" x14ac:dyDescent="0.25">
      <c r="A254" s="554"/>
      <c r="B254" s="554"/>
      <c r="C254" s="555"/>
      <c r="D254" s="554"/>
      <c r="E254" s="555"/>
      <c r="F254" s="554"/>
      <c r="G254" s="28"/>
    </row>
    <row r="255" spans="1:7" x14ac:dyDescent="0.25">
      <c r="A255" s="554"/>
      <c r="B255" s="554"/>
      <c r="C255" s="555"/>
      <c r="D255" s="554"/>
      <c r="E255" s="555"/>
      <c r="F255" s="554"/>
      <c r="G255" s="28"/>
    </row>
    <row r="256" spans="1:7" x14ac:dyDescent="0.25">
      <c r="A256" s="554"/>
      <c r="B256" s="554"/>
      <c r="C256" s="555"/>
      <c r="D256" s="554"/>
      <c r="E256" s="555"/>
      <c r="F256" s="554"/>
      <c r="G256" s="28"/>
    </row>
    <row r="257" spans="1:7" x14ac:dyDescent="0.25">
      <c r="A257" s="554"/>
      <c r="B257" s="554"/>
      <c r="C257" s="555"/>
      <c r="D257" s="554"/>
      <c r="E257" s="555"/>
      <c r="F257" s="554"/>
      <c r="G257" s="28"/>
    </row>
    <row r="258" spans="1:7" x14ac:dyDescent="0.25">
      <c r="A258" s="554"/>
      <c r="B258" s="554"/>
      <c r="C258" s="555"/>
      <c r="D258" s="554"/>
      <c r="E258" s="555"/>
      <c r="F258" s="554"/>
      <c r="G258" s="28"/>
    </row>
    <row r="259" spans="1:7" x14ac:dyDescent="0.25">
      <c r="A259" s="554"/>
      <c r="B259" s="554"/>
      <c r="C259" s="555"/>
      <c r="D259" s="554"/>
      <c r="E259" s="555"/>
      <c r="F259" s="554"/>
      <c r="G259" s="28"/>
    </row>
    <row r="260" spans="1:7" x14ac:dyDescent="0.25">
      <c r="A260" s="554"/>
      <c r="B260" s="554"/>
      <c r="C260" s="555"/>
      <c r="D260" s="554"/>
      <c r="E260" s="555"/>
      <c r="F260" s="554"/>
      <c r="G260" s="28"/>
    </row>
    <row r="261" spans="1:7" x14ac:dyDescent="0.25">
      <c r="A261" s="554"/>
      <c r="B261" s="554"/>
      <c r="C261" s="555"/>
      <c r="D261" s="554"/>
      <c r="E261" s="555"/>
      <c r="F261" s="554"/>
      <c r="G261" s="28"/>
    </row>
    <row r="262" spans="1:7" x14ac:dyDescent="0.25">
      <c r="A262" s="554"/>
      <c r="B262" s="554"/>
      <c r="C262" s="555"/>
      <c r="D262" s="554"/>
      <c r="E262" s="555"/>
      <c r="F262" s="554"/>
      <c r="G262" s="28"/>
    </row>
    <row r="263" spans="1:7" x14ac:dyDescent="0.25">
      <c r="A263" s="554"/>
      <c r="B263" s="554"/>
      <c r="C263" s="555"/>
      <c r="D263" s="554"/>
      <c r="E263" s="555"/>
      <c r="F263" s="554"/>
      <c r="G263" s="28"/>
    </row>
    <row r="264" spans="1:7" x14ac:dyDescent="0.25">
      <c r="A264" s="554"/>
      <c r="B264" s="554"/>
      <c r="C264" s="555"/>
      <c r="D264" s="554"/>
      <c r="E264" s="555"/>
      <c r="F264" s="554"/>
      <c r="G264" s="28"/>
    </row>
    <row r="265" spans="1:7" x14ac:dyDescent="0.25">
      <c r="A265" s="554"/>
      <c r="B265" s="554"/>
      <c r="C265" s="555"/>
      <c r="D265" s="554"/>
      <c r="E265" s="555"/>
      <c r="F265" s="554"/>
      <c r="G265" s="28"/>
    </row>
    <row r="266" spans="1:7" x14ac:dyDescent="0.25">
      <c r="A266" s="554"/>
      <c r="B266" s="554"/>
      <c r="C266" s="555"/>
      <c r="D266" s="554"/>
      <c r="E266" s="555"/>
      <c r="F266" s="554"/>
      <c r="G266" s="28"/>
    </row>
    <row r="267" spans="1:7" x14ac:dyDescent="0.25">
      <c r="A267" s="554"/>
      <c r="B267" s="554"/>
      <c r="C267" s="555"/>
      <c r="D267" s="554"/>
      <c r="E267" s="555"/>
      <c r="F267" s="554"/>
      <c r="G267" s="28"/>
    </row>
    <row r="268" spans="1:7" x14ac:dyDescent="0.25">
      <c r="A268" s="554"/>
      <c r="B268" s="554"/>
      <c r="C268" s="555"/>
      <c r="D268" s="554"/>
      <c r="E268" s="555"/>
      <c r="F268" s="554"/>
      <c r="G268" s="28"/>
    </row>
    <row r="269" spans="1:7" x14ac:dyDescent="0.25">
      <c r="A269" s="554"/>
      <c r="B269" s="554"/>
      <c r="C269" s="555"/>
      <c r="D269" s="554"/>
      <c r="E269" s="555"/>
      <c r="F269" s="554"/>
      <c r="G269" s="28"/>
    </row>
    <row r="270" spans="1:7" x14ac:dyDescent="0.25">
      <c r="A270" s="554"/>
      <c r="B270" s="554"/>
      <c r="C270" s="555"/>
      <c r="D270" s="554"/>
      <c r="E270" s="555"/>
      <c r="F270" s="554"/>
      <c r="G270" s="28"/>
    </row>
    <row r="271" spans="1:7" x14ac:dyDescent="0.25">
      <c r="A271" s="554"/>
      <c r="B271" s="554"/>
      <c r="C271" s="555"/>
      <c r="D271" s="554"/>
      <c r="E271" s="555"/>
      <c r="F271" s="554"/>
      <c r="G271" s="28"/>
    </row>
    <row r="272" spans="1:7" x14ac:dyDescent="0.25">
      <c r="A272" s="554"/>
      <c r="B272" s="554"/>
      <c r="C272" s="555"/>
      <c r="D272" s="554"/>
      <c r="E272" s="555"/>
      <c r="F272" s="554"/>
      <c r="G272" s="28"/>
    </row>
    <row r="273" spans="1:7" x14ac:dyDescent="0.25">
      <c r="A273" s="554"/>
      <c r="B273" s="554"/>
      <c r="C273" s="555"/>
      <c r="D273" s="554"/>
      <c r="E273" s="555"/>
      <c r="F273" s="554"/>
      <c r="G273" s="28"/>
    </row>
    <row r="274" spans="1:7" x14ac:dyDescent="0.25">
      <c r="A274" s="554"/>
      <c r="B274" s="554"/>
      <c r="C274" s="555"/>
      <c r="D274" s="554"/>
      <c r="E274" s="555"/>
      <c r="F274" s="554"/>
      <c r="G274" s="28"/>
    </row>
    <row r="275" spans="1:7" x14ac:dyDescent="0.25">
      <c r="A275" s="554"/>
      <c r="B275" s="554"/>
      <c r="C275" s="555"/>
      <c r="D275" s="554"/>
      <c r="E275" s="555"/>
      <c r="F275" s="554"/>
      <c r="G275" s="28"/>
    </row>
    <row r="276" spans="1:7" x14ac:dyDescent="0.25">
      <c r="A276" s="554"/>
      <c r="B276" s="554"/>
      <c r="C276" s="555"/>
      <c r="D276" s="554"/>
      <c r="E276" s="555"/>
      <c r="F276" s="554"/>
      <c r="G276" s="28"/>
    </row>
    <row r="277" spans="1:7" x14ac:dyDescent="0.25">
      <c r="A277" s="554"/>
      <c r="B277" s="554"/>
      <c r="C277" s="555"/>
      <c r="D277" s="554"/>
      <c r="E277" s="555"/>
      <c r="F277" s="554"/>
      <c r="G277" s="28"/>
    </row>
    <row r="278" spans="1:7" x14ac:dyDescent="0.25">
      <c r="A278" s="554"/>
      <c r="B278" s="554"/>
      <c r="C278" s="555"/>
      <c r="D278" s="554"/>
      <c r="E278" s="555"/>
      <c r="F278" s="554"/>
      <c r="G278" s="28"/>
    </row>
    <row r="279" spans="1:7" x14ac:dyDescent="0.25">
      <c r="A279" s="554"/>
      <c r="B279" s="554"/>
      <c r="C279" s="555"/>
      <c r="D279" s="554"/>
      <c r="E279" s="555"/>
      <c r="F279" s="554"/>
      <c r="G279" s="28"/>
    </row>
    <row r="280" spans="1:7" x14ac:dyDescent="0.25">
      <c r="A280" s="554"/>
      <c r="B280" s="554"/>
      <c r="C280" s="555"/>
      <c r="D280" s="554"/>
      <c r="E280" s="555"/>
      <c r="F280" s="554"/>
      <c r="G280" s="28"/>
    </row>
    <row r="281" spans="1:7" x14ac:dyDescent="0.25">
      <c r="A281" s="554"/>
      <c r="B281" s="554"/>
      <c r="C281" s="555"/>
      <c r="D281" s="554"/>
      <c r="E281" s="555"/>
      <c r="F281" s="554"/>
      <c r="G281" s="28"/>
    </row>
    <row r="282" spans="1:7" x14ac:dyDescent="0.25">
      <c r="A282" s="554"/>
      <c r="B282" s="554"/>
      <c r="C282" s="555"/>
      <c r="D282" s="554"/>
      <c r="E282" s="555"/>
      <c r="F282" s="554"/>
      <c r="G282" s="28"/>
    </row>
    <row r="283" spans="1:7" x14ac:dyDescent="0.25">
      <c r="A283" s="554"/>
      <c r="B283" s="554"/>
      <c r="C283" s="555"/>
      <c r="D283" s="554"/>
      <c r="E283" s="555"/>
      <c r="F283" s="554"/>
      <c r="G283" s="28"/>
    </row>
    <row r="284" spans="1:7" x14ac:dyDescent="0.25">
      <c r="A284" s="554"/>
      <c r="B284" s="554"/>
      <c r="C284" s="555"/>
      <c r="D284" s="554"/>
      <c r="E284" s="555"/>
      <c r="F284" s="554"/>
      <c r="G284" s="28"/>
    </row>
    <row r="285" spans="1:7" x14ac:dyDescent="0.25">
      <c r="A285" s="554"/>
      <c r="B285" s="554"/>
      <c r="C285" s="555"/>
      <c r="D285" s="554"/>
      <c r="E285" s="555"/>
      <c r="F285" s="554"/>
      <c r="G285" s="28"/>
    </row>
    <row r="286" spans="1:7" x14ac:dyDescent="0.25">
      <c r="A286" s="554"/>
      <c r="B286" s="554"/>
      <c r="C286" s="555"/>
      <c r="D286" s="554"/>
      <c r="E286" s="555"/>
      <c r="F286" s="554"/>
      <c r="G286" s="28"/>
    </row>
    <row r="287" spans="1:7" x14ac:dyDescent="0.25">
      <c r="A287" s="554"/>
      <c r="B287" s="554"/>
      <c r="C287" s="555"/>
      <c r="D287" s="554"/>
      <c r="E287" s="555"/>
      <c r="F287" s="554"/>
      <c r="G287" s="28"/>
    </row>
    <row r="288" spans="1:7" x14ac:dyDescent="0.25">
      <c r="A288" s="554"/>
      <c r="B288" s="554"/>
      <c r="C288" s="555"/>
      <c r="D288" s="554"/>
      <c r="E288" s="555"/>
      <c r="F288" s="554"/>
      <c r="G288" s="28"/>
    </row>
    <row r="289" spans="1:7" x14ac:dyDescent="0.25">
      <c r="A289" s="554"/>
      <c r="B289" s="554"/>
      <c r="C289" s="555"/>
      <c r="D289" s="554"/>
      <c r="E289" s="555"/>
      <c r="F289" s="554"/>
      <c r="G289" s="28"/>
    </row>
    <row r="290" spans="1:7" x14ac:dyDescent="0.25">
      <c r="A290" s="554"/>
      <c r="B290" s="554"/>
      <c r="C290" s="555"/>
      <c r="D290" s="554"/>
      <c r="E290" s="555"/>
      <c r="F290" s="554"/>
      <c r="G290" s="28"/>
    </row>
    <row r="291" spans="1:7" x14ac:dyDescent="0.25">
      <c r="A291" s="554"/>
      <c r="B291" s="554"/>
      <c r="C291" s="555"/>
      <c r="D291" s="554"/>
      <c r="E291" s="555"/>
      <c r="F291" s="554"/>
      <c r="G291" s="28"/>
    </row>
    <row r="292" spans="1:7" x14ac:dyDescent="0.25">
      <c r="A292" s="554"/>
      <c r="B292" s="554"/>
      <c r="C292" s="555"/>
      <c r="D292" s="554"/>
      <c r="E292" s="555"/>
      <c r="F292" s="554"/>
      <c r="G292" s="28"/>
    </row>
    <row r="293" spans="1:7" x14ac:dyDescent="0.25">
      <c r="A293" s="554"/>
      <c r="B293" s="554"/>
      <c r="C293" s="555"/>
      <c r="D293" s="554"/>
      <c r="E293" s="555"/>
      <c r="F293" s="554"/>
      <c r="G293" s="28"/>
    </row>
    <row r="294" spans="1:7" x14ac:dyDescent="0.25">
      <c r="A294" s="554"/>
      <c r="B294" s="554"/>
      <c r="C294" s="555"/>
      <c r="D294" s="554"/>
      <c r="E294" s="555"/>
      <c r="F294" s="554"/>
      <c r="G294" s="28"/>
    </row>
    <row r="295" spans="1:7" x14ac:dyDescent="0.25">
      <c r="A295" s="554"/>
      <c r="B295" s="554"/>
      <c r="C295" s="555"/>
      <c r="D295" s="554"/>
      <c r="E295" s="555"/>
      <c r="F295" s="554"/>
      <c r="G295" s="28"/>
    </row>
    <row r="296" spans="1:7" x14ac:dyDescent="0.25">
      <c r="A296" s="554"/>
      <c r="B296" s="554"/>
      <c r="C296" s="555"/>
      <c r="D296" s="554"/>
      <c r="E296" s="555"/>
      <c r="F296" s="554"/>
      <c r="G296" s="28"/>
    </row>
    <row r="297" spans="1:7" x14ac:dyDescent="0.25">
      <c r="A297" s="554"/>
      <c r="B297" s="554"/>
      <c r="C297" s="555"/>
      <c r="D297" s="554"/>
      <c r="E297" s="555"/>
      <c r="F297" s="554"/>
      <c r="G297" s="28"/>
    </row>
    <row r="298" spans="1:7" x14ac:dyDescent="0.25">
      <c r="A298" s="554"/>
      <c r="B298" s="554"/>
      <c r="C298" s="555"/>
      <c r="D298" s="554"/>
      <c r="E298" s="555"/>
      <c r="F298" s="554"/>
      <c r="G298" s="28"/>
    </row>
    <row r="299" spans="1:7" x14ac:dyDescent="0.25">
      <c r="A299" s="554"/>
      <c r="B299" s="554"/>
      <c r="C299" s="555"/>
      <c r="D299" s="554"/>
      <c r="E299" s="555"/>
      <c r="F299" s="554"/>
      <c r="G299" s="28"/>
    </row>
    <row r="300" spans="1:7" x14ac:dyDescent="0.25">
      <c r="A300" s="554"/>
      <c r="B300" s="554"/>
      <c r="C300" s="555"/>
      <c r="D300" s="554"/>
      <c r="E300" s="555"/>
      <c r="F300" s="554"/>
      <c r="G300" s="28"/>
    </row>
    <row r="301" spans="1:7" x14ac:dyDescent="0.25">
      <c r="A301" s="554"/>
      <c r="B301" s="554"/>
      <c r="C301" s="555"/>
      <c r="D301" s="554"/>
      <c r="E301" s="555"/>
      <c r="F301" s="554"/>
      <c r="G301" s="28"/>
    </row>
    <row r="302" spans="1:7" x14ac:dyDescent="0.25">
      <c r="A302" s="554"/>
      <c r="B302" s="554"/>
      <c r="C302" s="555"/>
      <c r="D302" s="554"/>
      <c r="E302" s="555"/>
      <c r="F302" s="554"/>
      <c r="G302" s="28"/>
    </row>
    <row r="303" spans="1:7" x14ac:dyDescent="0.25">
      <c r="A303" s="554"/>
      <c r="B303" s="554"/>
      <c r="C303" s="555"/>
      <c r="D303" s="554"/>
      <c r="E303" s="555"/>
      <c r="F303" s="554"/>
      <c r="G303" s="28"/>
    </row>
    <row r="304" spans="1:7" x14ac:dyDescent="0.25">
      <c r="A304" s="554"/>
      <c r="B304" s="554"/>
      <c r="C304" s="555"/>
      <c r="D304" s="554"/>
      <c r="E304" s="555"/>
      <c r="F304" s="554"/>
      <c r="G304" s="28"/>
    </row>
    <row r="305" spans="1:7" x14ac:dyDescent="0.25">
      <c r="A305" s="554"/>
      <c r="B305" s="554"/>
      <c r="C305" s="555"/>
      <c r="D305" s="554"/>
      <c r="E305" s="555"/>
      <c r="F305" s="554"/>
      <c r="G305" s="28"/>
    </row>
    <row r="306" spans="1:7" x14ac:dyDescent="0.25">
      <c r="A306" s="554"/>
      <c r="B306" s="554"/>
      <c r="C306" s="555"/>
      <c r="D306" s="554"/>
      <c r="E306" s="555"/>
      <c r="F306" s="554"/>
      <c r="G306" s="28"/>
    </row>
    <row r="307" spans="1:7" x14ac:dyDescent="0.25">
      <c r="A307" s="554"/>
      <c r="B307" s="554"/>
      <c r="C307" s="555"/>
      <c r="D307" s="554"/>
      <c r="E307" s="555"/>
      <c r="F307" s="554"/>
      <c r="G307" s="28"/>
    </row>
    <row r="308" spans="1:7" x14ac:dyDescent="0.25">
      <c r="A308" s="554"/>
      <c r="B308" s="554"/>
      <c r="C308" s="555"/>
      <c r="D308" s="554"/>
      <c r="E308" s="555"/>
      <c r="F308" s="554"/>
      <c r="G308" s="28"/>
    </row>
    <row r="309" spans="1:7" x14ac:dyDescent="0.25">
      <c r="A309" s="554"/>
      <c r="B309" s="554"/>
      <c r="C309" s="555"/>
      <c r="D309" s="554"/>
      <c r="E309" s="555"/>
      <c r="F309" s="554"/>
      <c r="G309" s="28"/>
    </row>
    <row r="310" spans="1:7" x14ac:dyDescent="0.25">
      <c r="A310" s="554"/>
      <c r="B310" s="554"/>
      <c r="C310" s="555"/>
      <c r="D310" s="554"/>
      <c r="E310" s="555"/>
      <c r="F310" s="554"/>
      <c r="G310" s="28"/>
    </row>
    <row r="311" spans="1:7" x14ac:dyDescent="0.25">
      <c r="A311" s="554"/>
      <c r="B311" s="554"/>
      <c r="C311" s="555"/>
      <c r="D311" s="554"/>
      <c r="E311" s="555"/>
      <c r="F311" s="554"/>
      <c r="G311" s="28"/>
    </row>
    <row r="312" spans="1:7" x14ac:dyDescent="0.25">
      <c r="A312" s="554"/>
      <c r="B312" s="554"/>
      <c r="C312" s="555"/>
      <c r="D312" s="554"/>
      <c r="E312" s="555"/>
      <c r="F312" s="554"/>
      <c r="G312" s="28"/>
    </row>
    <row r="313" spans="1:7" x14ac:dyDescent="0.25">
      <c r="A313" s="554"/>
      <c r="B313" s="554"/>
      <c r="C313" s="555"/>
      <c r="D313" s="554"/>
      <c r="E313" s="555"/>
      <c r="F313" s="554"/>
      <c r="G313" s="28"/>
    </row>
    <row r="314" spans="1:7" x14ac:dyDescent="0.25">
      <c r="A314" s="554"/>
      <c r="B314" s="554"/>
      <c r="C314" s="555"/>
      <c r="D314" s="554"/>
      <c r="E314" s="555"/>
      <c r="F314" s="554"/>
      <c r="G314" s="28"/>
    </row>
    <row r="315" spans="1:7" x14ac:dyDescent="0.25">
      <c r="A315" s="554"/>
      <c r="B315" s="554"/>
      <c r="C315" s="555"/>
      <c r="D315" s="554"/>
      <c r="E315" s="555"/>
      <c r="F315" s="554"/>
      <c r="G315" s="28"/>
    </row>
    <row r="316" spans="1:7" x14ac:dyDescent="0.25">
      <c r="A316" s="554"/>
      <c r="B316" s="554"/>
      <c r="C316" s="555"/>
      <c r="D316" s="554"/>
      <c r="E316" s="555"/>
      <c r="F316" s="554"/>
      <c r="G316" s="28"/>
    </row>
    <row r="317" spans="1:7" x14ac:dyDescent="0.25">
      <c r="A317" s="554"/>
      <c r="B317" s="554"/>
      <c r="C317" s="555"/>
      <c r="D317" s="554"/>
      <c r="E317" s="555"/>
      <c r="F317" s="554"/>
      <c r="G317" s="28"/>
    </row>
    <row r="318" spans="1:7" x14ac:dyDescent="0.25">
      <c r="A318" s="554"/>
      <c r="B318" s="554"/>
      <c r="C318" s="555"/>
      <c r="D318" s="554"/>
      <c r="E318" s="555"/>
      <c r="F318" s="554"/>
      <c r="G318" s="28"/>
    </row>
    <row r="319" spans="1:7" x14ac:dyDescent="0.25">
      <c r="A319" s="554"/>
      <c r="B319" s="554"/>
      <c r="C319" s="555"/>
      <c r="D319" s="554"/>
      <c r="E319" s="555"/>
      <c r="F319" s="554"/>
      <c r="G319" s="28"/>
    </row>
    <row r="320" spans="1:7" x14ac:dyDescent="0.25">
      <c r="A320" s="554"/>
      <c r="B320" s="554"/>
      <c r="C320" s="555"/>
      <c r="D320" s="554"/>
      <c r="E320" s="555"/>
      <c r="F320" s="554"/>
      <c r="G320" s="28"/>
    </row>
    <row r="321" spans="1:7" x14ac:dyDescent="0.25">
      <c r="A321" s="554"/>
      <c r="B321" s="554"/>
      <c r="C321" s="555"/>
      <c r="D321" s="554"/>
      <c r="E321" s="555"/>
      <c r="F321" s="554"/>
      <c r="G321" s="28"/>
    </row>
    <row r="322" spans="1:7" x14ac:dyDescent="0.25">
      <c r="A322" s="554"/>
      <c r="B322" s="554"/>
      <c r="C322" s="555"/>
      <c r="D322" s="554"/>
      <c r="E322" s="555"/>
      <c r="F322" s="554"/>
      <c r="G322" s="28"/>
    </row>
    <row r="323" spans="1:7" x14ac:dyDescent="0.25">
      <c r="A323" s="554"/>
      <c r="B323" s="554"/>
      <c r="C323" s="555"/>
      <c r="D323" s="554"/>
      <c r="E323" s="555"/>
      <c r="F323" s="554"/>
      <c r="G323" s="28"/>
    </row>
    <row r="324" spans="1:7" x14ac:dyDescent="0.25">
      <c r="A324" s="554"/>
      <c r="B324" s="554"/>
      <c r="C324" s="555"/>
      <c r="D324" s="554"/>
      <c r="E324" s="555"/>
      <c r="F324" s="554"/>
      <c r="G324" s="28"/>
    </row>
    <row r="325" spans="1:7" x14ac:dyDescent="0.25">
      <c r="A325" s="554"/>
      <c r="B325" s="554"/>
      <c r="C325" s="555"/>
      <c r="D325" s="554"/>
      <c r="E325" s="555"/>
      <c r="F325" s="554"/>
      <c r="G325" s="28"/>
    </row>
    <row r="326" spans="1:7" x14ac:dyDescent="0.25">
      <c r="A326" s="554"/>
      <c r="B326" s="554"/>
      <c r="C326" s="555"/>
      <c r="D326" s="554"/>
      <c r="E326" s="555"/>
      <c r="F326" s="554"/>
      <c r="G326" s="28"/>
    </row>
    <row r="327" spans="1:7" x14ac:dyDescent="0.25">
      <c r="A327" s="554"/>
      <c r="B327" s="554"/>
      <c r="C327" s="555"/>
      <c r="D327" s="554"/>
      <c r="E327" s="555"/>
      <c r="F327" s="554"/>
      <c r="G327" s="28"/>
    </row>
    <row r="328" spans="1:7" x14ac:dyDescent="0.25">
      <c r="A328" s="554"/>
      <c r="B328" s="554"/>
      <c r="C328" s="555"/>
      <c r="D328" s="554"/>
      <c r="E328" s="555"/>
      <c r="F328" s="554"/>
      <c r="G328" s="28"/>
    </row>
    <row r="329" spans="1:7" x14ac:dyDescent="0.25">
      <c r="A329" s="554"/>
      <c r="B329" s="554"/>
      <c r="C329" s="555"/>
      <c r="D329" s="554"/>
      <c r="E329" s="555"/>
      <c r="F329" s="554"/>
      <c r="G329" s="28"/>
    </row>
    <row r="330" spans="1:7" x14ac:dyDescent="0.25">
      <c r="A330" s="554"/>
      <c r="B330" s="554"/>
      <c r="C330" s="555"/>
      <c r="D330" s="554"/>
      <c r="E330" s="555"/>
      <c r="F330" s="554"/>
      <c r="G330" s="28"/>
    </row>
    <row r="331" spans="1:7" x14ac:dyDescent="0.25">
      <c r="A331" s="554"/>
      <c r="B331" s="554"/>
      <c r="C331" s="555"/>
      <c r="D331" s="554"/>
      <c r="E331" s="555"/>
      <c r="F331" s="554"/>
      <c r="G331" s="28"/>
    </row>
    <row r="332" spans="1:7" x14ac:dyDescent="0.25">
      <c r="A332" s="554"/>
      <c r="B332" s="554"/>
      <c r="C332" s="555"/>
      <c r="D332" s="554"/>
      <c r="E332" s="555"/>
      <c r="F332" s="554"/>
      <c r="G332" s="28"/>
    </row>
    <row r="333" spans="1:7" x14ac:dyDescent="0.25">
      <c r="A333" s="554"/>
      <c r="B333" s="554"/>
      <c r="C333" s="555"/>
      <c r="D333" s="554"/>
      <c r="E333" s="555"/>
      <c r="F333" s="554"/>
      <c r="G333" s="28"/>
    </row>
    <row r="334" spans="1:7" x14ac:dyDescent="0.25">
      <c r="A334" s="554"/>
      <c r="B334" s="554"/>
      <c r="C334" s="555"/>
      <c r="D334" s="554"/>
      <c r="E334" s="555"/>
      <c r="F334" s="554"/>
      <c r="G334" s="28"/>
    </row>
    <row r="335" spans="1:7" x14ac:dyDescent="0.25">
      <c r="A335" s="554"/>
      <c r="B335" s="554"/>
      <c r="C335" s="555"/>
      <c r="D335" s="554"/>
      <c r="E335" s="555"/>
      <c r="F335" s="554"/>
      <c r="G335" s="28"/>
    </row>
    <row r="336" spans="1:7" x14ac:dyDescent="0.25">
      <c r="A336" s="554"/>
      <c r="B336" s="554"/>
      <c r="C336" s="555"/>
      <c r="D336" s="554"/>
      <c r="E336" s="555"/>
      <c r="F336" s="554"/>
      <c r="G336" s="28"/>
    </row>
    <row r="337" spans="1:7" x14ac:dyDescent="0.25">
      <c r="A337" s="554"/>
      <c r="B337" s="554"/>
      <c r="C337" s="555"/>
      <c r="D337" s="554"/>
      <c r="E337" s="555"/>
      <c r="F337" s="554"/>
      <c r="G337" s="28"/>
    </row>
    <row r="338" spans="1:7" x14ac:dyDescent="0.25">
      <c r="A338" s="554"/>
      <c r="B338" s="554"/>
      <c r="C338" s="555"/>
      <c r="D338" s="554"/>
      <c r="E338" s="555"/>
      <c r="F338" s="554"/>
      <c r="G338" s="28"/>
    </row>
    <row r="339" spans="1:7" x14ac:dyDescent="0.25">
      <c r="A339" s="554"/>
      <c r="B339" s="554"/>
      <c r="C339" s="555"/>
      <c r="D339" s="554"/>
      <c r="E339" s="555"/>
      <c r="F339" s="554"/>
      <c r="G339" s="28"/>
    </row>
    <row r="340" spans="1:7" x14ac:dyDescent="0.25">
      <c r="A340" s="554"/>
      <c r="B340" s="554"/>
      <c r="C340" s="555"/>
      <c r="D340" s="554"/>
      <c r="E340" s="555"/>
      <c r="F340" s="554"/>
      <c r="G340" s="28"/>
    </row>
    <row r="341" spans="1:7" x14ac:dyDescent="0.25">
      <c r="A341" s="554"/>
      <c r="B341" s="554"/>
      <c r="C341" s="555"/>
      <c r="D341" s="554"/>
      <c r="E341" s="555"/>
      <c r="F341" s="554"/>
      <c r="G341" s="28"/>
    </row>
    <row r="342" spans="1:7" x14ac:dyDescent="0.25">
      <c r="A342" s="554"/>
      <c r="B342" s="554"/>
      <c r="C342" s="555"/>
      <c r="D342" s="554"/>
      <c r="E342" s="555"/>
      <c r="F342" s="554"/>
      <c r="G342" s="28"/>
    </row>
    <row r="343" spans="1:7" x14ac:dyDescent="0.25">
      <c r="A343" s="554"/>
      <c r="B343" s="554"/>
      <c r="C343" s="555"/>
      <c r="D343" s="554"/>
      <c r="E343" s="555"/>
      <c r="F343" s="554"/>
      <c r="G343" s="28"/>
    </row>
    <row r="344" spans="1:7" x14ac:dyDescent="0.25">
      <c r="A344" s="554"/>
      <c r="B344" s="554"/>
      <c r="C344" s="555"/>
      <c r="D344" s="554"/>
      <c r="E344" s="555"/>
      <c r="F344" s="554"/>
      <c r="G344" s="28"/>
    </row>
    <row r="345" spans="1:7" x14ac:dyDescent="0.25">
      <c r="A345" s="554"/>
      <c r="B345" s="554"/>
      <c r="C345" s="555"/>
      <c r="D345" s="554"/>
      <c r="E345" s="555"/>
      <c r="F345" s="554"/>
      <c r="G345" s="28"/>
    </row>
    <row r="346" spans="1:7" x14ac:dyDescent="0.25">
      <c r="A346" s="554"/>
      <c r="B346" s="554"/>
      <c r="C346" s="555"/>
      <c r="D346" s="554"/>
      <c r="E346" s="555"/>
      <c r="F346" s="554"/>
      <c r="G346" s="28"/>
    </row>
    <row r="347" spans="1:7" x14ac:dyDescent="0.25">
      <c r="A347" s="554"/>
      <c r="B347" s="554"/>
      <c r="C347" s="555"/>
      <c r="D347" s="554"/>
      <c r="E347" s="555"/>
      <c r="F347" s="554"/>
      <c r="G347" s="28"/>
    </row>
    <row r="348" spans="1:7" x14ac:dyDescent="0.25">
      <c r="A348" s="554"/>
      <c r="B348" s="554"/>
      <c r="C348" s="555"/>
      <c r="D348" s="554"/>
      <c r="E348" s="555"/>
      <c r="F348" s="554"/>
      <c r="G348" s="28"/>
    </row>
    <row r="349" spans="1:7" x14ac:dyDescent="0.25">
      <c r="A349" s="554"/>
      <c r="B349" s="554"/>
      <c r="C349" s="555"/>
      <c r="D349" s="554"/>
      <c r="E349" s="555"/>
      <c r="F349" s="554"/>
      <c r="G349" s="28"/>
    </row>
    <row r="350" spans="1:7" x14ac:dyDescent="0.25">
      <c r="A350" s="554"/>
      <c r="B350" s="554"/>
      <c r="C350" s="555"/>
      <c r="D350" s="554"/>
      <c r="E350" s="555"/>
      <c r="F350" s="554"/>
      <c r="G350" s="28"/>
    </row>
    <row r="351" spans="1:7" x14ac:dyDescent="0.25">
      <c r="A351" s="554"/>
      <c r="B351" s="554"/>
      <c r="C351" s="555"/>
      <c r="D351" s="554"/>
      <c r="E351" s="555"/>
      <c r="F351" s="554"/>
      <c r="G351" s="28"/>
    </row>
    <row r="352" spans="1:7" x14ac:dyDescent="0.25">
      <c r="A352" s="554"/>
      <c r="B352" s="554"/>
      <c r="C352" s="555"/>
      <c r="D352" s="554"/>
      <c r="E352" s="555"/>
      <c r="F352" s="554"/>
      <c r="G352" s="28"/>
    </row>
    <row r="353" spans="1:7" x14ac:dyDescent="0.25">
      <c r="A353" s="554"/>
      <c r="B353" s="554"/>
      <c r="C353" s="555"/>
      <c r="D353" s="554"/>
      <c r="E353" s="555"/>
      <c r="F353" s="554"/>
      <c r="G353" s="28"/>
    </row>
    <row r="354" spans="1:7" x14ac:dyDescent="0.25">
      <c r="A354" s="554"/>
      <c r="B354" s="554"/>
      <c r="C354" s="555"/>
      <c r="D354" s="554"/>
      <c r="E354" s="555"/>
      <c r="F354" s="554"/>
      <c r="G354" s="28"/>
    </row>
    <row r="355" spans="1:7" x14ac:dyDescent="0.25">
      <c r="A355" s="554"/>
      <c r="B355" s="554"/>
      <c r="C355" s="555"/>
      <c r="D355" s="554"/>
      <c r="E355" s="555"/>
      <c r="F355" s="554"/>
      <c r="G355" s="28"/>
    </row>
    <row r="356" spans="1:7" x14ac:dyDescent="0.25">
      <c r="A356" s="554"/>
      <c r="B356" s="554"/>
      <c r="C356" s="555"/>
      <c r="D356" s="554"/>
      <c r="E356" s="555"/>
      <c r="F356" s="554"/>
      <c r="G356" s="28"/>
    </row>
    <row r="357" spans="1:7" x14ac:dyDescent="0.25">
      <c r="A357" s="554"/>
      <c r="B357" s="554"/>
      <c r="C357" s="555"/>
      <c r="D357" s="554"/>
      <c r="E357" s="555"/>
      <c r="F357" s="554"/>
      <c r="G357" s="28"/>
    </row>
    <row r="358" spans="1:7" x14ac:dyDescent="0.25">
      <c r="A358" s="554"/>
      <c r="B358" s="554"/>
      <c r="C358" s="555"/>
      <c r="D358" s="554"/>
      <c r="E358" s="555"/>
      <c r="F358" s="554"/>
      <c r="G358" s="28"/>
    </row>
    <row r="359" spans="1:7" x14ac:dyDescent="0.25">
      <c r="A359" s="554"/>
      <c r="B359" s="554"/>
      <c r="C359" s="555"/>
      <c r="D359" s="554"/>
      <c r="E359" s="555"/>
      <c r="F359" s="554"/>
      <c r="G359" s="28"/>
    </row>
    <row r="360" spans="1:7" x14ac:dyDescent="0.25">
      <c r="A360" s="554"/>
      <c r="B360" s="554"/>
      <c r="C360" s="555"/>
      <c r="D360" s="554"/>
      <c r="E360" s="555"/>
      <c r="F360" s="554"/>
      <c r="G360" s="28"/>
    </row>
    <row r="361" spans="1:7" x14ac:dyDescent="0.25">
      <c r="A361" s="554"/>
      <c r="B361" s="554"/>
      <c r="C361" s="555"/>
      <c r="D361" s="554"/>
      <c r="E361" s="555"/>
      <c r="F361" s="554"/>
      <c r="G361" s="28"/>
    </row>
    <row r="362" spans="1:7" x14ac:dyDescent="0.25">
      <c r="A362" s="554"/>
      <c r="B362" s="554"/>
      <c r="C362" s="555"/>
      <c r="D362" s="554"/>
      <c r="E362" s="555"/>
      <c r="F362" s="554"/>
      <c r="G362" s="28"/>
    </row>
    <row r="363" spans="1:7" x14ac:dyDescent="0.25">
      <c r="A363" s="554"/>
      <c r="B363" s="554"/>
      <c r="C363" s="555"/>
      <c r="D363" s="554"/>
      <c r="E363" s="555"/>
      <c r="F363" s="554"/>
      <c r="G363" s="28"/>
    </row>
    <row r="364" spans="1:7" x14ac:dyDescent="0.25">
      <c r="A364" s="554"/>
      <c r="B364" s="554"/>
      <c r="C364" s="555"/>
      <c r="D364" s="554"/>
      <c r="E364" s="555"/>
      <c r="F364" s="554"/>
      <c r="G364" s="28"/>
    </row>
    <row r="365" spans="1:7" x14ac:dyDescent="0.25">
      <c r="A365" s="554"/>
      <c r="B365" s="554"/>
      <c r="C365" s="555"/>
      <c r="D365" s="554"/>
      <c r="E365" s="555"/>
      <c r="F365" s="554"/>
      <c r="G365" s="28"/>
    </row>
    <row r="366" spans="1:7" x14ac:dyDescent="0.25">
      <c r="A366" s="554"/>
      <c r="B366" s="554"/>
      <c r="C366" s="555"/>
      <c r="D366" s="554"/>
      <c r="E366" s="555"/>
      <c r="F366" s="554"/>
      <c r="G366" s="28"/>
    </row>
    <row r="367" spans="1:7" x14ac:dyDescent="0.25">
      <c r="A367" s="554"/>
      <c r="B367" s="554"/>
      <c r="C367" s="555"/>
      <c r="D367" s="554"/>
      <c r="E367" s="555"/>
      <c r="F367" s="554"/>
      <c r="G367" s="28"/>
    </row>
    <row r="368" spans="1:7" x14ac:dyDescent="0.25">
      <c r="A368" s="554"/>
      <c r="B368" s="554"/>
      <c r="C368" s="555"/>
      <c r="D368" s="554"/>
      <c r="E368" s="555"/>
      <c r="F368" s="554"/>
      <c r="G368" s="28"/>
    </row>
    <row r="369" spans="1:7" x14ac:dyDescent="0.25">
      <c r="A369" s="554"/>
      <c r="B369" s="554"/>
      <c r="C369" s="555"/>
      <c r="D369" s="554"/>
      <c r="E369" s="555"/>
      <c r="F369" s="554"/>
      <c r="G369" s="28"/>
    </row>
    <row r="370" spans="1:7" x14ac:dyDescent="0.25">
      <c r="A370" s="554"/>
      <c r="B370" s="554"/>
      <c r="C370" s="555"/>
      <c r="D370" s="554"/>
      <c r="E370" s="555"/>
      <c r="F370" s="554"/>
      <c r="G370" s="28"/>
    </row>
    <row r="371" spans="1:7" x14ac:dyDescent="0.25">
      <c r="A371" s="554"/>
      <c r="B371" s="554"/>
      <c r="C371" s="555"/>
      <c r="D371" s="554"/>
      <c r="E371" s="555"/>
      <c r="F371" s="554"/>
      <c r="G371" s="28"/>
    </row>
    <row r="372" spans="1:7" x14ac:dyDescent="0.25">
      <c r="A372" s="554"/>
      <c r="B372" s="554"/>
      <c r="C372" s="555"/>
      <c r="D372" s="554"/>
      <c r="E372" s="555"/>
      <c r="F372" s="554"/>
      <c r="G372" s="28"/>
    </row>
    <row r="373" spans="1:7" x14ac:dyDescent="0.25">
      <c r="A373" s="554"/>
      <c r="B373" s="554"/>
      <c r="C373" s="555"/>
      <c r="D373" s="554"/>
      <c r="E373" s="555"/>
      <c r="F373" s="554"/>
      <c r="G373" s="28"/>
    </row>
    <row r="374" spans="1:7" x14ac:dyDescent="0.25">
      <c r="A374" s="554"/>
      <c r="B374" s="554"/>
      <c r="C374" s="555"/>
      <c r="D374" s="554"/>
      <c r="E374" s="555"/>
      <c r="F374" s="554"/>
      <c r="G374" s="28"/>
    </row>
    <row r="375" spans="1:7" x14ac:dyDescent="0.25">
      <c r="A375" s="554"/>
      <c r="B375" s="554"/>
      <c r="C375" s="555"/>
      <c r="D375" s="554"/>
      <c r="E375" s="555"/>
      <c r="F375" s="554"/>
      <c r="G375" s="28"/>
    </row>
    <row r="376" spans="1:7" x14ac:dyDescent="0.25">
      <c r="A376" s="554"/>
      <c r="B376" s="554"/>
      <c r="C376" s="555"/>
      <c r="D376" s="554"/>
      <c r="E376" s="555"/>
      <c r="F376" s="554"/>
      <c r="G376" s="28"/>
    </row>
    <row r="377" spans="1:7" x14ac:dyDescent="0.25">
      <c r="A377" s="554"/>
      <c r="B377" s="554"/>
      <c r="C377" s="555"/>
      <c r="D377" s="554"/>
      <c r="E377" s="555"/>
      <c r="F377" s="554"/>
      <c r="G377" s="28"/>
    </row>
    <row r="378" spans="1:7" x14ac:dyDescent="0.25">
      <c r="A378" s="554"/>
      <c r="B378" s="554"/>
      <c r="C378" s="555"/>
      <c r="D378" s="554"/>
      <c r="E378" s="555"/>
      <c r="F378" s="554"/>
      <c r="G378" s="28"/>
    </row>
    <row r="379" spans="1:7" x14ac:dyDescent="0.25">
      <c r="A379" s="554"/>
      <c r="B379" s="554"/>
      <c r="C379" s="555"/>
      <c r="D379" s="554"/>
      <c r="E379" s="555"/>
      <c r="F379" s="554"/>
      <c r="G379" s="28"/>
    </row>
    <row r="380" spans="1:7" x14ac:dyDescent="0.25">
      <c r="A380" s="554"/>
      <c r="B380" s="554"/>
      <c r="C380" s="555"/>
      <c r="D380" s="554"/>
      <c r="E380" s="555"/>
      <c r="F380" s="554"/>
      <c r="G380" s="28"/>
    </row>
    <row r="381" spans="1:7" x14ac:dyDescent="0.25">
      <c r="A381" s="554"/>
      <c r="B381" s="554"/>
      <c r="C381" s="555"/>
      <c r="D381" s="554"/>
      <c r="E381" s="555"/>
      <c r="F381" s="554"/>
      <c r="G381" s="28"/>
    </row>
    <row r="382" spans="1:7" x14ac:dyDescent="0.25">
      <c r="A382" s="554"/>
      <c r="B382" s="554"/>
      <c r="C382" s="555"/>
      <c r="D382" s="554"/>
      <c r="E382" s="555"/>
      <c r="F382" s="554"/>
      <c r="G382" s="28"/>
    </row>
    <row r="383" spans="1:7" x14ac:dyDescent="0.25">
      <c r="A383" s="554"/>
      <c r="B383" s="554"/>
      <c r="C383" s="555"/>
      <c r="D383" s="554"/>
      <c r="E383" s="555"/>
      <c r="F383" s="554"/>
      <c r="G383" s="28"/>
    </row>
    <row r="384" spans="1:7" x14ac:dyDescent="0.25">
      <c r="A384" s="554"/>
      <c r="B384" s="554"/>
      <c r="C384" s="555"/>
      <c r="D384" s="554"/>
      <c r="E384" s="555"/>
      <c r="F384" s="554"/>
      <c r="G384" s="28"/>
    </row>
    <row r="385" spans="1:7" x14ac:dyDescent="0.25">
      <c r="A385" s="554"/>
      <c r="B385" s="554"/>
      <c r="C385" s="555"/>
      <c r="D385" s="554"/>
      <c r="E385" s="555"/>
      <c r="F385" s="554"/>
      <c r="G385" s="28"/>
    </row>
    <row r="386" spans="1:7" x14ac:dyDescent="0.25">
      <c r="A386" s="554"/>
      <c r="B386" s="554"/>
      <c r="C386" s="555"/>
      <c r="D386" s="554"/>
      <c r="E386" s="555"/>
      <c r="F386" s="554"/>
      <c r="G386" s="28"/>
    </row>
    <row r="387" spans="1:7" x14ac:dyDescent="0.25">
      <c r="A387" s="554"/>
      <c r="B387" s="554"/>
      <c r="C387" s="555"/>
      <c r="D387" s="554"/>
      <c r="E387" s="555"/>
      <c r="F387" s="554"/>
      <c r="G387" s="28"/>
    </row>
    <row r="388" spans="1:7" x14ac:dyDescent="0.25">
      <c r="A388" s="554"/>
      <c r="B388" s="554"/>
      <c r="C388" s="555"/>
      <c r="D388" s="554"/>
      <c r="E388" s="555"/>
      <c r="F388" s="554"/>
      <c r="G388" s="28"/>
    </row>
    <row r="389" spans="1:7" x14ac:dyDescent="0.25">
      <c r="A389" s="554"/>
      <c r="B389" s="554"/>
      <c r="C389" s="555"/>
      <c r="D389" s="554"/>
      <c r="E389" s="555"/>
      <c r="F389" s="554"/>
      <c r="G389" s="28"/>
    </row>
    <row r="390" spans="1:7" x14ac:dyDescent="0.25">
      <c r="A390" s="554"/>
      <c r="B390" s="554"/>
      <c r="C390" s="555"/>
      <c r="D390" s="554"/>
      <c r="E390" s="555"/>
      <c r="F390" s="554"/>
      <c r="G390" s="28"/>
    </row>
    <row r="391" spans="1:7" x14ac:dyDescent="0.25">
      <c r="A391" s="554"/>
      <c r="B391" s="554"/>
      <c r="C391" s="555"/>
      <c r="D391" s="554"/>
      <c r="E391" s="555"/>
      <c r="F391" s="554"/>
      <c r="G391" s="28"/>
    </row>
    <row r="392" spans="1:7" x14ac:dyDescent="0.25">
      <c r="A392" s="554"/>
      <c r="B392" s="554"/>
      <c r="C392" s="555"/>
      <c r="D392" s="554"/>
      <c r="E392" s="555"/>
      <c r="F392" s="554"/>
      <c r="G392" s="28"/>
    </row>
    <row r="393" spans="1:7" x14ac:dyDescent="0.25">
      <c r="A393" s="554"/>
      <c r="B393" s="554"/>
      <c r="C393" s="555"/>
      <c r="D393" s="554"/>
      <c r="E393" s="555"/>
      <c r="F393" s="554"/>
      <c r="G393" s="28"/>
    </row>
    <row r="394" spans="1:7" x14ac:dyDescent="0.25">
      <c r="A394" s="554"/>
      <c r="B394" s="554"/>
      <c r="C394" s="555"/>
      <c r="D394" s="554"/>
      <c r="E394" s="555"/>
      <c r="F394" s="554"/>
      <c r="G394" s="28"/>
    </row>
    <row r="395" spans="1:7" x14ac:dyDescent="0.25">
      <c r="A395" s="554"/>
      <c r="B395" s="554"/>
      <c r="C395" s="555"/>
      <c r="D395" s="554"/>
      <c r="E395" s="555"/>
      <c r="F395" s="554"/>
      <c r="G395" s="28"/>
    </row>
    <row r="396" spans="1:7" x14ac:dyDescent="0.25">
      <c r="A396" s="554"/>
      <c r="B396" s="554"/>
      <c r="C396" s="555"/>
      <c r="D396" s="554"/>
      <c r="E396" s="555"/>
      <c r="F396" s="554"/>
      <c r="G396" s="28"/>
    </row>
    <row r="397" spans="1:7" x14ac:dyDescent="0.25">
      <c r="A397" s="554"/>
      <c r="B397" s="554"/>
      <c r="C397" s="555"/>
      <c r="D397" s="554"/>
      <c r="E397" s="555"/>
      <c r="F397" s="554"/>
      <c r="G397" s="28"/>
    </row>
    <row r="398" spans="1:7" x14ac:dyDescent="0.25">
      <c r="A398" s="554"/>
      <c r="B398" s="554"/>
      <c r="C398" s="555"/>
      <c r="D398" s="554"/>
      <c r="E398" s="555"/>
      <c r="F398" s="554"/>
      <c r="G398" s="28"/>
    </row>
    <row r="399" spans="1:7" x14ac:dyDescent="0.25">
      <c r="A399" s="554"/>
      <c r="B399" s="554"/>
      <c r="C399" s="555"/>
      <c r="D399" s="554"/>
      <c r="E399" s="555"/>
      <c r="F399" s="554"/>
      <c r="G399" s="28"/>
    </row>
    <row r="400" spans="1:7" x14ac:dyDescent="0.25">
      <c r="A400" s="554"/>
      <c r="B400" s="554"/>
      <c r="C400" s="555"/>
      <c r="D400" s="554"/>
      <c r="E400" s="555"/>
      <c r="F400" s="554"/>
      <c r="G400" s="28"/>
    </row>
    <row r="401" spans="1:7" x14ac:dyDescent="0.25">
      <c r="A401" s="554"/>
      <c r="B401" s="554"/>
      <c r="C401" s="555"/>
      <c r="D401" s="554"/>
      <c r="E401" s="555"/>
      <c r="F401" s="554"/>
      <c r="G401" s="28"/>
    </row>
    <row r="402" spans="1:7" x14ac:dyDescent="0.25">
      <c r="A402" s="554"/>
      <c r="B402" s="554"/>
      <c r="C402" s="555"/>
      <c r="D402" s="554"/>
      <c r="E402" s="555"/>
      <c r="F402" s="554"/>
      <c r="G402" s="28"/>
    </row>
    <row r="403" spans="1:7" x14ac:dyDescent="0.25">
      <c r="A403" s="554"/>
      <c r="B403" s="554"/>
      <c r="C403" s="555"/>
      <c r="D403" s="554"/>
      <c r="E403" s="555"/>
      <c r="F403" s="554"/>
      <c r="G403" s="28"/>
    </row>
    <row r="404" spans="1:7" x14ac:dyDescent="0.25">
      <c r="A404" s="554"/>
      <c r="B404" s="554"/>
      <c r="C404" s="555"/>
      <c r="D404" s="554"/>
      <c r="E404" s="555"/>
      <c r="F404" s="554"/>
      <c r="G404" s="28"/>
    </row>
    <row r="405" spans="1:7" x14ac:dyDescent="0.25">
      <c r="A405" s="554"/>
      <c r="B405" s="554"/>
      <c r="C405" s="555"/>
      <c r="D405" s="554"/>
      <c r="E405" s="555"/>
      <c r="F405" s="554"/>
      <c r="G405" s="28"/>
    </row>
    <row r="406" spans="1:7" x14ac:dyDescent="0.25">
      <c r="A406" s="554"/>
      <c r="B406" s="554"/>
      <c r="C406" s="555"/>
      <c r="D406" s="554"/>
      <c r="E406" s="555"/>
      <c r="F406" s="554"/>
      <c r="G406" s="28"/>
    </row>
    <row r="407" spans="1:7" x14ac:dyDescent="0.25">
      <c r="A407" s="554"/>
      <c r="B407" s="554"/>
      <c r="C407" s="555"/>
      <c r="D407" s="554"/>
      <c r="E407" s="555"/>
      <c r="F407" s="554"/>
      <c r="G407" s="28"/>
    </row>
    <row r="408" spans="1:7" x14ac:dyDescent="0.25">
      <c r="A408" s="554"/>
      <c r="B408" s="554"/>
      <c r="C408" s="555"/>
      <c r="D408" s="554"/>
      <c r="E408" s="555"/>
      <c r="F408" s="554"/>
      <c r="G408" s="28"/>
    </row>
    <row r="409" spans="1:7" x14ac:dyDescent="0.25">
      <c r="A409" s="554"/>
      <c r="B409" s="554"/>
      <c r="C409" s="555"/>
      <c r="D409" s="554"/>
      <c r="E409" s="555"/>
      <c r="F409" s="554"/>
      <c r="G409" s="28"/>
    </row>
    <row r="410" spans="1:7" x14ac:dyDescent="0.25">
      <c r="A410" s="554"/>
      <c r="B410" s="554"/>
      <c r="C410" s="555"/>
      <c r="D410" s="554"/>
      <c r="E410" s="555"/>
      <c r="F410" s="554"/>
      <c r="G410" s="28"/>
    </row>
    <row r="411" spans="1:7" x14ac:dyDescent="0.25">
      <c r="A411" s="554"/>
      <c r="B411" s="554"/>
      <c r="C411" s="555"/>
      <c r="D411" s="554"/>
      <c r="E411" s="555"/>
      <c r="F411" s="554"/>
      <c r="G411" s="28"/>
    </row>
    <row r="412" spans="1:7" x14ac:dyDescent="0.25">
      <c r="A412" s="554"/>
      <c r="B412" s="554"/>
      <c r="C412" s="555"/>
      <c r="D412" s="554"/>
      <c r="E412" s="555"/>
      <c r="F412" s="554"/>
      <c r="G412" s="28"/>
    </row>
    <row r="413" spans="1:7" x14ac:dyDescent="0.25">
      <c r="A413" s="554"/>
      <c r="B413" s="554"/>
      <c r="C413" s="555"/>
      <c r="D413" s="554"/>
      <c r="E413" s="555"/>
      <c r="F413" s="554"/>
      <c r="G413" s="28"/>
    </row>
    <row r="414" spans="1:7" x14ac:dyDescent="0.25">
      <c r="A414" s="554"/>
      <c r="B414" s="554"/>
      <c r="C414" s="555"/>
      <c r="D414" s="554"/>
      <c r="E414" s="555"/>
      <c r="F414" s="554"/>
      <c r="G414" s="28"/>
    </row>
    <row r="415" spans="1:7" x14ac:dyDescent="0.25">
      <c r="A415" s="554"/>
      <c r="B415" s="554"/>
      <c r="C415" s="555"/>
      <c r="D415" s="554"/>
      <c r="E415" s="555"/>
      <c r="F415" s="554"/>
      <c r="G415" s="28"/>
    </row>
    <row r="416" spans="1:7" x14ac:dyDescent="0.25">
      <c r="A416" s="554"/>
      <c r="B416" s="554"/>
      <c r="C416" s="555"/>
      <c r="D416" s="554"/>
      <c r="E416" s="555"/>
      <c r="F416" s="554"/>
      <c r="G416" s="28"/>
    </row>
    <row r="417" spans="1:7" x14ac:dyDescent="0.25">
      <c r="A417" s="554"/>
      <c r="B417" s="554"/>
      <c r="C417" s="555"/>
      <c r="D417" s="554"/>
      <c r="E417" s="555"/>
      <c r="F417" s="554"/>
      <c r="G417" s="28"/>
    </row>
    <row r="418" spans="1:7" x14ac:dyDescent="0.25">
      <c r="A418" s="554"/>
      <c r="B418" s="554"/>
      <c r="C418" s="555"/>
      <c r="D418" s="554"/>
      <c r="E418" s="555"/>
      <c r="F418" s="554"/>
      <c r="G418" s="28"/>
    </row>
    <row r="419" spans="1:7" x14ac:dyDescent="0.25">
      <c r="A419" s="554"/>
      <c r="B419" s="554"/>
      <c r="C419" s="555"/>
      <c r="D419" s="554"/>
      <c r="E419" s="555"/>
      <c r="F419" s="554"/>
      <c r="G419" s="28"/>
    </row>
    <row r="420" spans="1:7" x14ac:dyDescent="0.25">
      <c r="A420" s="554"/>
      <c r="B420" s="554"/>
      <c r="C420" s="555"/>
      <c r="D420" s="554"/>
      <c r="E420" s="555"/>
      <c r="F420" s="554"/>
      <c r="G420" s="28"/>
    </row>
    <row r="421" spans="1:7" x14ac:dyDescent="0.25">
      <c r="A421" s="554"/>
      <c r="B421" s="554"/>
      <c r="C421" s="555"/>
      <c r="D421" s="554"/>
      <c r="E421" s="555"/>
      <c r="F421" s="554"/>
      <c r="G421" s="28"/>
    </row>
    <row r="422" spans="1:7" x14ac:dyDescent="0.25">
      <c r="A422" s="554"/>
      <c r="B422" s="554"/>
      <c r="C422" s="555"/>
      <c r="D422" s="554"/>
      <c r="E422" s="555"/>
      <c r="F422" s="554"/>
      <c r="G422" s="28"/>
    </row>
    <row r="423" spans="1:7" x14ac:dyDescent="0.25">
      <c r="A423" s="554"/>
      <c r="B423" s="554"/>
      <c r="C423" s="555"/>
      <c r="D423" s="554"/>
      <c r="E423" s="555"/>
      <c r="F423" s="554"/>
      <c r="G423" s="28"/>
    </row>
    <row r="424" spans="1:7" x14ac:dyDescent="0.25">
      <c r="A424" s="554"/>
      <c r="B424" s="554"/>
      <c r="C424" s="555"/>
      <c r="D424" s="554"/>
      <c r="E424" s="555"/>
      <c r="F424" s="554"/>
      <c r="G424" s="28"/>
    </row>
    <row r="425" spans="1:7" x14ac:dyDescent="0.25">
      <c r="A425" s="554"/>
      <c r="B425" s="554"/>
      <c r="C425" s="555"/>
      <c r="D425" s="554"/>
      <c r="E425" s="555"/>
      <c r="F425" s="554"/>
      <c r="G425" s="28"/>
    </row>
    <row r="426" spans="1:7" x14ac:dyDescent="0.25">
      <c r="A426" s="554"/>
      <c r="B426" s="554"/>
      <c r="C426" s="555"/>
      <c r="D426" s="554"/>
      <c r="E426" s="555"/>
      <c r="F426" s="554"/>
      <c r="G426" s="28"/>
    </row>
    <row r="427" spans="1:7" x14ac:dyDescent="0.25">
      <c r="A427" s="554"/>
      <c r="B427" s="554"/>
      <c r="C427" s="555"/>
      <c r="D427" s="554"/>
      <c r="E427" s="555"/>
      <c r="F427" s="554"/>
      <c r="G427" s="28"/>
    </row>
    <row r="428" spans="1:7" x14ac:dyDescent="0.25">
      <c r="A428" s="554"/>
      <c r="B428" s="554"/>
      <c r="C428" s="555"/>
      <c r="D428" s="554"/>
      <c r="E428" s="555"/>
      <c r="F428" s="554"/>
      <c r="G428" s="28"/>
    </row>
    <row r="429" spans="1:7" x14ac:dyDescent="0.25">
      <c r="A429" s="554"/>
      <c r="B429" s="554"/>
      <c r="C429" s="555"/>
      <c r="D429" s="554"/>
      <c r="E429" s="555"/>
      <c r="F429" s="554"/>
      <c r="G429" s="28"/>
    </row>
    <row r="430" spans="1:7" x14ac:dyDescent="0.25">
      <c r="A430" s="554"/>
      <c r="B430" s="554"/>
      <c r="C430" s="555"/>
      <c r="D430" s="554"/>
      <c r="E430" s="555"/>
      <c r="F430" s="554"/>
      <c r="G430" s="28"/>
    </row>
    <row r="431" spans="1:7" x14ac:dyDescent="0.25">
      <c r="A431" s="554"/>
      <c r="B431" s="554"/>
      <c r="C431" s="555"/>
      <c r="D431" s="554"/>
      <c r="E431" s="555"/>
      <c r="F431" s="554"/>
      <c r="G431" s="28"/>
    </row>
    <row r="432" spans="1:7" x14ac:dyDescent="0.25">
      <c r="A432" s="554"/>
      <c r="B432" s="554"/>
      <c r="C432" s="555"/>
      <c r="D432" s="554"/>
      <c r="E432" s="555"/>
      <c r="F432" s="554"/>
      <c r="G432" s="28"/>
    </row>
    <row r="433" spans="1:7" x14ac:dyDescent="0.25">
      <c r="A433" s="554"/>
      <c r="B433" s="554"/>
      <c r="C433" s="555"/>
      <c r="D433" s="554"/>
      <c r="E433" s="555"/>
      <c r="F433" s="554"/>
      <c r="G433" s="28"/>
    </row>
    <row r="434" spans="1:7" x14ac:dyDescent="0.25">
      <c r="A434" s="554"/>
      <c r="B434" s="554"/>
      <c r="C434" s="555"/>
      <c r="D434" s="554"/>
      <c r="E434" s="555"/>
      <c r="F434" s="554"/>
      <c r="G434" s="28"/>
    </row>
    <row r="435" spans="1:7" x14ac:dyDescent="0.25">
      <c r="A435" s="554"/>
      <c r="B435" s="554"/>
      <c r="C435" s="555"/>
      <c r="D435" s="554"/>
      <c r="E435" s="555"/>
      <c r="F435" s="554"/>
      <c r="G435" s="28"/>
    </row>
    <row r="436" spans="1:7" x14ac:dyDescent="0.25">
      <c r="A436" s="554"/>
      <c r="B436" s="554"/>
      <c r="C436" s="555"/>
      <c r="D436" s="554"/>
      <c r="E436" s="555"/>
      <c r="F436" s="554"/>
      <c r="G436" s="28"/>
    </row>
    <row r="437" spans="1:7" x14ac:dyDescent="0.25">
      <c r="A437" s="554"/>
      <c r="B437" s="554"/>
      <c r="C437" s="555"/>
      <c r="D437" s="554"/>
      <c r="E437" s="555"/>
      <c r="F437" s="554"/>
      <c r="G437" s="28"/>
    </row>
    <row r="438" spans="1:7" x14ac:dyDescent="0.25">
      <c r="A438" s="554"/>
      <c r="B438" s="554"/>
      <c r="C438" s="555"/>
      <c r="D438" s="554"/>
      <c r="E438" s="555"/>
      <c r="F438" s="554"/>
      <c r="G438" s="28"/>
    </row>
    <row r="439" spans="1:7" x14ac:dyDescent="0.25">
      <c r="A439" s="554"/>
      <c r="B439" s="554"/>
      <c r="C439" s="555"/>
      <c r="D439" s="554"/>
      <c r="E439" s="555"/>
      <c r="F439" s="554"/>
      <c r="G439" s="28"/>
    </row>
    <row r="440" spans="1:7" x14ac:dyDescent="0.25">
      <c r="A440" s="554"/>
      <c r="B440" s="554"/>
      <c r="C440" s="555"/>
      <c r="D440" s="554"/>
      <c r="E440" s="555"/>
      <c r="F440" s="554"/>
      <c r="G440" s="28"/>
    </row>
    <row r="441" spans="1:7" x14ac:dyDescent="0.25">
      <c r="A441" s="554"/>
      <c r="B441" s="554"/>
      <c r="C441" s="555"/>
      <c r="D441" s="554"/>
      <c r="E441" s="555"/>
      <c r="F441" s="554"/>
      <c r="G441" s="28"/>
    </row>
    <row r="442" spans="1:7" x14ac:dyDescent="0.25">
      <c r="A442" s="554"/>
      <c r="B442" s="554"/>
      <c r="C442" s="555"/>
      <c r="D442" s="554"/>
      <c r="E442" s="555"/>
      <c r="F442" s="554"/>
      <c r="G442" s="28"/>
    </row>
    <row r="443" spans="1:7" x14ac:dyDescent="0.25">
      <c r="A443" s="554"/>
      <c r="B443" s="554"/>
      <c r="C443" s="555"/>
      <c r="D443" s="554"/>
      <c r="E443" s="555"/>
      <c r="F443" s="554"/>
      <c r="G443" s="28"/>
    </row>
    <row r="444" spans="1:7" x14ac:dyDescent="0.25">
      <c r="A444" s="554"/>
      <c r="B444" s="554"/>
      <c r="C444" s="555"/>
      <c r="D444" s="554"/>
      <c r="E444" s="555"/>
      <c r="F444" s="554"/>
      <c r="G444" s="28"/>
    </row>
    <row r="445" spans="1:7" x14ac:dyDescent="0.25">
      <c r="A445" s="554"/>
      <c r="B445" s="554"/>
      <c r="C445" s="555"/>
      <c r="D445" s="554"/>
      <c r="E445" s="555"/>
      <c r="F445" s="554"/>
      <c r="G445" s="28"/>
    </row>
    <row r="446" spans="1:7" x14ac:dyDescent="0.25">
      <c r="A446" s="554"/>
      <c r="B446" s="554"/>
      <c r="C446" s="555"/>
      <c r="D446" s="554"/>
      <c r="E446" s="555"/>
      <c r="F446" s="554"/>
      <c r="G446" s="28"/>
    </row>
    <row r="447" spans="1:7" x14ac:dyDescent="0.25">
      <c r="A447" s="554"/>
      <c r="B447" s="554"/>
      <c r="C447" s="555"/>
      <c r="D447" s="554"/>
      <c r="E447" s="555"/>
      <c r="F447" s="554"/>
      <c r="G447" s="28"/>
    </row>
    <row r="448" spans="1:7" x14ac:dyDescent="0.25">
      <c r="A448" s="554"/>
      <c r="B448" s="554"/>
      <c r="C448" s="555"/>
      <c r="D448" s="554"/>
      <c r="E448" s="555"/>
      <c r="F448" s="554"/>
      <c r="G448" s="28"/>
    </row>
    <row r="449" spans="1:7" x14ac:dyDescent="0.25">
      <c r="A449" s="554"/>
      <c r="B449" s="554"/>
      <c r="C449" s="555"/>
      <c r="D449" s="554"/>
      <c r="E449" s="555"/>
      <c r="F449" s="554"/>
      <c r="G449" s="28"/>
    </row>
    <row r="450" spans="1:7" x14ac:dyDescent="0.25">
      <c r="A450" s="554"/>
      <c r="B450" s="554"/>
      <c r="C450" s="555"/>
      <c r="D450" s="554"/>
      <c r="E450" s="555"/>
      <c r="F450" s="554"/>
      <c r="G450" s="28"/>
    </row>
    <row r="451" spans="1:7" x14ac:dyDescent="0.25">
      <c r="A451" s="554"/>
      <c r="B451" s="554"/>
      <c r="C451" s="555"/>
      <c r="D451" s="554"/>
      <c r="E451" s="555"/>
      <c r="F451" s="554"/>
      <c r="G451" s="28"/>
    </row>
    <row r="452" spans="1:7" x14ac:dyDescent="0.25">
      <c r="A452" s="554"/>
      <c r="B452" s="554"/>
      <c r="C452" s="555"/>
      <c r="D452" s="554"/>
      <c r="E452" s="555"/>
      <c r="F452" s="554"/>
      <c r="G452" s="28"/>
    </row>
    <row r="453" spans="1:7" x14ac:dyDescent="0.25">
      <c r="A453" s="554"/>
      <c r="B453" s="554"/>
      <c r="C453" s="555"/>
      <c r="D453" s="554"/>
      <c r="E453" s="555"/>
      <c r="F453" s="554"/>
      <c r="G453" s="28"/>
    </row>
    <row r="454" spans="1:7" x14ac:dyDescent="0.25">
      <c r="A454" s="554"/>
      <c r="B454" s="554"/>
      <c r="C454" s="555"/>
      <c r="D454" s="554"/>
      <c r="E454" s="555"/>
      <c r="F454" s="554"/>
      <c r="G454" s="28"/>
    </row>
    <row r="455" spans="1:7" x14ac:dyDescent="0.25">
      <c r="A455" s="554"/>
      <c r="B455" s="554"/>
      <c r="C455" s="555"/>
      <c r="D455" s="554"/>
      <c r="E455" s="555"/>
      <c r="F455" s="554"/>
      <c r="G455" s="28"/>
    </row>
    <row r="456" spans="1:7" x14ac:dyDescent="0.25">
      <c r="A456" s="554"/>
      <c r="B456" s="554"/>
      <c r="C456" s="555"/>
      <c r="D456" s="554"/>
      <c r="E456" s="555"/>
      <c r="F456" s="554"/>
      <c r="G456" s="28"/>
    </row>
    <row r="457" spans="1:7" x14ac:dyDescent="0.25">
      <c r="A457" s="554"/>
      <c r="B457" s="554"/>
      <c r="C457" s="555"/>
      <c r="D457" s="554"/>
      <c r="E457" s="555"/>
      <c r="F457" s="554"/>
      <c r="G457" s="28"/>
    </row>
    <row r="458" spans="1:7" x14ac:dyDescent="0.25">
      <c r="A458" s="554"/>
      <c r="B458" s="554"/>
      <c r="C458" s="555"/>
      <c r="D458" s="554"/>
      <c r="E458" s="555"/>
      <c r="F458" s="554"/>
      <c r="G458" s="28"/>
    </row>
    <row r="459" spans="1:7" x14ac:dyDescent="0.25">
      <c r="A459" s="554"/>
      <c r="B459" s="554"/>
      <c r="C459" s="555"/>
      <c r="D459" s="554"/>
      <c r="E459" s="555"/>
      <c r="F459" s="554"/>
      <c r="G459" s="28"/>
    </row>
    <row r="460" spans="1:7" x14ac:dyDescent="0.25">
      <c r="A460" s="554"/>
      <c r="B460" s="554"/>
      <c r="C460" s="555"/>
      <c r="D460" s="554"/>
      <c r="E460" s="555"/>
      <c r="F460" s="554"/>
      <c r="G460" s="28"/>
    </row>
    <row r="461" spans="1:7" x14ac:dyDescent="0.25">
      <c r="A461" s="554"/>
      <c r="B461" s="554"/>
      <c r="C461" s="555"/>
      <c r="D461" s="554"/>
      <c r="E461" s="555"/>
      <c r="F461" s="554"/>
      <c r="G461" s="28"/>
    </row>
    <row r="462" spans="1:7" x14ac:dyDescent="0.25">
      <c r="A462" s="554"/>
      <c r="B462" s="554"/>
      <c r="C462" s="555"/>
      <c r="D462" s="554"/>
      <c r="E462" s="555"/>
      <c r="F462" s="554"/>
      <c r="G462" s="28"/>
    </row>
    <row r="463" spans="1:7" x14ac:dyDescent="0.25">
      <c r="A463" s="554"/>
      <c r="B463" s="554"/>
      <c r="C463" s="555"/>
      <c r="D463" s="554"/>
      <c r="E463" s="555"/>
      <c r="F463" s="554"/>
      <c r="G463" s="28"/>
    </row>
    <row r="464" spans="1:7" x14ac:dyDescent="0.25">
      <c r="A464" s="554"/>
      <c r="B464" s="554"/>
      <c r="C464" s="555"/>
      <c r="D464" s="554"/>
      <c r="E464" s="555"/>
      <c r="F464" s="554"/>
      <c r="G464" s="28"/>
    </row>
    <row r="465" spans="1:7" x14ac:dyDescent="0.25">
      <c r="A465" s="554"/>
      <c r="B465" s="554"/>
      <c r="C465" s="555"/>
      <c r="D465" s="554"/>
      <c r="E465" s="555"/>
      <c r="F465" s="554"/>
      <c r="G465" s="28"/>
    </row>
    <row r="466" spans="1:7" x14ac:dyDescent="0.25">
      <c r="A466" s="554"/>
      <c r="B466" s="554"/>
      <c r="C466" s="555"/>
      <c r="D466" s="554"/>
      <c r="E466" s="555"/>
      <c r="F466" s="554"/>
      <c r="G466" s="28"/>
    </row>
    <row r="467" spans="1:7" x14ac:dyDescent="0.25">
      <c r="A467" s="554"/>
      <c r="B467" s="554"/>
      <c r="C467" s="555"/>
      <c r="D467" s="554"/>
      <c r="E467" s="555"/>
      <c r="F467" s="554"/>
      <c r="G467" s="28"/>
    </row>
    <row r="468" spans="1:7" x14ac:dyDescent="0.25">
      <c r="A468" s="554"/>
      <c r="B468" s="554"/>
      <c r="C468" s="555"/>
      <c r="D468" s="554"/>
      <c r="E468" s="555"/>
      <c r="F468" s="554"/>
      <c r="G468" s="28"/>
    </row>
    <row r="469" spans="1:7" x14ac:dyDescent="0.25">
      <c r="A469" s="554"/>
      <c r="B469" s="554"/>
      <c r="C469" s="555"/>
      <c r="D469" s="554"/>
      <c r="E469" s="555"/>
      <c r="F469" s="554"/>
      <c r="G469" s="28"/>
    </row>
    <row r="470" spans="1:7" x14ac:dyDescent="0.25">
      <c r="A470" s="554"/>
      <c r="B470" s="554"/>
      <c r="C470" s="555"/>
      <c r="D470" s="554"/>
      <c r="E470" s="555"/>
      <c r="F470" s="554"/>
      <c r="G470" s="28"/>
    </row>
    <row r="471" spans="1:7" x14ac:dyDescent="0.25">
      <c r="A471" s="554"/>
      <c r="B471" s="554"/>
      <c r="C471" s="555"/>
      <c r="D471" s="554"/>
      <c r="E471" s="555"/>
      <c r="F471" s="554"/>
      <c r="G471" s="28"/>
    </row>
    <row r="472" spans="1:7" x14ac:dyDescent="0.25">
      <c r="A472" s="554"/>
      <c r="B472" s="554"/>
      <c r="C472" s="555"/>
      <c r="D472" s="554"/>
      <c r="E472" s="555"/>
      <c r="F472" s="554"/>
      <c r="G472" s="28"/>
    </row>
    <row r="473" spans="1:7" x14ac:dyDescent="0.25">
      <c r="A473" s="554"/>
      <c r="B473" s="554"/>
      <c r="C473" s="555"/>
      <c r="D473" s="554"/>
      <c r="E473" s="555"/>
      <c r="F473" s="554"/>
      <c r="G473" s="28"/>
    </row>
    <row r="474" spans="1:7" x14ac:dyDescent="0.25">
      <c r="A474" s="554"/>
      <c r="B474" s="554"/>
      <c r="C474" s="555"/>
      <c r="D474" s="554"/>
      <c r="E474" s="555"/>
      <c r="F474" s="554"/>
      <c r="G474" s="28"/>
    </row>
    <row r="475" spans="1:7" x14ac:dyDescent="0.25">
      <c r="A475" s="554"/>
      <c r="B475" s="554"/>
      <c r="C475" s="555"/>
      <c r="D475" s="554"/>
      <c r="E475" s="555"/>
      <c r="F475" s="554"/>
      <c r="G475" s="28"/>
    </row>
    <row r="476" spans="1:7" x14ac:dyDescent="0.25">
      <c r="A476" s="554"/>
      <c r="B476" s="554"/>
      <c r="C476" s="555"/>
      <c r="D476" s="554"/>
      <c r="E476" s="555"/>
      <c r="F476" s="554"/>
      <c r="G476" s="28"/>
    </row>
    <row r="477" spans="1:7" x14ac:dyDescent="0.25">
      <c r="A477" s="554"/>
      <c r="B477" s="554"/>
      <c r="C477" s="555"/>
      <c r="D477" s="554"/>
      <c r="E477" s="555"/>
      <c r="F477" s="554"/>
      <c r="G477" s="28"/>
    </row>
    <row r="478" spans="1:7" x14ac:dyDescent="0.25">
      <c r="A478" s="554"/>
      <c r="B478" s="554"/>
      <c r="C478" s="555"/>
      <c r="D478" s="554"/>
      <c r="E478" s="555"/>
      <c r="F478" s="554"/>
      <c r="G478" s="28"/>
    </row>
    <row r="479" spans="1:7" x14ac:dyDescent="0.25">
      <c r="A479" s="554"/>
      <c r="B479" s="554"/>
      <c r="C479" s="555"/>
      <c r="D479" s="554"/>
      <c r="E479" s="555"/>
      <c r="F479" s="554"/>
      <c r="G479" s="28"/>
    </row>
    <row r="480" spans="1:7" x14ac:dyDescent="0.25">
      <c r="A480" s="554"/>
      <c r="B480" s="554"/>
      <c r="C480" s="555"/>
      <c r="D480" s="554"/>
      <c r="E480" s="555"/>
      <c r="F480" s="554"/>
      <c r="G480" s="28"/>
    </row>
    <row r="481" spans="1:7" x14ac:dyDescent="0.25">
      <c r="A481" s="554"/>
      <c r="B481" s="554"/>
      <c r="C481" s="555"/>
      <c r="D481" s="554"/>
      <c r="E481" s="555"/>
      <c r="F481" s="554"/>
      <c r="G481" s="28"/>
    </row>
    <row r="482" spans="1:7" x14ac:dyDescent="0.25">
      <c r="A482" s="554"/>
      <c r="B482" s="554"/>
      <c r="C482" s="555"/>
      <c r="D482" s="554"/>
      <c r="E482" s="555"/>
      <c r="F482" s="554"/>
      <c r="G482" s="28"/>
    </row>
    <row r="483" spans="1:7" x14ac:dyDescent="0.25">
      <c r="A483" s="554"/>
      <c r="B483" s="554"/>
      <c r="C483" s="555"/>
      <c r="D483" s="554"/>
      <c r="E483" s="555"/>
      <c r="F483" s="554"/>
      <c r="G483" s="28"/>
    </row>
    <row r="484" spans="1:7" x14ac:dyDescent="0.25">
      <c r="A484" s="554"/>
      <c r="B484" s="554"/>
      <c r="C484" s="555"/>
      <c r="D484" s="554"/>
      <c r="E484" s="555"/>
      <c r="F484" s="554"/>
      <c r="G484" s="28"/>
    </row>
    <row r="485" spans="1:7" x14ac:dyDescent="0.25">
      <c r="A485" s="554"/>
      <c r="B485" s="554"/>
      <c r="C485" s="555"/>
      <c r="D485" s="554"/>
      <c r="E485" s="555"/>
      <c r="F485" s="554"/>
      <c r="G485" s="28"/>
    </row>
    <row r="486" spans="1:7" x14ac:dyDescent="0.25">
      <c r="A486" s="554"/>
      <c r="B486" s="554"/>
      <c r="C486" s="555"/>
      <c r="D486" s="554"/>
      <c r="E486" s="555"/>
      <c r="F486" s="554"/>
      <c r="G486" s="28"/>
    </row>
    <row r="487" spans="1:7" x14ac:dyDescent="0.25">
      <c r="A487" s="554"/>
      <c r="B487" s="554"/>
      <c r="C487" s="555"/>
      <c r="D487" s="554"/>
      <c r="E487" s="555"/>
      <c r="F487" s="554"/>
      <c r="G487" s="28"/>
    </row>
    <row r="488" spans="1:7" x14ac:dyDescent="0.25">
      <c r="A488" s="554"/>
      <c r="B488" s="554"/>
      <c r="C488" s="555"/>
      <c r="D488" s="554"/>
      <c r="E488" s="555"/>
      <c r="F488" s="554"/>
      <c r="G488" s="28"/>
    </row>
    <row r="489" spans="1:7" x14ac:dyDescent="0.25">
      <c r="A489" s="554"/>
      <c r="B489" s="554"/>
      <c r="C489" s="555"/>
      <c r="D489" s="554"/>
      <c r="E489" s="555"/>
      <c r="F489" s="554"/>
      <c r="G489" s="28"/>
    </row>
    <row r="490" spans="1:7" x14ac:dyDescent="0.25">
      <c r="A490" s="554"/>
      <c r="B490" s="554"/>
      <c r="C490" s="555"/>
      <c r="D490" s="554"/>
      <c r="E490" s="555"/>
      <c r="F490" s="554"/>
      <c r="G490" s="28"/>
    </row>
    <row r="491" spans="1:7" x14ac:dyDescent="0.25">
      <c r="A491" s="554"/>
      <c r="B491" s="554"/>
      <c r="C491" s="555"/>
      <c r="D491" s="554"/>
      <c r="E491" s="555"/>
      <c r="F491" s="554"/>
      <c r="G491" s="28"/>
    </row>
    <row r="492" spans="1:7" x14ac:dyDescent="0.25">
      <c r="A492" s="554"/>
      <c r="B492" s="554"/>
      <c r="C492" s="555"/>
      <c r="D492" s="554"/>
      <c r="E492" s="555"/>
      <c r="F492" s="554"/>
      <c r="G492" s="28"/>
    </row>
    <row r="493" spans="1:7" x14ac:dyDescent="0.25">
      <c r="A493" s="554"/>
      <c r="B493" s="554"/>
      <c r="C493" s="555"/>
      <c r="D493" s="554"/>
      <c r="E493" s="555"/>
      <c r="F493" s="554"/>
      <c r="G493" s="28"/>
    </row>
    <row r="494" spans="1:7" x14ac:dyDescent="0.25">
      <c r="A494" s="554"/>
      <c r="B494" s="554"/>
      <c r="C494" s="555"/>
      <c r="D494" s="554"/>
      <c r="E494" s="555"/>
      <c r="F494" s="554"/>
      <c r="G494" s="28"/>
    </row>
    <row r="495" spans="1:7" x14ac:dyDescent="0.25">
      <c r="A495" s="554"/>
      <c r="B495" s="554"/>
      <c r="C495" s="555"/>
      <c r="D495" s="554"/>
      <c r="E495" s="555"/>
      <c r="F495" s="554"/>
      <c r="G495" s="28"/>
    </row>
    <row r="496" spans="1:7" x14ac:dyDescent="0.25">
      <c r="A496" s="554"/>
      <c r="B496" s="554"/>
      <c r="C496" s="555"/>
      <c r="D496" s="554"/>
      <c r="E496" s="555"/>
      <c r="F496" s="554"/>
      <c r="G496" s="28"/>
    </row>
    <row r="497" spans="1:7" x14ac:dyDescent="0.25">
      <c r="A497" s="554"/>
      <c r="B497" s="554"/>
      <c r="C497" s="555"/>
      <c r="D497" s="554"/>
      <c r="E497" s="555"/>
      <c r="F497" s="554"/>
      <c r="G497" s="28"/>
    </row>
    <row r="498" spans="1:7" x14ac:dyDescent="0.25">
      <c r="A498" s="554"/>
      <c r="B498" s="554"/>
      <c r="C498" s="555"/>
      <c r="D498" s="554"/>
      <c r="E498" s="555"/>
      <c r="F498" s="554"/>
      <c r="G498" s="28"/>
    </row>
    <row r="499" spans="1:7" x14ac:dyDescent="0.25">
      <c r="A499" s="554"/>
      <c r="B499" s="554"/>
      <c r="C499" s="555"/>
      <c r="D499" s="554"/>
      <c r="E499" s="555"/>
      <c r="F499" s="554"/>
      <c r="G499" s="28"/>
    </row>
    <row r="500" spans="1:7" x14ac:dyDescent="0.25">
      <c r="A500" s="554"/>
      <c r="B500" s="554"/>
      <c r="C500" s="555"/>
      <c r="D500" s="554"/>
      <c r="E500" s="555"/>
      <c r="F500" s="554"/>
      <c r="G500" s="28"/>
    </row>
    <row r="501" spans="1:7" x14ac:dyDescent="0.25">
      <c r="A501" s="554"/>
      <c r="B501" s="554"/>
      <c r="C501" s="555"/>
      <c r="D501" s="554"/>
      <c r="E501" s="555"/>
      <c r="F501" s="554"/>
      <c r="G501" s="28"/>
    </row>
    <row r="502" spans="1:7" x14ac:dyDescent="0.25">
      <c r="A502" s="554"/>
      <c r="B502" s="554"/>
      <c r="C502" s="555"/>
      <c r="D502" s="554"/>
      <c r="E502" s="555"/>
      <c r="F502" s="554"/>
      <c r="G502" s="28"/>
    </row>
    <row r="503" spans="1:7" x14ac:dyDescent="0.25">
      <c r="A503" s="554"/>
      <c r="B503" s="554"/>
      <c r="C503" s="555"/>
      <c r="D503" s="554"/>
      <c r="E503" s="555"/>
      <c r="F503" s="554"/>
      <c r="G503" s="28"/>
    </row>
    <row r="504" spans="1:7" x14ac:dyDescent="0.25">
      <c r="A504" s="554"/>
      <c r="B504" s="554"/>
      <c r="C504" s="555"/>
      <c r="D504" s="554"/>
      <c r="E504" s="555"/>
      <c r="F504" s="554"/>
      <c r="G504" s="28"/>
    </row>
    <row r="505" spans="1:7" x14ac:dyDescent="0.25">
      <c r="A505" s="554"/>
      <c r="B505" s="554"/>
      <c r="C505" s="555"/>
      <c r="D505" s="554"/>
      <c r="E505" s="555"/>
      <c r="F505" s="554"/>
      <c r="G505" s="28"/>
    </row>
    <row r="506" spans="1:7" x14ac:dyDescent="0.25">
      <c r="A506" s="554"/>
      <c r="B506" s="554"/>
      <c r="C506" s="555"/>
      <c r="D506" s="554"/>
      <c r="E506" s="555"/>
      <c r="F506" s="554"/>
      <c r="G506" s="28"/>
    </row>
    <row r="507" spans="1:7" x14ac:dyDescent="0.25">
      <c r="A507" s="554"/>
      <c r="B507" s="554"/>
      <c r="C507" s="555"/>
      <c r="D507" s="554"/>
      <c r="E507" s="555"/>
      <c r="F507" s="554"/>
      <c r="G507" s="28"/>
    </row>
    <row r="508" spans="1:7" x14ac:dyDescent="0.25">
      <c r="A508" s="554"/>
      <c r="B508" s="554"/>
      <c r="C508" s="555"/>
      <c r="D508" s="554"/>
      <c r="E508" s="555"/>
      <c r="F508" s="554"/>
      <c r="G508" s="28"/>
    </row>
    <row r="509" spans="1:7" x14ac:dyDescent="0.25">
      <c r="A509" s="554"/>
      <c r="B509" s="554"/>
      <c r="C509" s="555"/>
      <c r="D509" s="554"/>
      <c r="E509" s="555"/>
      <c r="F509" s="554"/>
      <c r="G509" s="28"/>
    </row>
    <row r="510" spans="1:7" x14ac:dyDescent="0.25">
      <c r="A510" s="554"/>
      <c r="B510" s="554"/>
      <c r="C510" s="555"/>
      <c r="D510" s="554"/>
      <c r="E510" s="555"/>
      <c r="F510" s="554"/>
      <c r="G510" s="28"/>
    </row>
    <row r="511" spans="1:7" x14ac:dyDescent="0.25">
      <c r="A511" s="554"/>
      <c r="B511" s="554"/>
      <c r="C511" s="555"/>
      <c r="D511" s="554"/>
      <c r="E511" s="555"/>
      <c r="F511" s="554"/>
      <c r="G511" s="28"/>
    </row>
    <row r="512" spans="1:7" x14ac:dyDescent="0.25">
      <c r="A512" s="554"/>
      <c r="B512" s="554"/>
      <c r="C512" s="555"/>
      <c r="D512" s="554"/>
      <c r="E512" s="555"/>
      <c r="F512" s="554"/>
      <c r="G512" s="28"/>
    </row>
    <row r="513" spans="1:7" x14ac:dyDescent="0.25">
      <c r="A513" s="554"/>
      <c r="B513" s="554"/>
      <c r="C513" s="555"/>
      <c r="D513" s="554"/>
      <c r="E513" s="555"/>
      <c r="F513" s="554"/>
      <c r="G513" s="28"/>
    </row>
    <row r="514" spans="1:7" x14ac:dyDescent="0.25">
      <c r="A514" s="554"/>
      <c r="B514" s="554"/>
      <c r="C514" s="555"/>
      <c r="D514" s="554"/>
      <c r="E514" s="555"/>
      <c r="F514" s="554"/>
      <c r="G514" s="28"/>
    </row>
    <row r="515" spans="1:7" x14ac:dyDescent="0.25">
      <c r="A515" s="554"/>
      <c r="B515" s="554"/>
      <c r="C515" s="555"/>
      <c r="D515" s="554"/>
      <c r="E515" s="555"/>
      <c r="F515" s="554"/>
      <c r="G515" s="28"/>
    </row>
    <row r="516" spans="1:7" x14ac:dyDescent="0.25">
      <c r="A516" s="554"/>
      <c r="B516" s="554"/>
      <c r="C516" s="555"/>
      <c r="D516" s="554"/>
      <c r="E516" s="555"/>
      <c r="F516" s="554"/>
      <c r="G516" s="28"/>
    </row>
    <row r="517" spans="1:7" x14ac:dyDescent="0.25">
      <c r="A517" s="554"/>
      <c r="B517" s="554"/>
      <c r="C517" s="555"/>
      <c r="D517" s="554"/>
      <c r="E517" s="555"/>
      <c r="F517" s="554"/>
      <c r="G517" s="28"/>
    </row>
    <row r="518" spans="1:7" x14ac:dyDescent="0.25">
      <c r="A518" s="554"/>
      <c r="B518" s="554"/>
      <c r="C518" s="555"/>
      <c r="D518" s="554"/>
      <c r="E518" s="555"/>
      <c r="F518" s="554"/>
      <c r="G518" s="28"/>
    </row>
    <row r="519" spans="1:7" x14ac:dyDescent="0.25">
      <c r="A519" s="554"/>
      <c r="B519" s="554"/>
      <c r="C519" s="555"/>
      <c r="D519" s="554"/>
      <c r="E519" s="555"/>
      <c r="F519" s="554"/>
      <c r="G519" s="28"/>
    </row>
    <row r="520" spans="1:7" x14ac:dyDescent="0.25">
      <c r="A520" s="554"/>
      <c r="B520" s="554"/>
      <c r="C520" s="555"/>
      <c r="D520" s="554"/>
      <c r="E520" s="555"/>
      <c r="F520" s="554"/>
      <c r="G520" s="28"/>
    </row>
    <row r="521" spans="1:7" x14ac:dyDescent="0.25">
      <c r="A521" s="554"/>
      <c r="B521" s="554"/>
      <c r="C521" s="555"/>
      <c r="D521" s="554"/>
      <c r="E521" s="555"/>
      <c r="F521" s="554"/>
      <c r="G521" s="28"/>
    </row>
    <row r="522" spans="1:7" x14ac:dyDescent="0.25">
      <c r="A522" s="554"/>
      <c r="B522" s="554"/>
      <c r="C522" s="555"/>
      <c r="D522" s="554"/>
      <c r="E522" s="555"/>
      <c r="F522" s="554"/>
      <c r="G522" s="28"/>
    </row>
    <row r="523" spans="1:7" x14ac:dyDescent="0.25">
      <c r="A523" s="554"/>
      <c r="B523" s="554"/>
      <c r="C523" s="555"/>
      <c r="D523" s="554"/>
      <c r="E523" s="555"/>
      <c r="F523" s="554"/>
      <c r="G523" s="28"/>
    </row>
    <row r="524" spans="1:7" x14ac:dyDescent="0.25">
      <c r="A524" s="554"/>
      <c r="B524" s="554"/>
      <c r="C524" s="555"/>
      <c r="D524" s="554"/>
      <c r="E524" s="555"/>
      <c r="F524" s="554"/>
      <c r="G524" s="28"/>
    </row>
    <row r="525" spans="1:7" x14ac:dyDescent="0.25">
      <c r="A525" s="554"/>
      <c r="B525" s="554"/>
      <c r="C525" s="555"/>
      <c r="D525" s="554"/>
      <c r="E525" s="555"/>
      <c r="F525" s="554"/>
      <c r="G525" s="28"/>
    </row>
    <row r="526" spans="1:7" x14ac:dyDescent="0.25">
      <c r="A526" s="554"/>
      <c r="B526" s="554"/>
      <c r="C526" s="555"/>
      <c r="D526" s="554"/>
      <c r="E526" s="555"/>
      <c r="F526" s="554"/>
      <c r="G526" s="28"/>
    </row>
    <row r="527" spans="1:7" x14ac:dyDescent="0.25">
      <c r="A527" s="554"/>
      <c r="B527" s="554"/>
      <c r="C527" s="555"/>
      <c r="D527" s="554"/>
      <c r="E527" s="555"/>
      <c r="F527" s="554"/>
      <c r="G527" s="28"/>
    </row>
    <row r="528" spans="1:7" x14ac:dyDescent="0.25">
      <c r="A528" s="554"/>
      <c r="B528" s="554"/>
      <c r="C528" s="555"/>
      <c r="D528" s="554"/>
      <c r="E528" s="555"/>
      <c r="F528" s="554"/>
      <c r="G528" s="28"/>
    </row>
    <row r="529" spans="1:7" x14ac:dyDescent="0.25">
      <c r="A529" s="554"/>
      <c r="B529" s="554"/>
      <c r="C529" s="555"/>
      <c r="D529" s="554"/>
      <c r="E529" s="555"/>
      <c r="F529" s="554"/>
      <c r="G529" s="28"/>
    </row>
    <row r="530" spans="1:7" x14ac:dyDescent="0.25">
      <c r="A530" s="554"/>
      <c r="B530" s="554"/>
      <c r="C530" s="555"/>
      <c r="D530" s="554"/>
      <c r="E530" s="555"/>
      <c r="F530" s="554"/>
      <c r="G530" s="28"/>
    </row>
    <row r="531" spans="1:7" x14ac:dyDescent="0.25">
      <c r="A531" s="554"/>
      <c r="B531" s="554"/>
      <c r="C531" s="555"/>
      <c r="D531" s="554"/>
      <c r="E531" s="555"/>
      <c r="F531" s="554"/>
      <c r="G531" s="28"/>
    </row>
    <row r="532" spans="1:7" x14ac:dyDescent="0.25">
      <c r="A532" s="554"/>
      <c r="B532" s="554"/>
      <c r="C532" s="555"/>
      <c r="D532" s="554"/>
      <c r="E532" s="555"/>
      <c r="F532" s="554"/>
      <c r="G532" s="28"/>
    </row>
    <row r="533" spans="1:7" x14ac:dyDescent="0.25">
      <c r="A533" s="554"/>
      <c r="B533" s="554"/>
      <c r="C533" s="555"/>
      <c r="D533" s="554"/>
      <c r="E533" s="555"/>
      <c r="F533" s="554"/>
      <c r="G533" s="28"/>
    </row>
    <row r="534" spans="1:7" x14ac:dyDescent="0.25">
      <c r="A534" s="554"/>
      <c r="B534" s="554"/>
      <c r="C534" s="555"/>
      <c r="D534" s="554"/>
      <c r="E534" s="555"/>
      <c r="F534" s="554"/>
      <c r="G534" s="28"/>
    </row>
    <row r="535" spans="1:7" x14ac:dyDescent="0.25">
      <c r="A535" s="554"/>
      <c r="B535" s="554"/>
      <c r="C535" s="555"/>
      <c r="D535" s="554"/>
      <c r="E535" s="555"/>
      <c r="F535" s="554"/>
      <c r="G535" s="28"/>
    </row>
    <row r="536" spans="1:7" x14ac:dyDescent="0.25">
      <c r="A536" s="554"/>
      <c r="B536" s="554"/>
      <c r="C536" s="555"/>
      <c r="D536" s="554"/>
      <c r="E536" s="555"/>
      <c r="F536" s="554"/>
      <c r="G536" s="28"/>
    </row>
    <row r="537" spans="1:7" x14ac:dyDescent="0.25">
      <c r="A537" s="554"/>
      <c r="B537" s="554"/>
      <c r="C537" s="555"/>
      <c r="D537" s="554"/>
      <c r="E537" s="555"/>
      <c r="F537" s="554"/>
      <c r="G537" s="28"/>
    </row>
    <row r="538" spans="1:7" x14ac:dyDescent="0.25">
      <c r="A538" s="554"/>
      <c r="B538" s="554"/>
      <c r="C538" s="555"/>
      <c r="D538" s="554"/>
      <c r="E538" s="555"/>
      <c r="F538" s="554"/>
      <c r="G538" s="28"/>
    </row>
    <row r="539" spans="1:7" x14ac:dyDescent="0.25">
      <c r="A539" s="554"/>
      <c r="B539" s="554"/>
      <c r="C539" s="555"/>
      <c r="D539" s="554"/>
      <c r="E539" s="555"/>
      <c r="F539" s="554"/>
      <c r="G539" s="28"/>
    </row>
    <row r="540" spans="1:7" x14ac:dyDescent="0.25">
      <c r="A540" s="554"/>
      <c r="B540" s="554"/>
      <c r="C540" s="555"/>
      <c r="D540" s="554"/>
      <c r="E540" s="555"/>
      <c r="F540" s="554"/>
      <c r="G540" s="28"/>
    </row>
    <row r="541" spans="1:7" x14ac:dyDescent="0.25">
      <c r="A541" s="554"/>
      <c r="B541" s="554"/>
      <c r="C541" s="555"/>
      <c r="D541" s="554"/>
      <c r="E541" s="555"/>
      <c r="F541" s="554"/>
      <c r="G541" s="28"/>
    </row>
    <row r="542" spans="1:7" x14ac:dyDescent="0.25">
      <c r="A542" s="554"/>
      <c r="B542" s="554"/>
      <c r="C542" s="555"/>
      <c r="D542" s="554"/>
      <c r="E542" s="555"/>
      <c r="F542" s="554"/>
      <c r="G542" s="28"/>
    </row>
    <row r="543" spans="1:7" x14ac:dyDescent="0.25">
      <c r="A543" s="554"/>
      <c r="B543" s="554"/>
      <c r="C543" s="555"/>
      <c r="D543" s="554"/>
      <c r="E543" s="555"/>
      <c r="F543" s="554"/>
      <c r="G543" s="28"/>
    </row>
    <row r="544" spans="1:7" x14ac:dyDescent="0.25">
      <c r="A544" s="554"/>
      <c r="B544" s="554"/>
      <c r="C544" s="555"/>
      <c r="D544" s="554"/>
      <c r="E544" s="555"/>
      <c r="F544" s="554"/>
      <c r="G544" s="28"/>
    </row>
    <row r="545" spans="1:7" x14ac:dyDescent="0.25">
      <c r="A545" s="554"/>
      <c r="B545" s="554"/>
      <c r="C545" s="555"/>
      <c r="D545" s="554"/>
      <c r="E545" s="555"/>
      <c r="F545" s="554"/>
      <c r="G545" s="28"/>
    </row>
    <row r="546" spans="1:7" x14ac:dyDescent="0.25">
      <c r="A546" s="554"/>
      <c r="B546" s="554"/>
      <c r="C546" s="555"/>
      <c r="D546" s="554"/>
      <c r="E546" s="555"/>
      <c r="F546" s="554"/>
      <c r="G546" s="28"/>
    </row>
    <row r="547" spans="1:7" x14ac:dyDescent="0.25">
      <c r="A547" s="554"/>
      <c r="B547" s="554"/>
      <c r="C547" s="555"/>
      <c r="D547" s="554"/>
      <c r="E547" s="555"/>
      <c r="F547" s="554"/>
      <c r="G547" s="28"/>
    </row>
    <row r="548" spans="1:7" x14ac:dyDescent="0.25">
      <c r="A548" s="554"/>
      <c r="B548" s="554"/>
      <c r="C548" s="555"/>
      <c r="D548" s="554"/>
      <c r="E548" s="555"/>
      <c r="F548" s="554"/>
      <c r="G548" s="28"/>
    </row>
    <row r="549" spans="1:7" x14ac:dyDescent="0.25">
      <c r="A549" s="554"/>
      <c r="B549" s="554"/>
      <c r="C549" s="555"/>
      <c r="D549" s="554"/>
      <c r="E549" s="555"/>
      <c r="F549" s="554"/>
      <c r="G549" s="28"/>
    </row>
    <row r="550" spans="1:7" x14ac:dyDescent="0.25">
      <c r="A550" s="554"/>
      <c r="B550" s="554"/>
      <c r="C550" s="555"/>
      <c r="D550" s="554"/>
      <c r="E550" s="555"/>
      <c r="F550" s="554"/>
      <c r="G550" s="28"/>
    </row>
    <row r="551" spans="1:7" x14ac:dyDescent="0.25">
      <c r="A551" s="554"/>
      <c r="B551" s="554"/>
      <c r="C551" s="555"/>
      <c r="D551" s="554"/>
      <c r="E551" s="555"/>
      <c r="F551" s="554"/>
      <c r="G551" s="28"/>
    </row>
    <row r="552" spans="1:7" x14ac:dyDescent="0.25">
      <c r="A552" s="554"/>
      <c r="B552" s="554"/>
      <c r="C552" s="555"/>
      <c r="D552" s="554"/>
      <c r="E552" s="555"/>
      <c r="F552" s="554"/>
      <c r="G552" s="28"/>
    </row>
    <row r="553" spans="1:7" x14ac:dyDescent="0.25">
      <c r="A553" s="554"/>
      <c r="B553" s="554"/>
      <c r="C553" s="555"/>
      <c r="D553" s="554"/>
      <c r="E553" s="555"/>
      <c r="F553" s="554"/>
      <c r="G553" s="28"/>
    </row>
    <row r="554" spans="1:7" x14ac:dyDescent="0.25">
      <c r="A554" s="554"/>
      <c r="B554" s="554"/>
      <c r="C554" s="555"/>
      <c r="D554" s="554"/>
      <c r="E554" s="555"/>
      <c r="F554" s="554"/>
      <c r="G554" s="28"/>
    </row>
    <row r="555" spans="1:7" x14ac:dyDescent="0.25">
      <c r="A555" s="554"/>
      <c r="B555" s="554"/>
      <c r="C555" s="555"/>
      <c r="D555" s="554"/>
      <c r="E555" s="555"/>
      <c r="F555" s="554"/>
      <c r="G555" s="28"/>
    </row>
    <row r="556" spans="1:7" x14ac:dyDescent="0.25">
      <c r="A556" s="554"/>
      <c r="B556" s="554"/>
      <c r="C556" s="555"/>
      <c r="D556" s="554"/>
      <c r="E556" s="555"/>
      <c r="F556" s="554"/>
      <c r="G556" s="28"/>
    </row>
    <row r="557" spans="1:7" x14ac:dyDescent="0.25">
      <c r="A557" s="554"/>
      <c r="B557" s="554"/>
      <c r="C557" s="555"/>
      <c r="D557" s="554"/>
      <c r="E557" s="555"/>
      <c r="F557" s="554"/>
      <c r="G557" s="28"/>
    </row>
    <row r="558" spans="1:7" x14ac:dyDescent="0.25">
      <c r="A558" s="554"/>
      <c r="B558" s="554"/>
      <c r="C558" s="555"/>
      <c r="D558" s="554"/>
      <c r="E558" s="555"/>
      <c r="F558" s="554"/>
      <c r="G558" s="28"/>
    </row>
    <row r="559" spans="1:7" x14ac:dyDescent="0.25">
      <c r="A559" s="554"/>
      <c r="B559" s="554"/>
      <c r="C559" s="555"/>
      <c r="D559" s="554"/>
      <c r="E559" s="555"/>
      <c r="F559" s="554"/>
      <c r="G559" s="28"/>
    </row>
    <row r="560" spans="1:7" x14ac:dyDescent="0.25">
      <c r="A560" s="554"/>
      <c r="B560" s="554"/>
      <c r="C560" s="555"/>
      <c r="D560" s="554"/>
      <c r="E560" s="555"/>
      <c r="F560" s="554"/>
      <c r="G560" s="28"/>
    </row>
    <row r="561" spans="1:7" x14ac:dyDescent="0.25">
      <c r="A561" s="554"/>
      <c r="B561" s="554"/>
      <c r="C561" s="555"/>
      <c r="D561" s="554"/>
      <c r="E561" s="555"/>
      <c r="F561" s="554"/>
      <c r="G561" s="28"/>
    </row>
    <row r="562" spans="1:7" x14ac:dyDescent="0.25">
      <c r="A562" s="554"/>
      <c r="B562" s="554"/>
      <c r="C562" s="555"/>
      <c r="D562" s="554"/>
      <c r="E562" s="555"/>
      <c r="F562" s="554"/>
      <c r="G562" s="28"/>
    </row>
    <row r="563" spans="1:7" x14ac:dyDescent="0.25">
      <c r="A563" s="554"/>
      <c r="B563" s="554"/>
      <c r="C563" s="555"/>
      <c r="D563" s="554"/>
      <c r="E563" s="555"/>
      <c r="F563" s="554"/>
      <c r="G563" s="28"/>
    </row>
    <row r="564" spans="1:7" x14ac:dyDescent="0.25">
      <c r="A564" s="554"/>
      <c r="B564" s="554"/>
      <c r="C564" s="555"/>
      <c r="D564" s="554"/>
      <c r="E564" s="555"/>
      <c r="F564" s="554"/>
      <c r="G564" s="28"/>
    </row>
    <row r="565" spans="1:7" x14ac:dyDescent="0.25">
      <c r="A565" s="554"/>
      <c r="B565" s="554"/>
      <c r="C565" s="555"/>
      <c r="D565" s="554"/>
      <c r="E565" s="555"/>
      <c r="F565" s="554"/>
      <c r="G565" s="28"/>
    </row>
    <row r="566" spans="1:7" x14ac:dyDescent="0.25">
      <c r="A566" s="554"/>
      <c r="B566" s="554"/>
      <c r="C566" s="555"/>
      <c r="D566" s="554"/>
      <c r="E566" s="555"/>
      <c r="F566" s="554"/>
      <c r="G566" s="28"/>
    </row>
    <row r="567" spans="1:7" x14ac:dyDescent="0.25">
      <c r="A567" s="554"/>
      <c r="B567" s="554"/>
      <c r="C567" s="555"/>
      <c r="D567" s="554"/>
      <c r="E567" s="555"/>
      <c r="F567" s="554"/>
      <c r="G567" s="28"/>
    </row>
    <row r="568" spans="1:7" x14ac:dyDescent="0.25">
      <c r="A568" s="554"/>
      <c r="B568" s="554"/>
      <c r="C568" s="555"/>
      <c r="D568" s="554"/>
      <c r="E568" s="555"/>
      <c r="F568" s="554"/>
      <c r="G568" s="28"/>
    </row>
    <row r="569" spans="1:7" x14ac:dyDescent="0.25">
      <c r="A569" s="554"/>
      <c r="B569" s="554"/>
      <c r="C569" s="555"/>
      <c r="D569" s="554"/>
      <c r="E569" s="555"/>
      <c r="F569" s="554"/>
      <c r="G569" s="28"/>
    </row>
    <row r="570" spans="1:7" x14ac:dyDescent="0.25">
      <c r="A570" s="554"/>
      <c r="B570" s="554"/>
      <c r="C570" s="555"/>
      <c r="D570" s="554"/>
      <c r="E570" s="555"/>
      <c r="F570" s="554"/>
      <c r="G570" s="28"/>
    </row>
    <row r="571" spans="1:7" x14ac:dyDescent="0.25">
      <c r="A571" s="554"/>
      <c r="B571" s="554"/>
      <c r="C571" s="555"/>
      <c r="D571" s="554"/>
      <c r="E571" s="555"/>
      <c r="F571" s="554"/>
      <c r="G571" s="28"/>
    </row>
    <row r="572" spans="1:7" x14ac:dyDescent="0.25">
      <c r="A572" s="554"/>
      <c r="B572" s="554"/>
      <c r="C572" s="555"/>
      <c r="D572" s="554"/>
      <c r="E572" s="555"/>
      <c r="F572" s="554"/>
      <c r="G572" s="28"/>
    </row>
    <row r="573" spans="1:7" x14ac:dyDescent="0.25">
      <c r="A573" s="554"/>
      <c r="B573" s="554"/>
      <c r="C573" s="555"/>
      <c r="D573" s="554"/>
      <c r="E573" s="555"/>
      <c r="F573" s="554"/>
      <c r="G573" s="28"/>
    </row>
    <row r="574" spans="1:7" x14ac:dyDescent="0.25">
      <c r="A574" s="554"/>
      <c r="B574" s="554"/>
      <c r="C574" s="555"/>
      <c r="D574" s="554"/>
      <c r="E574" s="555"/>
      <c r="F574" s="554"/>
      <c r="G574" s="28"/>
    </row>
    <row r="575" spans="1:7" x14ac:dyDescent="0.25">
      <c r="A575" s="554"/>
      <c r="B575" s="554"/>
      <c r="C575" s="555"/>
      <c r="D575" s="554"/>
      <c r="E575" s="555"/>
      <c r="F575" s="554"/>
      <c r="G575" s="28"/>
    </row>
    <row r="576" spans="1:7" x14ac:dyDescent="0.25">
      <c r="A576" s="554"/>
      <c r="B576" s="554"/>
      <c r="C576" s="555"/>
      <c r="D576" s="554"/>
      <c r="E576" s="555"/>
      <c r="F576" s="554"/>
      <c r="G576" s="28"/>
    </row>
    <row r="577" spans="1:7" x14ac:dyDescent="0.25">
      <c r="A577" s="554"/>
      <c r="B577" s="554"/>
      <c r="C577" s="555"/>
      <c r="D577" s="554"/>
      <c r="E577" s="555"/>
      <c r="F577" s="554"/>
      <c r="G577" s="28"/>
    </row>
    <row r="578" spans="1:7" x14ac:dyDescent="0.25">
      <c r="A578" s="554"/>
      <c r="B578" s="554"/>
      <c r="C578" s="555"/>
      <c r="D578" s="554"/>
      <c r="E578" s="555"/>
      <c r="F578" s="554"/>
      <c r="G578" s="28"/>
    </row>
    <row r="579" spans="1:7" x14ac:dyDescent="0.25">
      <c r="A579" s="554"/>
      <c r="B579" s="554"/>
      <c r="C579" s="555"/>
      <c r="D579" s="554"/>
      <c r="E579" s="555"/>
      <c r="F579" s="554"/>
      <c r="G579" s="28"/>
    </row>
    <row r="580" spans="1:7" x14ac:dyDescent="0.25">
      <c r="A580" s="554"/>
      <c r="B580" s="554"/>
      <c r="C580" s="555"/>
      <c r="D580" s="554"/>
      <c r="E580" s="555"/>
      <c r="F580" s="554"/>
      <c r="G580" s="28"/>
    </row>
    <row r="581" spans="1:7" x14ac:dyDescent="0.25">
      <c r="A581" s="554"/>
      <c r="B581" s="554"/>
      <c r="C581" s="555"/>
      <c r="D581" s="554"/>
      <c r="E581" s="555"/>
      <c r="F581" s="554"/>
      <c r="G581" s="28"/>
    </row>
    <row r="582" spans="1:7" x14ac:dyDescent="0.25">
      <c r="A582" s="554"/>
      <c r="B582" s="554"/>
      <c r="C582" s="555"/>
      <c r="D582" s="554"/>
      <c r="E582" s="555"/>
      <c r="F582" s="554"/>
      <c r="G582" s="28"/>
    </row>
    <row r="583" spans="1:7" x14ac:dyDescent="0.25">
      <c r="A583" s="554"/>
      <c r="B583" s="554"/>
      <c r="C583" s="555"/>
      <c r="D583" s="554"/>
      <c r="E583" s="555"/>
      <c r="F583" s="554"/>
      <c r="G583" s="28"/>
    </row>
    <row r="584" spans="1:7" x14ac:dyDescent="0.25">
      <c r="A584" s="554"/>
      <c r="B584" s="554"/>
      <c r="C584" s="555"/>
      <c r="D584" s="554"/>
      <c r="E584" s="555"/>
      <c r="F584" s="554"/>
      <c r="G584" s="28"/>
    </row>
    <row r="585" spans="1:7" x14ac:dyDescent="0.25">
      <c r="A585" s="554"/>
      <c r="B585" s="554"/>
      <c r="C585" s="555"/>
      <c r="D585" s="554"/>
      <c r="E585" s="555"/>
      <c r="F585" s="554"/>
      <c r="G585" s="28"/>
    </row>
    <row r="586" spans="1:7" x14ac:dyDescent="0.25">
      <c r="A586" s="554"/>
      <c r="B586" s="554"/>
      <c r="C586" s="555"/>
      <c r="D586" s="554"/>
      <c r="E586" s="555"/>
      <c r="F586" s="554"/>
      <c r="G586" s="28"/>
    </row>
    <row r="587" spans="1:7" x14ac:dyDescent="0.25">
      <c r="A587" s="554"/>
      <c r="B587" s="554"/>
      <c r="C587" s="555"/>
      <c r="D587" s="554"/>
      <c r="E587" s="555"/>
      <c r="F587" s="554"/>
      <c r="G587" s="28"/>
    </row>
    <row r="588" spans="1:7" x14ac:dyDescent="0.25">
      <c r="A588" s="554"/>
      <c r="B588" s="554"/>
      <c r="C588" s="555"/>
      <c r="D588" s="554"/>
      <c r="E588" s="555"/>
      <c r="F588" s="554"/>
      <c r="G588" s="28"/>
    </row>
    <row r="589" spans="1:7" x14ac:dyDescent="0.25">
      <c r="A589" s="554"/>
      <c r="B589" s="554"/>
      <c r="C589" s="555"/>
      <c r="D589" s="554"/>
      <c r="E589" s="555"/>
      <c r="F589" s="554"/>
      <c r="G589" s="28"/>
    </row>
    <row r="590" spans="1:7" x14ac:dyDescent="0.25">
      <c r="A590" s="554"/>
      <c r="B590" s="554"/>
      <c r="C590" s="555"/>
      <c r="D590" s="554"/>
      <c r="E590" s="555"/>
      <c r="F590" s="554"/>
      <c r="G590" s="28"/>
    </row>
    <row r="591" spans="1:7" x14ac:dyDescent="0.25">
      <c r="A591" s="554"/>
      <c r="B591" s="554"/>
      <c r="C591" s="555"/>
      <c r="D591" s="554"/>
      <c r="E591" s="555"/>
      <c r="F591" s="554"/>
      <c r="G591" s="28"/>
    </row>
    <row r="592" spans="1:7" x14ac:dyDescent="0.25">
      <c r="A592" s="554"/>
      <c r="B592" s="554"/>
      <c r="C592" s="555"/>
      <c r="D592" s="554"/>
      <c r="E592" s="555"/>
      <c r="F592" s="554"/>
      <c r="G592" s="28"/>
    </row>
    <row r="593" spans="1:7" x14ac:dyDescent="0.25">
      <c r="A593" s="554"/>
      <c r="B593" s="554"/>
      <c r="C593" s="555"/>
      <c r="D593" s="554"/>
      <c r="E593" s="555"/>
      <c r="F593" s="554"/>
      <c r="G593" s="28"/>
    </row>
    <row r="594" spans="1:7" x14ac:dyDescent="0.25">
      <c r="A594" s="554"/>
      <c r="B594" s="554"/>
      <c r="C594" s="555"/>
      <c r="D594" s="554"/>
      <c r="E594" s="555"/>
      <c r="F594" s="554"/>
      <c r="G594" s="28"/>
    </row>
    <row r="595" spans="1:7" x14ac:dyDescent="0.25">
      <c r="A595" s="554"/>
      <c r="B595" s="554"/>
      <c r="C595" s="555"/>
      <c r="D595" s="554"/>
      <c r="E595" s="555"/>
      <c r="F595" s="554"/>
      <c r="G595" s="28"/>
    </row>
    <row r="596" spans="1:7" x14ac:dyDescent="0.25">
      <c r="A596" s="554"/>
      <c r="B596" s="554"/>
      <c r="C596" s="555"/>
      <c r="D596" s="554"/>
      <c r="E596" s="555"/>
      <c r="F596" s="554"/>
      <c r="G596" s="28"/>
    </row>
    <row r="597" spans="1:7" x14ac:dyDescent="0.25">
      <c r="A597" s="554"/>
      <c r="B597" s="554"/>
      <c r="C597" s="555"/>
      <c r="D597" s="554"/>
      <c r="E597" s="555"/>
      <c r="F597" s="554"/>
      <c r="G597" s="28"/>
    </row>
    <row r="598" spans="1:7" x14ac:dyDescent="0.25">
      <c r="A598" s="554"/>
      <c r="B598" s="554"/>
      <c r="C598" s="555"/>
      <c r="D598" s="554"/>
      <c r="E598" s="555"/>
      <c r="F598" s="554"/>
      <c r="G598" s="28"/>
    </row>
    <row r="599" spans="1:7" x14ac:dyDescent="0.25">
      <c r="A599" s="554"/>
      <c r="B599" s="554"/>
      <c r="C599" s="555"/>
      <c r="D599" s="554"/>
      <c r="E599" s="555"/>
      <c r="F599" s="554"/>
      <c r="G599" s="28"/>
    </row>
    <row r="600" spans="1:7" x14ac:dyDescent="0.25">
      <c r="A600" s="554"/>
      <c r="B600" s="554"/>
      <c r="C600" s="555"/>
      <c r="D600" s="554"/>
      <c r="E600" s="555"/>
      <c r="F600" s="554"/>
      <c r="G600" s="28"/>
    </row>
    <row r="601" spans="1:7" x14ac:dyDescent="0.25">
      <c r="A601" s="554"/>
      <c r="B601" s="554"/>
      <c r="C601" s="555"/>
      <c r="D601" s="554"/>
      <c r="E601" s="555"/>
      <c r="F601" s="554"/>
      <c r="G601" s="28"/>
    </row>
    <row r="602" spans="1:7" x14ac:dyDescent="0.25">
      <c r="A602" s="554"/>
      <c r="B602" s="554"/>
      <c r="C602" s="555"/>
      <c r="D602" s="554"/>
      <c r="E602" s="555"/>
      <c r="F602" s="554"/>
      <c r="G602" s="28"/>
    </row>
    <row r="603" spans="1:7" x14ac:dyDescent="0.25">
      <c r="A603" s="554"/>
      <c r="B603" s="554"/>
      <c r="C603" s="555"/>
      <c r="D603" s="554"/>
      <c r="E603" s="555"/>
      <c r="F603" s="554"/>
      <c r="G603" s="28"/>
    </row>
    <row r="604" spans="1:7" x14ac:dyDescent="0.25">
      <c r="A604" s="554"/>
      <c r="B604" s="554"/>
      <c r="C604" s="555"/>
      <c r="D604" s="554"/>
      <c r="E604" s="555"/>
      <c r="F604" s="554"/>
      <c r="G604" s="28"/>
    </row>
    <row r="605" spans="1:7" x14ac:dyDescent="0.25">
      <c r="A605" s="554"/>
      <c r="B605" s="554"/>
      <c r="C605" s="555"/>
      <c r="D605" s="554"/>
      <c r="E605" s="555"/>
      <c r="F605" s="554"/>
      <c r="G605" s="28"/>
    </row>
    <row r="606" spans="1:7" x14ac:dyDescent="0.25">
      <c r="A606" s="554"/>
      <c r="B606" s="554"/>
      <c r="C606" s="555"/>
      <c r="D606" s="554"/>
      <c r="E606" s="555"/>
      <c r="F606" s="554"/>
      <c r="G606" s="28"/>
    </row>
    <row r="607" spans="1:7" x14ac:dyDescent="0.25">
      <c r="A607" s="554"/>
      <c r="B607" s="554"/>
      <c r="C607" s="555"/>
      <c r="D607" s="554"/>
      <c r="E607" s="555"/>
      <c r="F607" s="554"/>
      <c r="G607" s="28"/>
    </row>
    <row r="608" spans="1:7" x14ac:dyDescent="0.25">
      <c r="A608" s="554"/>
      <c r="B608" s="554"/>
      <c r="C608" s="555"/>
      <c r="D608" s="554"/>
      <c r="E608" s="555"/>
      <c r="F608" s="554"/>
      <c r="G608" s="28"/>
    </row>
    <row r="609" spans="1:7" x14ac:dyDescent="0.25">
      <c r="A609" s="554"/>
      <c r="B609" s="554"/>
      <c r="C609" s="555"/>
      <c r="D609" s="554"/>
      <c r="E609" s="555"/>
      <c r="F609" s="554"/>
      <c r="G609" s="28"/>
    </row>
    <row r="610" spans="1:7" x14ac:dyDescent="0.25">
      <c r="A610" s="554"/>
      <c r="B610" s="554"/>
      <c r="C610" s="555"/>
      <c r="D610" s="554"/>
      <c r="E610" s="555"/>
      <c r="F610" s="554"/>
      <c r="G610" s="28"/>
    </row>
    <row r="611" spans="1:7" x14ac:dyDescent="0.25">
      <c r="A611" s="554"/>
      <c r="B611" s="554"/>
      <c r="C611" s="555"/>
      <c r="D611" s="554"/>
      <c r="E611" s="555"/>
      <c r="F611" s="554"/>
      <c r="G611" s="28"/>
    </row>
    <row r="612" spans="1:7" x14ac:dyDescent="0.25">
      <c r="A612" s="554"/>
      <c r="B612" s="554"/>
      <c r="C612" s="555"/>
      <c r="D612" s="554"/>
      <c r="E612" s="555"/>
      <c r="F612" s="554"/>
      <c r="G612" s="28"/>
    </row>
    <row r="613" spans="1:7" x14ac:dyDescent="0.25">
      <c r="A613" s="554"/>
      <c r="B613" s="554"/>
      <c r="C613" s="555"/>
      <c r="D613" s="554"/>
      <c r="E613" s="555"/>
      <c r="F613" s="554"/>
      <c r="G613" s="28"/>
    </row>
    <row r="614" spans="1:7" x14ac:dyDescent="0.25">
      <c r="A614" s="554"/>
      <c r="B614" s="554"/>
      <c r="C614" s="555"/>
      <c r="D614" s="554"/>
      <c r="E614" s="555"/>
      <c r="F614" s="554"/>
      <c r="G614" s="28"/>
    </row>
    <row r="615" spans="1:7" x14ac:dyDescent="0.25">
      <c r="A615" s="554"/>
      <c r="B615" s="554"/>
      <c r="C615" s="555"/>
      <c r="D615" s="554"/>
      <c r="E615" s="555"/>
      <c r="F615" s="554"/>
      <c r="G615" s="28"/>
    </row>
    <row r="616" spans="1:7" x14ac:dyDescent="0.25">
      <c r="A616" s="554"/>
      <c r="B616" s="554"/>
      <c r="C616" s="555"/>
      <c r="D616" s="554"/>
      <c r="E616" s="555"/>
      <c r="F616" s="554"/>
      <c r="G616" s="28"/>
    </row>
    <row r="617" spans="1:7" x14ac:dyDescent="0.25">
      <c r="A617" s="554"/>
      <c r="B617" s="554"/>
      <c r="C617" s="555"/>
      <c r="D617" s="554"/>
      <c r="E617" s="555"/>
      <c r="F617" s="554"/>
      <c r="G617" s="28"/>
    </row>
    <row r="618" spans="1:7" x14ac:dyDescent="0.25">
      <c r="A618" s="554"/>
      <c r="B618" s="554"/>
      <c r="C618" s="555"/>
      <c r="D618" s="554"/>
      <c r="E618" s="555"/>
      <c r="F618" s="554"/>
      <c r="G618" s="28"/>
    </row>
    <row r="619" spans="1:7" x14ac:dyDescent="0.25">
      <c r="A619" s="554"/>
      <c r="B619" s="554"/>
      <c r="C619" s="555"/>
      <c r="D619" s="554"/>
      <c r="E619" s="555"/>
      <c r="F619" s="554"/>
      <c r="G619" s="28"/>
    </row>
    <row r="620" spans="1:7" x14ac:dyDescent="0.25">
      <c r="A620" s="554"/>
      <c r="B620" s="554"/>
      <c r="C620" s="555"/>
      <c r="D620" s="554"/>
      <c r="E620" s="555"/>
      <c r="F620" s="554"/>
      <c r="G620" s="28"/>
    </row>
    <row r="621" spans="1:7" x14ac:dyDescent="0.25">
      <c r="A621" s="554"/>
      <c r="B621" s="554"/>
      <c r="C621" s="555"/>
      <c r="D621" s="554"/>
      <c r="E621" s="555"/>
      <c r="F621" s="554"/>
      <c r="G621" s="28"/>
    </row>
    <row r="622" spans="1:7" x14ac:dyDescent="0.25">
      <c r="A622" s="554"/>
      <c r="B622" s="554"/>
      <c r="C622" s="555"/>
      <c r="D622" s="554"/>
      <c r="E622" s="555"/>
      <c r="F622" s="554"/>
      <c r="G622" s="28"/>
    </row>
    <row r="623" spans="1:7" x14ac:dyDescent="0.25">
      <c r="A623" s="554"/>
      <c r="B623" s="554"/>
      <c r="C623" s="555"/>
      <c r="D623" s="554"/>
      <c r="E623" s="555"/>
      <c r="F623" s="554"/>
      <c r="G623" s="28"/>
    </row>
    <row r="624" spans="1:7" x14ac:dyDescent="0.25">
      <c r="A624" s="554"/>
      <c r="B624" s="554"/>
      <c r="C624" s="555"/>
      <c r="D624" s="554"/>
      <c r="E624" s="555"/>
      <c r="F624" s="554"/>
      <c r="G624" s="28"/>
    </row>
    <row r="625" spans="1:7" x14ac:dyDescent="0.25">
      <c r="A625" s="554"/>
      <c r="B625" s="554"/>
      <c r="C625" s="555"/>
      <c r="D625" s="554"/>
      <c r="E625" s="555"/>
      <c r="F625" s="554"/>
      <c r="G625" s="28"/>
    </row>
    <row r="626" spans="1:7" x14ac:dyDescent="0.25">
      <c r="A626" s="554"/>
      <c r="B626" s="554"/>
      <c r="C626" s="555"/>
      <c r="D626" s="554"/>
      <c r="E626" s="555"/>
      <c r="F626" s="554"/>
      <c r="G626" s="28"/>
    </row>
    <row r="627" spans="1:7" x14ac:dyDescent="0.25">
      <c r="A627" s="554"/>
      <c r="B627" s="554"/>
      <c r="C627" s="555"/>
      <c r="D627" s="554"/>
      <c r="E627" s="555"/>
      <c r="F627" s="554"/>
      <c r="G627" s="28"/>
    </row>
    <row r="628" spans="1:7" x14ac:dyDescent="0.25">
      <c r="A628" s="554"/>
      <c r="B628" s="554"/>
      <c r="C628" s="555"/>
      <c r="D628" s="554"/>
      <c r="E628" s="555"/>
      <c r="F628" s="554"/>
      <c r="G628" s="28"/>
    </row>
    <row r="629" spans="1:7" x14ac:dyDescent="0.25">
      <c r="A629" s="554"/>
      <c r="B629" s="554"/>
      <c r="C629" s="555"/>
      <c r="D629" s="554"/>
      <c r="E629" s="555"/>
      <c r="F629" s="554"/>
      <c r="G629" s="28"/>
    </row>
    <row r="630" spans="1:7" x14ac:dyDescent="0.25">
      <c r="A630" s="554"/>
      <c r="B630" s="554"/>
      <c r="C630" s="555"/>
      <c r="D630" s="554"/>
      <c r="E630" s="555"/>
      <c r="F630" s="554"/>
      <c r="G630" s="28"/>
    </row>
    <row r="631" spans="1:7" x14ac:dyDescent="0.25">
      <c r="A631" s="554"/>
      <c r="B631" s="554"/>
      <c r="C631" s="555"/>
      <c r="D631" s="554"/>
      <c r="E631" s="555"/>
      <c r="F631" s="554"/>
      <c r="G631" s="28"/>
    </row>
    <row r="632" spans="1:7" x14ac:dyDescent="0.25">
      <c r="A632" s="554"/>
      <c r="B632" s="554"/>
      <c r="C632" s="555"/>
      <c r="D632" s="554"/>
      <c r="E632" s="555"/>
      <c r="F632" s="554"/>
      <c r="G632" s="28"/>
    </row>
    <row r="633" spans="1:7" x14ac:dyDescent="0.25">
      <c r="A633" s="554"/>
      <c r="B633" s="554"/>
      <c r="C633" s="555"/>
      <c r="D633" s="554"/>
      <c r="E633" s="555"/>
      <c r="F633" s="554"/>
      <c r="G633" s="28"/>
    </row>
    <row r="634" spans="1:7" x14ac:dyDescent="0.25">
      <c r="A634" s="554"/>
      <c r="B634" s="554"/>
      <c r="C634" s="555"/>
      <c r="D634" s="554"/>
      <c r="E634" s="555"/>
      <c r="F634" s="554"/>
      <c r="G634" s="28"/>
    </row>
    <row r="635" spans="1:7" x14ac:dyDescent="0.25">
      <c r="A635" s="554"/>
      <c r="B635" s="554"/>
      <c r="C635" s="555"/>
      <c r="D635" s="554"/>
      <c r="E635" s="555"/>
      <c r="F635" s="554"/>
      <c r="G635" s="28"/>
    </row>
    <row r="636" spans="1:7" x14ac:dyDescent="0.25">
      <c r="A636" s="554"/>
      <c r="B636" s="554"/>
      <c r="C636" s="555"/>
      <c r="D636" s="554"/>
      <c r="E636" s="555"/>
      <c r="F636" s="554"/>
      <c r="G636" s="28"/>
    </row>
    <row r="637" spans="1:7" x14ac:dyDescent="0.25">
      <c r="A637" s="554"/>
      <c r="B637" s="554"/>
      <c r="C637" s="555"/>
      <c r="D637" s="554"/>
      <c r="E637" s="555"/>
      <c r="F637" s="554"/>
      <c r="G637" s="28"/>
    </row>
    <row r="638" spans="1:7" x14ac:dyDescent="0.25">
      <c r="A638" s="554"/>
      <c r="B638" s="554"/>
      <c r="C638" s="555"/>
      <c r="D638" s="554"/>
      <c r="E638" s="555"/>
      <c r="F638" s="554"/>
      <c r="G638" s="28"/>
    </row>
    <row r="639" spans="1:7" x14ac:dyDescent="0.25">
      <c r="A639" s="554"/>
      <c r="B639" s="554"/>
      <c r="C639" s="555"/>
      <c r="D639" s="554"/>
      <c r="E639" s="555"/>
      <c r="F639" s="554"/>
      <c r="G639" s="28"/>
    </row>
    <row r="640" spans="1:7" x14ac:dyDescent="0.25">
      <c r="A640" s="554"/>
      <c r="B640" s="554"/>
      <c r="C640" s="555"/>
      <c r="D640" s="554"/>
      <c r="E640" s="555"/>
      <c r="F640" s="554"/>
      <c r="G640" s="28"/>
    </row>
    <row r="641" spans="1:7" x14ac:dyDescent="0.25">
      <c r="A641" s="554"/>
      <c r="B641" s="554"/>
      <c r="C641" s="555"/>
      <c r="D641" s="554"/>
      <c r="E641" s="555"/>
      <c r="F641" s="554"/>
      <c r="G641" s="28"/>
    </row>
    <row r="642" spans="1:7" x14ac:dyDescent="0.25">
      <c r="A642" s="554"/>
      <c r="B642" s="554"/>
      <c r="C642" s="555"/>
      <c r="D642" s="554"/>
      <c r="E642" s="555"/>
      <c r="F642" s="554"/>
      <c r="G642" s="28"/>
    </row>
    <row r="643" spans="1:7" x14ac:dyDescent="0.25">
      <c r="A643" s="554"/>
      <c r="B643" s="554"/>
      <c r="C643" s="555"/>
      <c r="D643" s="554"/>
      <c r="E643" s="555"/>
      <c r="F643" s="554"/>
      <c r="G643" s="28"/>
    </row>
    <row r="644" spans="1:7" x14ac:dyDescent="0.25">
      <c r="A644" s="554"/>
      <c r="B644" s="554"/>
      <c r="C644" s="555"/>
      <c r="D644" s="554"/>
      <c r="E644" s="555"/>
      <c r="F644" s="554"/>
      <c r="G644" s="28"/>
    </row>
    <row r="645" spans="1:7" x14ac:dyDescent="0.25">
      <c r="A645" s="554"/>
      <c r="B645" s="554"/>
      <c r="C645" s="555"/>
      <c r="D645" s="554"/>
      <c r="E645" s="555"/>
      <c r="F645" s="554"/>
      <c r="G645" s="28"/>
    </row>
    <row r="646" spans="1:7" x14ac:dyDescent="0.25">
      <c r="A646" s="554"/>
      <c r="B646" s="554"/>
      <c r="C646" s="555"/>
      <c r="D646" s="554"/>
      <c r="E646" s="555"/>
      <c r="F646" s="554"/>
      <c r="G646" s="28"/>
    </row>
    <row r="647" spans="1:7" x14ac:dyDescent="0.25">
      <c r="A647" s="554"/>
      <c r="B647" s="554"/>
      <c r="C647" s="555"/>
      <c r="D647" s="554"/>
      <c r="E647" s="555"/>
      <c r="F647" s="554"/>
      <c r="G647" s="28"/>
    </row>
    <row r="648" spans="1:7" x14ac:dyDescent="0.25">
      <c r="A648" s="554"/>
      <c r="B648" s="554"/>
      <c r="C648" s="555"/>
      <c r="D648" s="554"/>
      <c r="E648" s="555"/>
      <c r="F648" s="554"/>
      <c r="G648" s="28"/>
    </row>
    <row r="649" spans="1:7" x14ac:dyDescent="0.25">
      <c r="A649" s="554"/>
      <c r="B649" s="554"/>
      <c r="C649" s="555"/>
      <c r="D649" s="554"/>
      <c r="E649" s="555"/>
      <c r="F649" s="554"/>
      <c r="G649" s="28"/>
    </row>
    <row r="650" spans="1:7" x14ac:dyDescent="0.25">
      <c r="A650" s="554"/>
      <c r="B650" s="554"/>
      <c r="C650" s="555"/>
      <c r="D650" s="554"/>
      <c r="E650" s="555"/>
      <c r="F650" s="554"/>
      <c r="G650" s="28"/>
    </row>
    <row r="651" spans="1:7" x14ac:dyDescent="0.25">
      <c r="A651" s="554"/>
      <c r="B651" s="554"/>
      <c r="C651" s="555"/>
      <c r="D651" s="554"/>
      <c r="E651" s="555"/>
      <c r="F651" s="554"/>
      <c r="G651" s="28"/>
    </row>
    <row r="652" spans="1:7" x14ac:dyDescent="0.25">
      <c r="A652" s="554"/>
      <c r="B652" s="554"/>
      <c r="C652" s="555"/>
      <c r="D652" s="554"/>
      <c r="E652" s="555"/>
      <c r="F652" s="554"/>
      <c r="G652" s="28"/>
    </row>
    <row r="653" spans="1:7" x14ac:dyDescent="0.25">
      <c r="A653" s="554"/>
      <c r="B653" s="554"/>
      <c r="C653" s="555"/>
      <c r="D653" s="554"/>
      <c r="E653" s="555"/>
      <c r="F653" s="554"/>
      <c r="G653" s="28"/>
    </row>
    <row r="654" spans="1:7" x14ac:dyDescent="0.25">
      <c r="A654" s="554"/>
      <c r="B654" s="554"/>
      <c r="C654" s="555"/>
      <c r="D654" s="554"/>
      <c r="E654" s="555"/>
      <c r="F654" s="554"/>
      <c r="G654" s="28"/>
    </row>
    <row r="655" spans="1:7" x14ac:dyDescent="0.25">
      <c r="A655" s="554"/>
      <c r="B655" s="554"/>
      <c r="C655" s="555"/>
      <c r="D655" s="554"/>
      <c r="E655" s="555"/>
      <c r="F655" s="554"/>
      <c r="G655" s="28"/>
    </row>
    <row r="656" spans="1:7" x14ac:dyDescent="0.25">
      <c r="A656" s="554"/>
      <c r="B656" s="554"/>
      <c r="C656" s="555"/>
      <c r="D656" s="554"/>
      <c r="E656" s="555"/>
      <c r="F656" s="554"/>
      <c r="G656" s="28"/>
    </row>
    <row r="657" spans="1:7" x14ac:dyDescent="0.25">
      <c r="A657" s="554"/>
      <c r="B657" s="554"/>
      <c r="C657" s="555"/>
      <c r="D657" s="554"/>
      <c r="E657" s="555"/>
      <c r="F657" s="554"/>
      <c r="G657" s="28"/>
    </row>
    <row r="658" spans="1:7" x14ac:dyDescent="0.25">
      <c r="A658" s="554"/>
      <c r="B658" s="554"/>
      <c r="C658" s="555"/>
      <c r="D658" s="554"/>
      <c r="E658" s="555"/>
      <c r="F658" s="554"/>
      <c r="G658" s="28"/>
    </row>
    <row r="659" spans="1:7" x14ac:dyDescent="0.25">
      <c r="A659" s="554"/>
      <c r="B659" s="554"/>
      <c r="C659" s="555"/>
      <c r="D659" s="554"/>
      <c r="E659" s="555"/>
      <c r="F659" s="554"/>
      <c r="G659" s="28"/>
    </row>
    <row r="660" spans="1:7" x14ac:dyDescent="0.25">
      <c r="A660" s="554"/>
      <c r="B660" s="554"/>
      <c r="C660" s="555"/>
      <c r="D660" s="554"/>
      <c r="E660" s="555"/>
      <c r="F660" s="554"/>
      <c r="G660" s="28"/>
    </row>
    <row r="661" spans="1:7" x14ac:dyDescent="0.25">
      <c r="A661" s="554"/>
      <c r="B661" s="554"/>
      <c r="C661" s="555"/>
      <c r="D661" s="554"/>
      <c r="E661" s="555"/>
      <c r="F661" s="554"/>
      <c r="G661" s="28"/>
    </row>
    <row r="662" spans="1:7" x14ac:dyDescent="0.25">
      <c r="A662" s="554"/>
      <c r="B662" s="554"/>
      <c r="C662" s="555"/>
      <c r="D662" s="554"/>
      <c r="E662" s="555"/>
      <c r="F662" s="554"/>
      <c r="G662" s="28"/>
    </row>
    <row r="663" spans="1:7" x14ac:dyDescent="0.25">
      <c r="A663" s="554"/>
      <c r="B663" s="554"/>
      <c r="C663" s="555"/>
      <c r="D663" s="554"/>
      <c r="E663" s="555"/>
      <c r="F663" s="554"/>
      <c r="G663" s="28"/>
    </row>
    <row r="664" spans="1:7" x14ac:dyDescent="0.25">
      <c r="A664" s="554"/>
      <c r="B664" s="554"/>
      <c r="C664" s="555"/>
      <c r="D664" s="554"/>
      <c r="E664" s="555"/>
      <c r="F664" s="554"/>
      <c r="G664" s="28"/>
    </row>
    <row r="665" spans="1:7" x14ac:dyDescent="0.25">
      <c r="A665" s="554"/>
      <c r="B665" s="554"/>
      <c r="C665" s="555"/>
      <c r="D665" s="554"/>
      <c r="E665" s="555"/>
      <c r="F665" s="554"/>
      <c r="G665" s="28"/>
    </row>
    <row r="666" spans="1:7" x14ac:dyDescent="0.25">
      <c r="A666" s="554"/>
      <c r="B666" s="554"/>
      <c r="C666" s="555"/>
      <c r="D666" s="554"/>
      <c r="E666" s="555"/>
      <c r="F666" s="554"/>
      <c r="G666" s="28"/>
    </row>
    <row r="667" spans="1:7" x14ac:dyDescent="0.25">
      <c r="A667" s="554"/>
      <c r="B667" s="554"/>
      <c r="C667" s="555"/>
      <c r="D667" s="554"/>
      <c r="E667" s="555"/>
      <c r="F667" s="554"/>
      <c r="G667" s="28"/>
    </row>
    <row r="668" spans="1:7" x14ac:dyDescent="0.25">
      <c r="A668" s="554"/>
      <c r="B668" s="554"/>
      <c r="C668" s="555"/>
      <c r="D668" s="554"/>
      <c r="E668" s="555"/>
      <c r="F668" s="554"/>
      <c r="G668" s="28"/>
    </row>
    <row r="669" spans="1:7" x14ac:dyDescent="0.25">
      <c r="A669" s="554"/>
      <c r="B669" s="554"/>
      <c r="C669" s="555"/>
      <c r="D669" s="554"/>
      <c r="E669" s="555"/>
      <c r="F669" s="554"/>
      <c r="G669" s="28"/>
    </row>
    <row r="670" spans="1:7" x14ac:dyDescent="0.25">
      <c r="A670" s="554"/>
      <c r="B670" s="554"/>
      <c r="C670" s="555"/>
      <c r="D670" s="554"/>
      <c r="E670" s="555"/>
      <c r="F670" s="554"/>
      <c r="G670" s="28"/>
    </row>
    <row r="671" spans="1:7" x14ac:dyDescent="0.25">
      <c r="A671" s="554"/>
      <c r="B671" s="554"/>
      <c r="C671" s="555"/>
      <c r="D671" s="554"/>
      <c r="E671" s="555"/>
      <c r="F671" s="554"/>
      <c r="G671" s="28"/>
    </row>
    <row r="672" spans="1:7" x14ac:dyDescent="0.25">
      <c r="A672" s="554"/>
      <c r="B672" s="554"/>
      <c r="C672" s="555"/>
      <c r="D672" s="554"/>
      <c r="E672" s="555"/>
      <c r="F672" s="554"/>
      <c r="G672" s="28"/>
    </row>
    <row r="673" spans="1:7" x14ac:dyDescent="0.25">
      <c r="A673" s="554"/>
      <c r="B673" s="554"/>
      <c r="C673" s="555"/>
      <c r="D673" s="554"/>
      <c r="E673" s="555"/>
      <c r="F673" s="554"/>
      <c r="G673" s="28"/>
    </row>
    <row r="674" spans="1:7" x14ac:dyDescent="0.25">
      <c r="A674" s="554"/>
      <c r="B674" s="554"/>
      <c r="C674" s="555"/>
      <c r="D674" s="554"/>
      <c r="E674" s="555"/>
      <c r="F674" s="554"/>
      <c r="G674" s="28"/>
    </row>
    <row r="675" spans="1:7" x14ac:dyDescent="0.25">
      <c r="A675" s="554"/>
      <c r="B675" s="554"/>
      <c r="C675" s="555"/>
      <c r="D675" s="554"/>
      <c r="E675" s="555"/>
      <c r="F675" s="554"/>
      <c r="G675" s="28"/>
    </row>
    <row r="676" spans="1:7" x14ac:dyDescent="0.25">
      <c r="A676" s="554"/>
      <c r="B676" s="554"/>
      <c r="C676" s="555"/>
      <c r="D676" s="554"/>
      <c r="E676" s="555"/>
      <c r="F676" s="554"/>
      <c r="G676" s="28"/>
    </row>
    <row r="677" spans="1:7" x14ac:dyDescent="0.25">
      <c r="A677" s="554"/>
      <c r="B677" s="554"/>
      <c r="C677" s="555"/>
      <c r="D677" s="554"/>
      <c r="E677" s="555"/>
      <c r="F677" s="554"/>
      <c r="G677" s="28"/>
    </row>
    <row r="678" spans="1:7" x14ac:dyDescent="0.25">
      <c r="A678" s="554"/>
      <c r="B678" s="554"/>
      <c r="C678" s="555"/>
      <c r="D678" s="554"/>
      <c r="E678" s="555"/>
      <c r="F678" s="554"/>
      <c r="G678" s="28"/>
    </row>
    <row r="679" spans="1:7" x14ac:dyDescent="0.25">
      <c r="A679" s="554"/>
      <c r="B679" s="554"/>
      <c r="C679" s="555"/>
      <c r="D679" s="554"/>
      <c r="E679" s="555"/>
      <c r="F679" s="554"/>
      <c r="G679" s="28"/>
    </row>
    <row r="680" spans="1:7" x14ac:dyDescent="0.25">
      <c r="A680" s="554"/>
      <c r="B680" s="554"/>
      <c r="C680" s="555"/>
      <c r="D680" s="554"/>
      <c r="E680" s="555"/>
      <c r="F680" s="554"/>
      <c r="G680" s="28"/>
    </row>
    <row r="681" spans="1:7" x14ac:dyDescent="0.25">
      <c r="A681" s="554"/>
      <c r="B681" s="554"/>
      <c r="C681" s="555"/>
      <c r="D681" s="554"/>
      <c r="E681" s="555"/>
      <c r="F681" s="554"/>
      <c r="G681" s="28"/>
    </row>
    <row r="682" spans="1:7" x14ac:dyDescent="0.25">
      <c r="A682" s="554"/>
      <c r="B682" s="554"/>
      <c r="C682" s="555"/>
      <c r="D682" s="554"/>
      <c r="E682" s="555"/>
      <c r="F682" s="554"/>
      <c r="G682" s="28"/>
    </row>
    <row r="683" spans="1:7" x14ac:dyDescent="0.25">
      <c r="A683" s="554"/>
      <c r="B683" s="554"/>
      <c r="C683" s="555"/>
      <c r="D683" s="554"/>
      <c r="E683" s="555"/>
      <c r="F683" s="554"/>
      <c r="G683" s="28"/>
    </row>
    <row r="684" spans="1:7" x14ac:dyDescent="0.25">
      <c r="A684" s="554"/>
      <c r="B684" s="554"/>
      <c r="C684" s="555"/>
      <c r="D684" s="554"/>
      <c r="E684" s="555"/>
      <c r="F684" s="554"/>
      <c r="G684" s="28"/>
    </row>
    <row r="685" spans="1:7" x14ac:dyDescent="0.25">
      <c r="A685" s="554"/>
      <c r="B685" s="554"/>
      <c r="C685" s="555"/>
      <c r="D685" s="554"/>
      <c r="E685" s="555"/>
      <c r="F685" s="554"/>
      <c r="G685" s="28"/>
    </row>
    <row r="686" spans="1:7" x14ac:dyDescent="0.25">
      <c r="A686" s="554"/>
      <c r="B686" s="554"/>
      <c r="C686" s="555"/>
      <c r="D686" s="554"/>
      <c r="E686" s="555"/>
      <c r="F686" s="554"/>
      <c r="G686" s="28"/>
    </row>
    <row r="687" spans="1:7" x14ac:dyDescent="0.25">
      <c r="A687" s="554"/>
      <c r="B687" s="554"/>
      <c r="C687" s="555"/>
      <c r="D687" s="554"/>
      <c r="E687" s="555"/>
      <c r="F687" s="554"/>
      <c r="G687" s="28"/>
    </row>
    <row r="688" spans="1:7" x14ac:dyDescent="0.25">
      <c r="A688" s="554"/>
      <c r="B688" s="554"/>
      <c r="C688" s="555"/>
      <c r="D688" s="554"/>
      <c r="E688" s="555"/>
      <c r="F688" s="554"/>
      <c r="G688" s="28"/>
    </row>
    <row r="689" spans="1:7" x14ac:dyDescent="0.25">
      <c r="A689" s="554"/>
      <c r="B689" s="554"/>
      <c r="C689" s="555"/>
      <c r="D689" s="554"/>
      <c r="E689" s="555"/>
      <c r="F689" s="554"/>
      <c r="G689" s="28"/>
    </row>
    <row r="690" spans="1:7" x14ac:dyDescent="0.25">
      <c r="A690" s="554"/>
      <c r="B690" s="554"/>
      <c r="C690" s="555"/>
      <c r="D690" s="554"/>
      <c r="E690" s="555"/>
      <c r="F690" s="554"/>
      <c r="G690" s="28"/>
    </row>
    <row r="691" spans="1:7" x14ac:dyDescent="0.25">
      <c r="A691" s="554"/>
      <c r="B691" s="554"/>
      <c r="C691" s="555"/>
      <c r="D691" s="554"/>
      <c r="E691" s="555"/>
      <c r="F691" s="554"/>
      <c r="G691" s="28"/>
    </row>
    <row r="692" spans="1:7" x14ac:dyDescent="0.25">
      <c r="A692" s="554"/>
      <c r="B692" s="554"/>
      <c r="C692" s="555"/>
      <c r="D692" s="554"/>
      <c r="E692" s="555"/>
      <c r="F692" s="554"/>
      <c r="G692" s="28"/>
    </row>
    <row r="693" spans="1:7" x14ac:dyDescent="0.25">
      <c r="A693" s="554"/>
      <c r="B693" s="554"/>
      <c r="C693" s="555"/>
      <c r="D693" s="554"/>
      <c r="E693" s="555"/>
      <c r="F693" s="554"/>
      <c r="G693" s="28"/>
    </row>
    <row r="694" spans="1:7" x14ac:dyDescent="0.25">
      <c r="A694" s="554"/>
      <c r="B694" s="554"/>
      <c r="C694" s="555"/>
      <c r="D694" s="554"/>
      <c r="E694" s="555"/>
      <c r="F694" s="554"/>
      <c r="G694" s="28"/>
    </row>
    <row r="695" spans="1:7" x14ac:dyDescent="0.25">
      <c r="A695" s="554"/>
      <c r="B695" s="554"/>
      <c r="C695" s="555"/>
      <c r="D695" s="554"/>
      <c r="E695" s="555"/>
      <c r="F695" s="554"/>
      <c r="G695" s="28"/>
    </row>
    <row r="696" spans="1:7" x14ac:dyDescent="0.25">
      <c r="A696" s="554"/>
      <c r="B696" s="554"/>
      <c r="C696" s="555"/>
      <c r="D696" s="554"/>
      <c r="E696" s="555"/>
      <c r="F696" s="554"/>
      <c r="G696" s="28"/>
    </row>
    <row r="697" spans="1:7" x14ac:dyDescent="0.25">
      <c r="A697" s="554"/>
      <c r="B697" s="554"/>
      <c r="C697" s="555"/>
      <c r="D697" s="554"/>
      <c r="E697" s="555"/>
      <c r="F697" s="554"/>
      <c r="G697" s="28"/>
    </row>
    <row r="698" spans="1:7" x14ac:dyDescent="0.25">
      <c r="A698" s="554"/>
      <c r="B698" s="554"/>
      <c r="C698" s="555"/>
      <c r="D698" s="554"/>
      <c r="E698" s="555"/>
      <c r="F698" s="554"/>
      <c r="G698" s="28"/>
    </row>
    <row r="699" spans="1:7" x14ac:dyDescent="0.25">
      <c r="A699" s="554"/>
      <c r="B699" s="554"/>
      <c r="C699" s="555"/>
      <c r="D699" s="554"/>
      <c r="E699" s="555"/>
      <c r="F699" s="554"/>
      <c r="G699" s="28"/>
    </row>
    <row r="700" spans="1:7" x14ac:dyDescent="0.25">
      <c r="A700" s="554"/>
      <c r="B700" s="554"/>
      <c r="C700" s="555"/>
      <c r="D700" s="554"/>
      <c r="E700" s="555"/>
      <c r="F700" s="554"/>
      <c r="G700" s="28"/>
    </row>
    <row r="701" spans="1:7" x14ac:dyDescent="0.25">
      <c r="A701" s="554"/>
      <c r="B701" s="554"/>
      <c r="C701" s="555"/>
      <c r="D701" s="554"/>
      <c r="E701" s="555"/>
      <c r="F701" s="554"/>
      <c r="G701" s="28"/>
    </row>
    <row r="702" spans="1:7" x14ac:dyDescent="0.25">
      <c r="A702" s="554"/>
      <c r="B702" s="554"/>
      <c r="C702" s="555"/>
      <c r="D702" s="554"/>
      <c r="E702" s="555"/>
      <c r="F702" s="554"/>
      <c r="G702" s="28"/>
    </row>
    <row r="703" spans="1:7" x14ac:dyDescent="0.25">
      <c r="A703" s="554"/>
      <c r="B703" s="554"/>
      <c r="C703" s="555"/>
      <c r="D703" s="554"/>
      <c r="E703" s="555"/>
      <c r="F703" s="554"/>
      <c r="G703" s="28"/>
    </row>
    <row r="704" spans="1:7" x14ac:dyDescent="0.25">
      <c r="A704" s="554"/>
      <c r="B704" s="554"/>
      <c r="C704" s="555"/>
      <c r="D704" s="554"/>
      <c r="E704" s="555"/>
      <c r="F704" s="554"/>
      <c r="G704" s="28"/>
    </row>
    <row r="705" spans="1:7" x14ac:dyDescent="0.25">
      <c r="A705" s="554"/>
      <c r="B705" s="554"/>
      <c r="C705" s="555"/>
      <c r="D705" s="554"/>
      <c r="E705" s="555"/>
      <c r="F705" s="554"/>
      <c r="G705" s="28"/>
    </row>
    <row r="706" spans="1:7" x14ac:dyDescent="0.25">
      <c r="A706" s="554"/>
      <c r="B706" s="554"/>
      <c r="C706" s="555"/>
      <c r="D706" s="554"/>
      <c r="E706" s="555"/>
      <c r="F706" s="554"/>
      <c r="G706" s="28"/>
    </row>
    <row r="707" spans="1:7" x14ac:dyDescent="0.25">
      <c r="A707" s="554"/>
      <c r="B707" s="554"/>
      <c r="C707" s="555"/>
      <c r="D707" s="554"/>
      <c r="E707" s="555"/>
      <c r="F707" s="554"/>
      <c r="G707" s="28"/>
    </row>
    <row r="708" spans="1:7" x14ac:dyDescent="0.25">
      <c r="A708" s="554"/>
      <c r="B708" s="554"/>
      <c r="C708" s="555"/>
      <c r="D708" s="554"/>
      <c r="E708" s="555"/>
      <c r="F708" s="554"/>
      <c r="G708" s="28"/>
    </row>
    <row r="709" spans="1:7" x14ac:dyDescent="0.25">
      <c r="A709" s="554"/>
      <c r="B709" s="554"/>
      <c r="C709" s="555"/>
      <c r="D709" s="554"/>
      <c r="E709" s="555"/>
      <c r="F709" s="554"/>
      <c r="G709" s="28"/>
    </row>
    <row r="710" spans="1:7" x14ac:dyDescent="0.25">
      <c r="A710" s="554"/>
      <c r="B710" s="554"/>
      <c r="C710" s="555"/>
      <c r="D710" s="554"/>
      <c r="E710" s="555"/>
      <c r="F710" s="554"/>
      <c r="G710" s="28"/>
    </row>
    <row r="711" spans="1:7" x14ac:dyDescent="0.25">
      <c r="A711" s="554"/>
      <c r="B711" s="554"/>
      <c r="C711" s="555"/>
      <c r="D711" s="554"/>
      <c r="E711" s="555"/>
      <c r="F711" s="554"/>
      <c r="G711" s="28"/>
    </row>
    <row r="712" spans="1:7" x14ac:dyDescent="0.25">
      <c r="A712" s="554"/>
      <c r="B712" s="554"/>
      <c r="C712" s="555"/>
      <c r="D712" s="554"/>
      <c r="E712" s="555"/>
      <c r="F712" s="554"/>
      <c r="G712" s="28"/>
    </row>
    <row r="713" spans="1:7" x14ac:dyDescent="0.25">
      <c r="A713" s="554"/>
      <c r="B713" s="554"/>
      <c r="C713" s="555"/>
      <c r="D713" s="554"/>
      <c r="E713" s="555"/>
      <c r="F713" s="554"/>
      <c r="G713" s="28"/>
    </row>
    <row r="714" spans="1:7" x14ac:dyDescent="0.25">
      <c r="A714" s="554"/>
      <c r="B714" s="554"/>
      <c r="C714" s="555"/>
      <c r="D714" s="554"/>
      <c r="E714" s="555"/>
      <c r="F714" s="554"/>
      <c r="G714" s="28"/>
    </row>
    <row r="715" spans="1:7" x14ac:dyDescent="0.25">
      <c r="A715" s="554"/>
      <c r="B715" s="554"/>
      <c r="C715" s="555"/>
      <c r="D715" s="554"/>
      <c r="E715" s="555"/>
      <c r="F715" s="554"/>
      <c r="G715" s="28"/>
    </row>
    <row r="716" spans="1:7" x14ac:dyDescent="0.25">
      <c r="A716" s="554"/>
      <c r="B716" s="554"/>
      <c r="C716" s="555"/>
      <c r="D716" s="554"/>
      <c r="E716" s="555"/>
      <c r="F716" s="554"/>
      <c r="G716" s="28"/>
    </row>
    <row r="717" spans="1:7" x14ac:dyDescent="0.25">
      <c r="A717" s="554"/>
      <c r="B717" s="554"/>
      <c r="C717" s="555"/>
      <c r="D717" s="554"/>
      <c r="E717" s="555"/>
      <c r="F717" s="554"/>
      <c r="G717" s="28"/>
    </row>
    <row r="718" spans="1:7" x14ac:dyDescent="0.25">
      <c r="A718" s="554"/>
      <c r="B718" s="554"/>
      <c r="C718" s="555"/>
      <c r="D718" s="554"/>
      <c r="E718" s="555"/>
      <c r="F718" s="554"/>
      <c r="G718" s="28"/>
    </row>
    <row r="719" spans="1:7" x14ac:dyDescent="0.25">
      <c r="A719" s="554"/>
      <c r="B719" s="554"/>
      <c r="C719" s="555"/>
      <c r="D719" s="554"/>
      <c r="E719" s="555"/>
      <c r="F719" s="554"/>
      <c r="G719" s="28"/>
    </row>
    <row r="720" spans="1:7" x14ac:dyDescent="0.25">
      <c r="A720" s="554"/>
      <c r="B720" s="554"/>
      <c r="C720" s="555"/>
      <c r="D720" s="554"/>
      <c r="E720" s="555"/>
      <c r="F720" s="554"/>
      <c r="G720" s="28"/>
    </row>
    <row r="721" spans="1:7" x14ac:dyDescent="0.25">
      <c r="A721" s="554"/>
      <c r="B721" s="554"/>
      <c r="C721" s="555"/>
      <c r="D721" s="554"/>
      <c r="E721" s="555"/>
      <c r="F721" s="554"/>
      <c r="G721" s="28"/>
    </row>
    <row r="722" spans="1:7" x14ac:dyDescent="0.25">
      <c r="A722" s="554"/>
      <c r="B722" s="554"/>
      <c r="C722" s="555"/>
      <c r="D722" s="554"/>
      <c r="E722" s="555"/>
      <c r="F722" s="554"/>
      <c r="G722" s="28"/>
    </row>
    <row r="723" spans="1:7" x14ac:dyDescent="0.25">
      <c r="A723" s="554"/>
      <c r="B723" s="554"/>
      <c r="C723" s="555"/>
      <c r="D723" s="554"/>
      <c r="E723" s="555"/>
      <c r="F723" s="554"/>
      <c r="G723" s="28"/>
    </row>
    <row r="724" spans="1:7" x14ac:dyDescent="0.25">
      <c r="A724" s="554"/>
      <c r="B724" s="554"/>
      <c r="C724" s="555"/>
      <c r="D724" s="554"/>
      <c r="E724" s="555"/>
      <c r="F724" s="554"/>
      <c r="G724" s="28"/>
    </row>
    <row r="725" spans="1:7" x14ac:dyDescent="0.25">
      <c r="A725" s="554"/>
      <c r="B725" s="554"/>
      <c r="C725" s="555"/>
      <c r="D725" s="554"/>
      <c r="E725" s="555"/>
      <c r="F725" s="554"/>
      <c r="G725" s="28"/>
    </row>
    <row r="726" spans="1:7" x14ac:dyDescent="0.25">
      <c r="A726" s="554"/>
      <c r="B726" s="554"/>
      <c r="C726" s="555"/>
      <c r="D726" s="554"/>
      <c r="E726" s="555"/>
      <c r="F726" s="554"/>
      <c r="G726" s="28"/>
    </row>
    <row r="727" spans="1:7" x14ac:dyDescent="0.25">
      <c r="A727" s="554"/>
      <c r="B727" s="554"/>
      <c r="C727" s="555"/>
      <c r="D727" s="554"/>
      <c r="E727" s="555"/>
      <c r="F727" s="554"/>
      <c r="G727" s="28"/>
    </row>
    <row r="728" spans="1:7" x14ac:dyDescent="0.25">
      <c r="A728" s="554"/>
      <c r="B728" s="554"/>
      <c r="C728" s="555"/>
      <c r="D728" s="554"/>
      <c r="E728" s="555"/>
      <c r="F728" s="554"/>
      <c r="G728" s="28"/>
    </row>
    <row r="729" spans="1:7" x14ac:dyDescent="0.25">
      <c r="A729" s="554"/>
      <c r="B729" s="554"/>
      <c r="C729" s="555"/>
      <c r="D729" s="554"/>
      <c r="E729" s="555"/>
      <c r="F729" s="554"/>
      <c r="G729" s="28"/>
    </row>
    <row r="730" spans="1:7" x14ac:dyDescent="0.25">
      <c r="A730" s="554"/>
      <c r="B730" s="554"/>
      <c r="C730" s="555"/>
      <c r="D730" s="554"/>
      <c r="E730" s="555"/>
      <c r="F730" s="554"/>
      <c r="G730" s="28"/>
    </row>
    <row r="731" spans="1:7" x14ac:dyDescent="0.25">
      <c r="A731" s="554"/>
      <c r="B731" s="554"/>
      <c r="C731" s="555"/>
      <c r="D731" s="554"/>
      <c r="E731" s="555"/>
      <c r="F731" s="554"/>
      <c r="G731" s="28"/>
    </row>
    <row r="732" spans="1:7" x14ac:dyDescent="0.25">
      <c r="A732" s="554"/>
      <c r="B732" s="554"/>
      <c r="C732" s="555"/>
      <c r="D732" s="554"/>
      <c r="E732" s="555"/>
      <c r="F732" s="554"/>
      <c r="G732" s="28"/>
    </row>
    <row r="733" spans="1:7" x14ac:dyDescent="0.25">
      <c r="A733" s="554"/>
      <c r="B733" s="554"/>
      <c r="C733" s="555"/>
      <c r="D733" s="554"/>
      <c r="E733" s="555"/>
      <c r="F733" s="554"/>
      <c r="G733" s="28"/>
    </row>
    <row r="734" spans="1:7" x14ac:dyDescent="0.25">
      <c r="A734" s="554"/>
      <c r="B734" s="554"/>
      <c r="C734" s="555"/>
      <c r="D734" s="554"/>
      <c r="E734" s="555"/>
      <c r="F734" s="554"/>
      <c r="G734" s="28"/>
    </row>
    <row r="735" spans="1:7" x14ac:dyDescent="0.25">
      <c r="A735" s="554"/>
      <c r="B735" s="554"/>
      <c r="C735" s="555"/>
      <c r="D735" s="554"/>
      <c r="E735" s="555"/>
      <c r="F735" s="554"/>
      <c r="G735" s="28"/>
    </row>
    <row r="736" spans="1:7" x14ac:dyDescent="0.25">
      <c r="A736" s="554"/>
      <c r="B736" s="554"/>
      <c r="C736" s="555"/>
      <c r="D736" s="554"/>
      <c r="E736" s="555"/>
      <c r="F736" s="554"/>
      <c r="G736" s="28"/>
    </row>
    <row r="737" spans="1:7" x14ac:dyDescent="0.25">
      <c r="A737" s="554"/>
      <c r="B737" s="554"/>
      <c r="C737" s="555"/>
      <c r="D737" s="554"/>
      <c r="E737" s="555"/>
      <c r="F737" s="554"/>
      <c r="G737" s="28"/>
    </row>
    <row r="738" spans="1:7" x14ac:dyDescent="0.25">
      <c r="A738" s="554"/>
      <c r="B738" s="554"/>
      <c r="C738" s="555"/>
      <c r="D738" s="554"/>
      <c r="E738" s="555"/>
      <c r="F738" s="554"/>
      <c r="G738" s="28"/>
    </row>
    <row r="739" spans="1:7" x14ac:dyDescent="0.25">
      <c r="A739" s="554"/>
      <c r="B739" s="554"/>
      <c r="C739" s="555"/>
      <c r="D739" s="554"/>
      <c r="E739" s="555"/>
      <c r="F739" s="554"/>
      <c r="G739" s="28"/>
    </row>
    <row r="740" spans="1:7" x14ac:dyDescent="0.25">
      <c r="A740" s="554"/>
      <c r="B740" s="554"/>
      <c r="C740" s="555"/>
      <c r="D740" s="554"/>
      <c r="E740" s="555"/>
      <c r="F740" s="554"/>
      <c r="G740" s="28"/>
    </row>
    <row r="741" spans="1:7" x14ac:dyDescent="0.25">
      <c r="A741" s="554"/>
      <c r="B741" s="554"/>
      <c r="C741" s="555"/>
      <c r="D741" s="554"/>
      <c r="E741" s="555"/>
      <c r="F741" s="554"/>
      <c r="G741" s="28"/>
    </row>
    <row r="742" spans="1:7" x14ac:dyDescent="0.25">
      <c r="A742" s="554"/>
      <c r="B742" s="554"/>
      <c r="C742" s="555"/>
      <c r="D742" s="554"/>
      <c r="E742" s="555"/>
      <c r="F742" s="554"/>
      <c r="G742" s="28"/>
    </row>
    <row r="743" spans="1:7" x14ac:dyDescent="0.25">
      <c r="A743" s="554"/>
      <c r="B743" s="554"/>
      <c r="C743" s="555"/>
      <c r="D743" s="554"/>
      <c r="E743" s="555"/>
      <c r="F743" s="554"/>
      <c r="G743" s="28"/>
    </row>
    <row r="744" spans="1:7" x14ac:dyDescent="0.25">
      <c r="A744" s="554"/>
      <c r="B744" s="554"/>
      <c r="C744" s="555"/>
      <c r="D744" s="554"/>
      <c r="E744" s="555"/>
      <c r="F744" s="554"/>
      <c r="G744" s="28"/>
    </row>
    <row r="745" spans="1:7" x14ac:dyDescent="0.25">
      <c r="A745" s="554"/>
      <c r="B745" s="554"/>
      <c r="C745" s="555"/>
      <c r="D745" s="554"/>
      <c r="E745" s="555"/>
      <c r="F745" s="554"/>
      <c r="G745" s="28"/>
    </row>
    <row r="746" spans="1:7" x14ac:dyDescent="0.25">
      <c r="A746" s="554"/>
      <c r="B746" s="554"/>
      <c r="C746" s="555"/>
      <c r="D746" s="554"/>
      <c r="E746" s="555"/>
      <c r="F746" s="554"/>
      <c r="G746" s="28"/>
    </row>
    <row r="747" spans="1:7" x14ac:dyDescent="0.25">
      <c r="A747" s="554"/>
      <c r="B747" s="554"/>
      <c r="C747" s="555"/>
      <c r="D747" s="554"/>
      <c r="E747" s="555"/>
      <c r="F747" s="554"/>
      <c r="G747" s="28"/>
    </row>
    <row r="748" spans="1:7" x14ac:dyDescent="0.25">
      <c r="A748" s="554"/>
      <c r="B748" s="554"/>
      <c r="C748" s="555"/>
      <c r="D748" s="554"/>
      <c r="E748" s="555"/>
      <c r="F748" s="554"/>
      <c r="G748" s="28"/>
    </row>
    <row r="749" spans="1:7" x14ac:dyDescent="0.25">
      <c r="A749" s="554"/>
      <c r="B749" s="554"/>
      <c r="C749" s="555"/>
      <c r="D749" s="554"/>
      <c r="E749" s="555"/>
      <c r="F749" s="554"/>
      <c r="G749" s="28"/>
    </row>
    <row r="750" spans="1:7" x14ac:dyDescent="0.25">
      <c r="A750" s="554"/>
      <c r="B750" s="554"/>
      <c r="C750" s="555"/>
      <c r="D750" s="554"/>
      <c r="E750" s="555"/>
      <c r="F750" s="554"/>
      <c r="G750" s="28"/>
    </row>
    <row r="751" spans="1:7" x14ac:dyDescent="0.25">
      <c r="A751" s="554"/>
      <c r="B751" s="554"/>
      <c r="C751" s="555"/>
      <c r="D751" s="554"/>
      <c r="E751" s="555"/>
      <c r="F751" s="554"/>
      <c r="G751" s="28"/>
    </row>
    <row r="752" spans="1:7" x14ac:dyDescent="0.25">
      <c r="A752" s="554"/>
      <c r="B752" s="554"/>
      <c r="C752" s="555"/>
      <c r="D752" s="554"/>
      <c r="E752" s="555"/>
      <c r="F752" s="554"/>
      <c r="G752" s="28"/>
    </row>
    <row r="753" spans="1:7" x14ac:dyDescent="0.25">
      <c r="A753" s="554"/>
      <c r="B753" s="554"/>
      <c r="C753" s="555"/>
      <c r="D753" s="554"/>
      <c r="E753" s="555"/>
      <c r="F753" s="554"/>
      <c r="G753" s="28"/>
    </row>
    <row r="754" spans="1:7" x14ac:dyDescent="0.25">
      <c r="A754" s="554"/>
      <c r="B754" s="554"/>
      <c r="C754" s="555"/>
      <c r="D754" s="554"/>
      <c r="E754" s="555"/>
      <c r="F754" s="554"/>
      <c r="G754" s="28"/>
    </row>
    <row r="755" spans="1:7" x14ac:dyDescent="0.25">
      <c r="A755" s="554"/>
      <c r="B755" s="554"/>
      <c r="C755" s="555"/>
      <c r="D755" s="554"/>
      <c r="E755" s="555"/>
      <c r="F755" s="554"/>
      <c r="G755" s="28"/>
    </row>
    <row r="756" spans="1:7" x14ac:dyDescent="0.25">
      <c r="A756" s="554"/>
      <c r="B756" s="554"/>
      <c r="C756" s="555"/>
      <c r="D756" s="554"/>
      <c r="E756" s="555"/>
      <c r="F756" s="554"/>
      <c r="G756" s="28"/>
    </row>
    <row r="757" spans="1:7" x14ac:dyDescent="0.25">
      <c r="A757" s="554"/>
      <c r="B757" s="554"/>
      <c r="C757" s="555"/>
      <c r="D757" s="554"/>
      <c r="E757" s="555"/>
      <c r="F757" s="554"/>
      <c r="G757" s="28"/>
    </row>
    <row r="758" spans="1:7" x14ac:dyDescent="0.25">
      <c r="A758" s="554"/>
      <c r="B758" s="554"/>
      <c r="C758" s="555"/>
      <c r="D758" s="554"/>
      <c r="E758" s="555"/>
      <c r="F758" s="554"/>
      <c r="G758" s="28"/>
    </row>
    <row r="759" spans="1:7" x14ac:dyDescent="0.25">
      <c r="A759" s="554"/>
      <c r="B759" s="554"/>
      <c r="C759" s="555"/>
      <c r="D759" s="554"/>
      <c r="E759" s="555"/>
      <c r="F759" s="554"/>
      <c r="G759" s="28"/>
    </row>
    <row r="760" spans="1:7" x14ac:dyDescent="0.25">
      <c r="A760" s="554"/>
      <c r="B760" s="554"/>
      <c r="C760" s="555"/>
      <c r="D760" s="554"/>
      <c r="E760" s="555"/>
      <c r="F760" s="554"/>
      <c r="G760" s="28"/>
    </row>
    <row r="761" spans="1:7" x14ac:dyDescent="0.25">
      <c r="A761" s="554"/>
      <c r="B761" s="554"/>
      <c r="C761" s="555"/>
      <c r="D761" s="554"/>
      <c r="E761" s="555"/>
      <c r="F761" s="554"/>
      <c r="G761" s="28"/>
    </row>
    <row r="762" spans="1:7" x14ac:dyDescent="0.25">
      <c r="A762" s="554"/>
      <c r="B762" s="554"/>
      <c r="C762" s="555"/>
      <c r="D762" s="554"/>
      <c r="E762" s="555"/>
      <c r="F762" s="554"/>
      <c r="G762" s="28"/>
    </row>
    <row r="763" spans="1:7" x14ac:dyDescent="0.25">
      <c r="A763" s="554"/>
      <c r="B763" s="554"/>
      <c r="C763" s="555"/>
      <c r="D763" s="554"/>
      <c r="E763" s="555"/>
      <c r="F763" s="554"/>
      <c r="G763" s="28"/>
    </row>
    <row r="764" spans="1:7" x14ac:dyDescent="0.25">
      <c r="A764" s="554"/>
      <c r="B764" s="554"/>
      <c r="C764" s="555"/>
      <c r="D764" s="554"/>
      <c r="E764" s="555"/>
      <c r="F764" s="554"/>
      <c r="G764" s="28"/>
    </row>
    <row r="765" spans="1:7" x14ac:dyDescent="0.25">
      <c r="A765" s="554"/>
      <c r="B765" s="554"/>
      <c r="C765" s="555"/>
      <c r="D765" s="554"/>
      <c r="E765" s="555"/>
      <c r="F765" s="554"/>
      <c r="G765" s="28"/>
    </row>
    <row r="766" spans="1:7" x14ac:dyDescent="0.25">
      <c r="A766" s="554"/>
      <c r="B766" s="554"/>
      <c r="C766" s="555"/>
      <c r="D766" s="554"/>
      <c r="E766" s="555"/>
      <c r="F766" s="554"/>
      <c r="G766" s="28"/>
    </row>
    <row r="767" spans="1:7" x14ac:dyDescent="0.25">
      <c r="A767" s="554"/>
      <c r="B767" s="554"/>
      <c r="C767" s="555"/>
      <c r="D767" s="554"/>
      <c r="E767" s="555"/>
      <c r="F767" s="554"/>
      <c r="G767" s="28"/>
    </row>
    <row r="768" spans="1:7" x14ac:dyDescent="0.25">
      <c r="A768" s="554"/>
      <c r="B768" s="554"/>
      <c r="C768" s="555"/>
      <c r="D768" s="554"/>
      <c r="E768" s="555"/>
      <c r="F768" s="554"/>
      <c r="G768" s="28"/>
    </row>
    <row r="769" spans="1:7" x14ac:dyDescent="0.25">
      <c r="A769" s="554"/>
      <c r="B769" s="554"/>
      <c r="C769" s="555"/>
      <c r="D769" s="554"/>
      <c r="E769" s="555"/>
      <c r="F769" s="554"/>
      <c r="G769" s="28"/>
    </row>
    <row r="770" spans="1:7" x14ac:dyDescent="0.25">
      <c r="A770" s="554"/>
      <c r="B770" s="554"/>
      <c r="C770" s="555"/>
      <c r="D770" s="554"/>
      <c r="E770" s="555"/>
      <c r="F770" s="554"/>
      <c r="G770" s="28"/>
    </row>
    <row r="771" spans="1:7" x14ac:dyDescent="0.25">
      <c r="A771" s="554"/>
      <c r="B771" s="554"/>
      <c r="C771" s="555"/>
      <c r="D771" s="554"/>
      <c r="E771" s="555"/>
      <c r="F771" s="554"/>
      <c r="G771" s="28"/>
    </row>
    <row r="772" spans="1:7" x14ac:dyDescent="0.25">
      <c r="A772" s="554"/>
      <c r="B772" s="554"/>
      <c r="C772" s="555"/>
      <c r="D772" s="554"/>
      <c r="E772" s="555"/>
      <c r="F772" s="554"/>
      <c r="G772" s="28"/>
    </row>
    <row r="773" spans="1:7" x14ac:dyDescent="0.25">
      <c r="A773" s="554"/>
      <c r="B773" s="554"/>
      <c r="C773" s="555"/>
      <c r="D773" s="554"/>
      <c r="E773" s="555"/>
      <c r="F773" s="554"/>
      <c r="G773" s="28"/>
    </row>
    <row r="774" spans="1:7" x14ac:dyDescent="0.25">
      <c r="A774" s="554"/>
      <c r="B774" s="554"/>
      <c r="C774" s="555"/>
      <c r="D774" s="554"/>
      <c r="E774" s="555"/>
      <c r="F774" s="554"/>
      <c r="G774" s="28"/>
    </row>
    <row r="775" spans="1:7" x14ac:dyDescent="0.25">
      <c r="A775" s="554"/>
      <c r="B775" s="554"/>
      <c r="C775" s="555"/>
      <c r="D775" s="554"/>
      <c r="E775" s="555"/>
      <c r="F775" s="554"/>
      <c r="G775" s="28"/>
    </row>
    <row r="776" spans="1:7" x14ac:dyDescent="0.25">
      <c r="A776" s="554"/>
      <c r="B776" s="554"/>
      <c r="C776" s="555"/>
      <c r="D776" s="554"/>
      <c r="E776" s="555"/>
      <c r="F776" s="554"/>
      <c r="G776" s="28"/>
    </row>
    <row r="777" spans="1:7" x14ac:dyDescent="0.25">
      <c r="A777" s="554"/>
      <c r="B777" s="554"/>
      <c r="C777" s="555"/>
      <c r="D777" s="554"/>
      <c r="E777" s="555"/>
      <c r="F777" s="554"/>
      <c r="G777" s="28"/>
    </row>
    <row r="778" spans="1:7" x14ac:dyDescent="0.25">
      <c r="A778" s="554"/>
      <c r="B778" s="554"/>
      <c r="C778" s="555"/>
      <c r="D778" s="554"/>
      <c r="E778" s="555"/>
      <c r="F778" s="554"/>
      <c r="G778" s="28"/>
    </row>
    <row r="779" spans="1:7" x14ac:dyDescent="0.25">
      <c r="A779" s="554"/>
      <c r="B779" s="554"/>
      <c r="C779" s="555"/>
      <c r="D779" s="554"/>
      <c r="E779" s="555"/>
      <c r="F779" s="554"/>
      <c r="G779" s="28"/>
    </row>
    <row r="780" spans="1:7" x14ac:dyDescent="0.25">
      <c r="A780" s="554"/>
      <c r="B780" s="554"/>
      <c r="C780" s="555"/>
      <c r="D780" s="554"/>
      <c r="E780" s="555"/>
      <c r="F780" s="554"/>
      <c r="G780" s="28"/>
    </row>
    <row r="781" spans="1:7" x14ac:dyDescent="0.25">
      <c r="A781" s="554"/>
      <c r="B781" s="554"/>
      <c r="C781" s="555"/>
      <c r="D781" s="554"/>
      <c r="E781" s="555"/>
      <c r="F781" s="554"/>
      <c r="G781" s="28"/>
    </row>
    <row r="782" spans="1:7" x14ac:dyDescent="0.25">
      <c r="A782" s="554"/>
      <c r="B782" s="554"/>
      <c r="C782" s="555"/>
      <c r="D782" s="554"/>
      <c r="E782" s="555"/>
      <c r="F782" s="554"/>
      <c r="G782" s="28"/>
    </row>
    <row r="783" spans="1:7" x14ac:dyDescent="0.25">
      <c r="A783" s="554"/>
      <c r="B783" s="554"/>
      <c r="C783" s="555"/>
      <c r="D783" s="554"/>
      <c r="E783" s="555"/>
      <c r="F783" s="554"/>
      <c r="G783" s="28"/>
    </row>
    <row r="784" spans="1:7" x14ac:dyDescent="0.25">
      <c r="A784" s="554"/>
      <c r="B784" s="554"/>
      <c r="C784" s="555"/>
      <c r="D784" s="554"/>
      <c r="E784" s="555"/>
      <c r="F784" s="554"/>
      <c r="G784" s="28"/>
    </row>
    <row r="785" spans="1:7" x14ac:dyDescent="0.25">
      <c r="A785" s="554"/>
      <c r="B785" s="554"/>
      <c r="C785" s="555"/>
      <c r="D785" s="554"/>
      <c r="E785" s="555"/>
      <c r="F785" s="554"/>
      <c r="G785" s="28"/>
    </row>
    <row r="786" spans="1:7" x14ac:dyDescent="0.25">
      <c r="A786" s="554"/>
      <c r="B786" s="554"/>
      <c r="C786" s="555"/>
      <c r="D786" s="554"/>
      <c r="E786" s="555"/>
      <c r="F786" s="554"/>
      <c r="G786" s="28"/>
    </row>
    <row r="787" spans="1:7" x14ac:dyDescent="0.25">
      <c r="A787" s="554"/>
      <c r="B787" s="554"/>
      <c r="C787" s="555"/>
      <c r="D787" s="554"/>
      <c r="E787" s="555"/>
      <c r="F787" s="554"/>
      <c r="G787" s="28"/>
    </row>
    <row r="788" spans="1:7" x14ac:dyDescent="0.25">
      <c r="A788" s="554"/>
      <c r="B788" s="554"/>
      <c r="C788" s="555"/>
      <c r="D788" s="554"/>
      <c r="E788" s="555"/>
      <c r="F788" s="554"/>
      <c r="G788" s="28"/>
    </row>
    <row r="789" spans="1:7" x14ac:dyDescent="0.25">
      <c r="A789" s="554"/>
      <c r="B789" s="554"/>
      <c r="C789" s="555"/>
      <c r="D789" s="554"/>
      <c r="E789" s="555"/>
      <c r="F789" s="554"/>
      <c r="G789" s="28"/>
    </row>
    <row r="790" spans="1:7" x14ac:dyDescent="0.25">
      <c r="A790" s="554"/>
      <c r="B790" s="554"/>
      <c r="C790" s="555"/>
      <c r="D790" s="554"/>
      <c r="E790" s="555"/>
      <c r="F790" s="554"/>
      <c r="G790" s="28"/>
    </row>
    <row r="791" spans="1:7" x14ac:dyDescent="0.25">
      <c r="A791" s="554"/>
      <c r="B791" s="554"/>
      <c r="C791" s="555"/>
      <c r="D791" s="554"/>
      <c r="E791" s="555"/>
      <c r="F791" s="554"/>
      <c r="G791" s="28"/>
    </row>
    <row r="792" spans="1:7" x14ac:dyDescent="0.25">
      <c r="A792" s="554"/>
      <c r="B792" s="554"/>
      <c r="C792" s="555"/>
      <c r="D792" s="554"/>
      <c r="E792" s="555"/>
      <c r="F792" s="554"/>
      <c r="G792" s="28"/>
    </row>
    <row r="793" spans="1:7" x14ac:dyDescent="0.25">
      <c r="A793" s="554"/>
      <c r="B793" s="554"/>
      <c r="C793" s="555"/>
      <c r="D793" s="554"/>
      <c r="E793" s="555"/>
      <c r="F793" s="554"/>
      <c r="G793" s="28"/>
    </row>
    <row r="794" spans="1:7" x14ac:dyDescent="0.25">
      <c r="A794" s="554"/>
      <c r="B794" s="554"/>
      <c r="C794" s="555"/>
      <c r="D794" s="554"/>
      <c r="E794" s="555"/>
      <c r="F794" s="554"/>
      <c r="G794" s="28"/>
    </row>
    <row r="795" spans="1:7" x14ac:dyDescent="0.25">
      <c r="A795" s="554"/>
      <c r="B795" s="554"/>
      <c r="C795" s="555"/>
      <c r="D795" s="554"/>
      <c r="E795" s="555"/>
      <c r="F795" s="554"/>
      <c r="G795" s="28"/>
    </row>
    <row r="796" spans="1:7" x14ac:dyDescent="0.25">
      <c r="A796" s="554"/>
      <c r="B796" s="554"/>
      <c r="C796" s="555"/>
      <c r="D796" s="554"/>
      <c r="E796" s="555"/>
      <c r="F796" s="554"/>
      <c r="G796" s="28"/>
    </row>
    <row r="797" spans="1:7" x14ac:dyDescent="0.25">
      <c r="A797" s="554"/>
      <c r="B797" s="554"/>
      <c r="C797" s="555"/>
      <c r="D797" s="554"/>
      <c r="E797" s="555"/>
      <c r="F797" s="554"/>
      <c r="G797" s="28"/>
    </row>
    <row r="798" spans="1:7" x14ac:dyDescent="0.25">
      <c r="A798" s="554"/>
      <c r="B798" s="554"/>
      <c r="C798" s="555"/>
      <c r="D798" s="554"/>
      <c r="E798" s="555"/>
      <c r="F798" s="554"/>
      <c r="G798" s="28"/>
    </row>
    <row r="799" spans="1:7" x14ac:dyDescent="0.25">
      <c r="A799" s="554"/>
      <c r="B799" s="554"/>
      <c r="C799" s="555"/>
      <c r="D799" s="554"/>
      <c r="E799" s="555"/>
      <c r="F799" s="554"/>
      <c r="G799" s="28"/>
    </row>
    <row r="800" spans="1:7" x14ac:dyDescent="0.25">
      <c r="A800" s="554"/>
      <c r="B800" s="554"/>
      <c r="C800" s="555"/>
      <c r="D800" s="554"/>
      <c r="E800" s="555"/>
      <c r="F800" s="554"/>
      <c r="G800" s="28"/>
    </row>
    <row r="801" spans="1:7" x14ac:dyDescent="0.25">
      <c r="A801" s="554"/>
      <c r="B801" s="554"/>
      <c r="C801" s="555"/>
      <c r="D801" s="554"/>
      <c r="E801" s="555"/>
      <c r="F801" s="554"/>
      <c r="G801" s="28"/>
    </row>
    <row r="802" spans="1:7" x14ac:dyDescent="0.25">
      <c r="A802" s="554"/>
      <c r="B802" s="554"/>
      <c r="C802" s="555"/>
      <c r="D802" s="554"/>
      <c r="E802" s="555"/>
      <c r="F802" s="554"/>
      <c r="G802" s="28"/>
    </row>
    <row r="803" spans="1:7" x14ac:dyDescent="0.25">
      <c r="A803" s="554"/>
      <c r="B803" s="554"/>
      <c r="C803" s="555"/>
      <c r="D803" s="554"/>
      <c r="E803" s="555"/>
      <c r="F803" s="554"/>
      <c r="G803" s="28"/>
    </row>
    <row r="804" spans="1:7" x14ac:dyDescent="0.25">
      <c r="A804" s="554"/>
      <c r="B804" s="554"/>
      <c r="C804" s="555"/>
      <c r="D804" s="554"/>
      <c r="E804" s="555"/>
      <c r="F804" s="554"/>
      <c r="G804" s="28"/>
    </row>
    <row r="805" spans="1:7" x14ac:dyDescent="0.25">
      <c r="A805" s="554"/>
      <c r="B805" s="554"/>
      <c r="C805" s="555"/>
      <c r="D805" s="554"/>
      <c r="E805" s="555"/>
      <c r="F805" s="554"/>
      <c r="G805" s="28"/>
    </row>
    <row r="806" spans="1:7" x14ac:dyDescent="0.25">
      <c r="A806" s="554"/>
      <c r="B806" s="554"/>
      <c r="C806" s="555"/>
      <c r="D806" s="554"/>
      <c r="E806" s="555"/>
      <c r="F806" s="554"/>
      <c r="G806" s="28"/>
    </row>
    <row r="807" spans="1:7" x14ac:dyDescent="0.25">
      <c r="A807" s="554"/>
      <c r="B807" s="554"/>
      <c r="C807" s="555"/>
      <c r="D807" s="554"/>
      <c r="E807" s="555"/>
      <c r="F807" s="554"/>
      <c r="G807" s="28"/>
    </row>
    <row r="808" spans="1:7" x14ac:dyDescent="0.25">
      <c r="A808" s="554"/>
      <c r="B808" s="554"/>
      <c r="C808" s="555"/>
      <c r="D808" s="554"/>
      <c r="E808" s="555"/>
      <c r="F808" s="554"/>
      <c r="G808" s="28"/>
    </row>
    <row r="809" spans="1:7" x14ac:dyDescent="0.25">
      <c r="A809" s="554"/>
      <c r="B809" s="554"/>
      <c r="C809" s="555"/>
      <c r="D809" s="554"/>
      <c r="E809" s="555"/>
      <c r="F809" s="554"/>
      <c r="G809" s="28"/>
    </row>
    <row r="810" spans="1:7" x14ac:dyDescent="0.25">
      <c r="A810" s="554"/>
      <c r="B810" s="554"/>
      <c r="C810" s="555"/>
      <c r="D810" s="554"/>
      <c r="E810" s="555"/>
      <c r="F810" s="554"/>
      <c r="G810" s="28"/>
    </row>
    <row r="811" spans="1:7" x14ac:dyDescent="0.25">
      <c r="A811" s="554"/>
      <c r="B811" s="554"/>
      <c r="C811" s="555"/>
      <c r="D811" s="554"/>
      <c r="E811" s="555"/>
      <c r="F811" s="554"/>
      <c r="G811" s="28"/>
    </row>
    <row r="812" spans="1:7" x14ac:dyDescent="0.25">
      <c r="A812" s="554"/>
      <c r="B812" s="554"/>
      <c r="C812" s="555"/>
      <c r="D812" s="554"/>
      <c r="E812" s="555"/>
      <c r="F812" s="554"/>
      <c r="G812" s="28"/>
    </row>
    <row r="813" spans="1:7" x14ac:dyDescent="0.25">
      <c r="A813" s="554"/>
      <c r="B813" s="554"/>
      <c r="C813" s="555"/>
      <c r="D813" s="554"/>
      <c r="E813" s="555"/>
      <c r="F813" s="554"/>
      <c r="G813" s="28"/>
    </row>
    <row r="814" spans="1:7" x14ac:dyDescent="0.25">
      <c r="A814" s="554"/>
      <c r="B814" s="554"/>
      <c r="C814" s="555"/>
      <c r="D814" s="554"/>
      <c r="E814" s="555"/>
      <c r="F814" s="554"/>
      <c r="G814" s="28"/>
    </row>
    <row r="815" spans="1:7" x14ac:dyDescent="0.25">
      <c r="A815" s="554"/>
      <c r="B815" s="554"/>
      <c r="C815" s="555"/>
      <c r="D815" s="554"/>
      <c r="E815" s="555"/>
      <c r="F815" s="554"/>
      <c r="G815" s="28"/>
    </row>
    <row r="816" spans="1:7" x14ac:dyDescent="0.25">
      <c r="A816" s="554"/>
      <c r="B816" s="554"/>
      <c r="C816" s="555"/>
      <c r="D816" s="554"/>
      <c r="E816" s="555"/>
      <c r="F816" s="554"/>
      <c r="G816" s="28"/>
    </row>
    <row r="817" spans="1:7" x14ac:dyDescent="0.25">
      <c r="A817" s="554"/>
      <c r="B817" s="554"/>
      <c r="C817" s="555"/>
      <c r="D817" s="554"/>
      <c r="E817" s="555"/>
      <c r="F817" s="554"/>
      <c r="G817" s="28"/>
    </row>
    <row r="818" spans="1:7" x14ac:dyDescent="0.25">
      <c r="A818" s="554"/>
      <c r="B818" s="554"/>
      <c r="C818" s="555"/>
      <c r="D818" s="554"/>
      <c r="E818" s="555"/>
      <c r="F818" s="554"/>
      <c r="G818" s="28"/>
    </row>
    <row r="819" spans="1:7" x14ac:dyDescent="0.25">
      <c r="A819" s="554"/>
      <c r="B819" s="554"/>
      <c r="C819" s="555"/>
      <c r="D819" s="554"/>
      <c r="E819" s="555"/>
      <c r="F819" s="554"/>
      <c r="G819" s="28"/>
    </row>
    <row r="820" spans="1:7" x14ac:dyDescent="0.25">
      <c r="A820" s="554"/>
      <c r="B820" s="554"/>
      <c r="C820" s="555"/>
      <c r="D820" s="554"/>
      <c r="E820" s="555"/>
      <c r="F820" s="554"/>
      <c r="G820" s="28"/>
    </row>
    <row r="821" spans="1:7" x14ac:dyDescent="0.25">
      <c r="A821" s="554"/>
      <c r="B821" s="554"/>
      <c r="C821" s="555"/>
      <c r="D821" s="554"/>
      <c r="E821" s="555"/>
      <c r="F821" s="554"/>
      <c r="G821" s="28"/>
    </row>
    <row r="822" spans="1:7" x14ac:dyDescent="0.25">
      <c r="A822" s="554"/>
      <c r="B822" s="554"/>
      <c r="C822" s="555"/>
      <c r="D822" s="554"/>
      <c r="E822" s="555"/>
      <c r="F822" s="554"/>
      <c r="G822" s="28"/>
    </row>
    <row r="823" spans="1:7" x14ac:dyDescent="0.25">
      <c r="A823" s="554"/>
      <c r="B823" s="554"/>
      <c r="C823" s="555"/>
      <c r="D823" s="554"/>
      <c r="E823" s="555"/>
      <c r="F823" s="554"/>
      <c r="G823" s="28"/>
    </row>
    <row r="824" spans="1:7" x14ac:dyDescent="0.25">
      <c r="A824" s="554"/>
      <c r="B824" s="554"/>
      <c r="C824" s="555"/>
      <c r="D824" s="554"/>
      <c r="E824" s="555"/>
      <c r="F824" s="554"/>
      <c r="G824" s="28"/>
    </row>
    <row r="825" spans="1:7" x14ac:dyDescent="0.25">
      <c r="A825" s="554"/>
      <c r="B825" s="554"/>
      <c r="C825" s="555"/>
      <c r="D825" s="554"/>
      <c r="E825" s="555"/>
      <c r="F825" s="554"/>
      <c r="G825" s="28"/>
    </row>
    <row r="826" spans="1:7" x14ac:dyDescent="0.25">
      <c r="A826" s="554"/>
      <c r="B826" s="554"/>
      <c r="C826" s="555"/>
      <c r="D826" s="554"/>
      <c r="E826" s="555"/>
      <c r="F826" s="554"/>
      <c r="G826" s="28"/>
    </row>
    <row r="827" spans="1:7" x14ac:dyDescent="0.25">
      <c r="A827" s="554"/>
      <c r="B827" s="554"/>
      <c r="C827" s="555"/>
      <c r="D827" s="554"/>
      <c r="E827" s="555"/>
      <c r="F827" s="554"/>
      <c r="G827" s="28"/>
    </row>
    <row r="828" spans="1:7" x14ac:dyDescent="0.25">
      <c r="A828" s="554"/>
      <c r="B828" s="554"/>
      <c r="C828" s="555"/>
      <c r="D828" s="554"/>
      <c r="E828" s="555"/>
      <c r="F828" s="554"/>
      <c r="G828" s="28"/>
    </row>
    <row r="829" spans="1:7" x14ac:dyDescent="0.25">
      <c r="A829" s="554"/>
      <c r="B829" s="554"/>
      <c r="C829" s="555"/>
      <c r="D829" s="554"/>
      <c r="E829" s="555"/>
      <c r="F829" s="554"/>
      <c r="G829" s="28"/>
    </row>
    <row r="830" spans="1:7" x14ac:dyDescent="0.25">
      <c r="A830" s="554"/>
      <c r="B830" s="554"/>
      <c r="C830" s="555"/>
      <c r="D830" s="554"/>
      <c r="E830" s="555"/>
      <c r="F830" s="554"/>
      <c r="G830" s="28"/>
    </row>
    <row r="831" spans="1:7" x14ac:dyDescent="0.25">
      <c r="A831" s="554"/>
      <c r="B831" s="554"/>
      <c r="C831" s="555"/>
      <c r="D831" s="554"/>
      <c r="E831" s="555"/>
      <c r="F831" s="554"/>
      <c r="G831" s="28"/>
    </row>
    <row r="832" spans="1:7" x14ac:dyDescent="0.25">
      <c r="A832" s="554"/>
      <c r="B832" s="554"/>
      <c r="C832" s="555"/>
      <c r="D832" s="554"/>
      <c r="E832" s="555"/>
      <c r="F832" s="554"/>
      <c r="G832" s="28"/>
    </row>
    <row r="833" spans="1:7" x14ac:dyDescent="0.25">
      <c r="A833" s="554"/>
      <c r="B833" s="554"/>
      <c r="C833" s="555"/>
      <c r="D833" s="554"/>
      <c r="E833" s="555"/>
      <c r="F833" s="554"/>
      <c r="G833" s="28"/>
    </row>
    <row r="834" spans="1:7" x14ac:dyDescent="0.25">
      <c r="A834" s="554"/>
      <c r="B834" s="554"/>
      <c r="C834" s="555"/>
      <c r="D834" s="554"/>
      <c r="E834" s="555"/>
      <c r="F834" s="554"/>
      <c r="G834" s="28"/>
    </row>
    <row r="835" spans="1:7" x14ac:dyDescent="0.25">
      <c r="A835" s="554"/>
      <c r="B835" s="554"/>
      <c r="C835" s="555"/>
      <c r="D835" s="554"/>
      <c r="E835" s="555"/>
      <c r="F835" s="554"/>
      <c r="G835" s="28"/>
    </row>
    <row r="836" spans="1:7" x14ac:dyDescent="0.25">
      <c r="A836" s="554"/>
      <c r="B836" s="554"/>
      <c r="C836" s="555"/>
      <c r="D836" s="554"/>
      <c r="E836" s="555"/>
      <c r="F836" s="554"/>
      <c r="G836" s="28"/>
    </row>
    <row r="837" spans="1:7" x14ac:dyDescent="0.25">
      <c r="A837" s="554"/>
      <c r="B837" s="554"/>
      <c r="C837" s="555"/>
      <c r="D837" s="554"/>
      <c r="E837" s="555"/>
      <c r="F837" s="554"/>
      <c r="G837" s="28"/>
    </row>
    <row r="838" spans="1:7" x14ac:dyDescent="0.25">
      <c r="A838" s="554"/>
      <c r="B838" s="554"/>
      <c r="C838" s="555"/>
      <c r="D838" s="554"/>
      <c r="E838" s="555"/>
      <c r="F838" s="554"/>
      <c r="G838" s="28"/>
    </row>
    <row r="839" spans="1:7" x14ac:dyDescent="0.25">
      <c r="A839" s="554"/>
      <c r="B839" s="554"/>
      <c r="C839" s="555"/>
      <c r="D839" s="554"/>
      <c r="E839" s="555"/>
      <c r="F839" s="554"/>
      <c r="G839" s="28"/>
    </row>
    <row r="840" spans="1:7" x14ac:dyDescent="0.25">
      <c r="A840" s="554"/>
      <c r="B840" s="554"/>
      <c r="C840" s="555"/>
      <c r="D840" s="554"/>
      <c r="E840" s="555"/>
      <c r="F840" s="554"/>
      <c r="G840" s="28"/>
    </row>
    <row r="841" spans="1:7" x14ac:dyDescent="0.25">
      <c r="A841" s="554"/>
      <c r="B841" s="554"/>
      <c r="C841" s="555"/>
      <c r="D841" s="554"/>
      <c r="E841" s="555"/>
      <c r="F841" s="554"/>
      <c r="G841" s="28"/>
    </row>
    <row r="842" spans="1:7" x14ac:dyDescent="0.25">
      <c r="A842" s="554"/>
      <c r="B842" s="554"/>
      <c r="C842" s="555"/>
      <c r="D842" s="554"/>
      <c r="E842" s="555"/>
      <c r="F842" s="554"/>
      <c r="G842" s="28"/>
    </row>
    <row r="843" spans="1:7" x14ac:dyDescent="0.25">
      <c r="A843" s="554"/>
      <c r="B843" s="554"/>
      <c r="C843" s="555"/>
      <c r="D843" s="554"/>
      <c r="E843" s="555"/>
      <c r="F843" s="554"/>
      <c r="G843" s="28"/>
    </row>
    <row r="844" spans="1:7" x14ac:dyDescent="0.25">
      <c r="A844" s="554"/>
      <c r="B844" s="554"/>
      <c r="C844" s="555"/>
      <c r="D844" s="554"/>
      <c r="E844" s="555"/>
      <c r="F844" s="554"/>
      <c r="G844" s="28"/>
    </row>
    <row r="845" spans="1:7" x14ac:dyDescent="0.25">
      <c r="A845" s="554"/>
      <c r="B845" s="554"/>
      <c r="C845" s="555"/>
      <c r="D845" s="554"/>
      <c r="E845" s="555"/>
      <c r="F845" s="554"/>
      <c r="G845" s="28"/>
    </row>
    <row r="846" spans="1:7" x14ac:dyDescent="0.25">
      <c r="A846" s="554"/>
      <c r="B846" s="554"/>
      <c r="C846" s="555"/>
      <c r="D846" s="554"/>
      <c r="E846" s="555"/>
      <c r="F846" s="554"/>
      <c r="G846" s="28"/>
    </row>
    <row r="847" spans="1:7" x14ac:dyDescent="0.25">
      <c r="A847" s="554"/>
      <c r="B847" s="554"/>
      <c r="C847" s="555"/>
      <c r="D847" s="554"/>
      <c r="E847" s="555"/>
      <c r="F847" s="554"/>
      <c r="G847" s="28"/>
    </row>
    <row r="848" spans="1:7" x14ac:dyDescent="0.25">
      <c r="A848" s="554"/>
      <c r="B848" s="554"/>
      <c r="C848" s="555"/>
      <c r="D848" s="554"/>
      <c r="E848" s="555"/>
      <c r="F848" s="554"/>
      <c r="G848" s="28"/>
    </row>
    <row r="849" spans="1:7" x14ac:dyDescent="0.25">
      <c r="A849" s="554"/>
      <c r="B849" s="554"/>
      <c r="C849" s="555"/>
      <c r="D849" s="554"/>
      <c r="E849" s="555"/>
      <c r="F849" s="554"/>
      <c r="G849" s="28"/>
    </row>
    <row r="850" spans="1:7" x14ac:dyDescent="0.25">
      <c r="A850" s="554"/>
      <c r="B850" s="554"/>
      <c r="C850" s="555"/>
      <c r="D850" s="554"/>
      <c r="E850" s="555"/>
      <c r="F850" s="554"/>
      <c r="G850" s="28"/>
    </row>
    <row r="851" spans="1:7" x14ac:dyDescent="0.25">
      <c r="A851" s="554"/>
      <c r="B851" s="554"/>
      <c r="C851" s="555"/>
      <c r="D851" s="554"/>
      <c r="E851" s="555"/>
      <c r="F851" s="554"/>
      <c r="G851" s="28"/>
    </row>
    <row r="852" spans="1:7" x14ac:dyDescent="0.25">
      <c r="A852" s="554"/>
      <c r="B852" s="554"/>
      <c r="C852" s="555"/>
      <c r="D852" s="554"/>
      <c r="E852" s="555"/>
      <c r="F852" s="554"/>
      <c r="G852" s="28"/>
    </row>
    <row r="853" spans="1:7" x14ac:dyDescent="0.25">
      <c r="A853" s="554"/>
      <c r="B853" s="554"/>
      <c r="C853" s="555"/>
      <c r="D853" s="554"/>
      <c r="E853" s="555"/>
      <c r="F853" s="554"/>
      <c r="G853" s="28"/>
    </row>
    <row r="854" spans="1:7" x14ac:dyDescent="0.25">
      <c r="A854" s="554"/>
      <c r="B854" s="554"/>
      <c r="C854" s="555"/>
      <c r="D854" s="554"/>
      <c r="E854" s="555"/>
      <c r="F854" s="554"/>
      <c r="G854" s="28"/>
    </row>
    <row r="855" spans="1:7" x14ac:dyDescent="0.25">
      <c r="A855" s="554"/>
      <c r="B855" s="554"/>
      <c r="C855" s="555"/>
      <c r="D855" s="554"/>
      <c r="E855" s="555"/>
      <c r="F855" s="554"/>
      <c r="G855" s="28"/>
    </row>
    <row r="856" spans="1:7" x14ac:dyDescent="0.25">
      <c r="A856" s="554"/>
      <c r="B856" s="554"/>
      <c r="C856" s="555"/>
      <c r="D856" s="554"/>
      <c r="E856" s="555"/>
      <c r="F856" s="554"/>
      <c r="G856" s="28"/>
    </row>
    <row r="857" spans="1:7" x14ac:dyDescent="0.25">
      <c r="A857" s="554"/>
      <c r="B857" s="554"/>
      <c r="C857" s="555"/>
      <c r="D857" s="554"/>
      <c r="E857" s="555"/>
      <c r="F857" s="554"/>
      <c r="G857" s="28"/>
    </row>
    <row r="858" spans="1:7" x14ac:dyDescent="0.25">
      <c r="A858" s="554"/>
      <c r="B858" s="554"/>
      <c r="C858" s="555"/>
      <c r="D858" s="554"/>
      <c r="E858" s="555"/>
      <c r="F858" s="554"/>
      <c r="G858" s="28"/>
    </row>
    <row r="859" spans="1:7" x14ac:dyDescent="0.25">
      <c r="A859" s="554"/>
      <c r="B859" s="554"/>
      <c r="C859" s="555"/>
      <c r="D859" s="554"/>
      <c r="E859" s="555"/>
      <c r="F859" s="554"/>
      <c r="G859" s="28"/>
    </row>
    <row r="860" spans="1:7" x14ac:dyDescent="0.25">
      <c r="A860" s="554"/>
      <c r="B860" s="554"/>
      <c r="C860" s="555"/>
      <c r="D860" s="554"/>
      <c r="E860" s="555"/>
      <c r="F860" s="554"/>
      <c r="G860" s="28"/>
    </row>
    <row r="861" spans="1:7" x14ac:dyDescent="0.25">
      <c r="A861" s="554"/>
      <c r="B861" s="554"/>
      <c r="C861" s="555"/>
      <c r="D861" s="554"/>
      <c r="E861" s="555"/>
      <c r="F861" s="554"/>
      <c r="G861" s="28"/>
    </row>
    <row r="862" spans="1:7" x14ac:dyDescent="0.25">
      <c r="A862" s="554"/>
      <c r="B862" s="554"/>
      <c r="C862" s="555"/>
      <c r="D862" s="554"/>
      <c r="E862" s="555"/>
      <c r="F862" s="554"/>
      <c r="G862" s="28"/>
    </row>
    <row r="863" spans="1:7" x14ac:dyDescent="0.25">
      <c r="A863" s="554"/>
      <c r="B863" s="554"/>
      <c r="C863" s="555"/>
      <c r="D863" s="554"/>
      <c r="E863" s="555"/>
      <c r="F863" s="554"/>
      <c r="G863" s="28"/>
    </row>
    <row r="864" spans="1:7" x14ac:dyDescent="0.25">
      <c r="A864" s="554"/>
      <c r="B864" s="554"/>
      <c r="C864" s="555"/>
      <c r="D864" s="554"/>
      <c r="E864" s="555"/>
      <c r="F864" s="554"/>
      <c r="G864" s="28"/>
    </row>
    <row r="865" spans="1:7" x14ac:dyDescent="0.25">
      <c r="A865" s="554"/>
      <c r="B865" s="554"/>
      <c r="C865" s="555"/>
      <c r="D865" s="554"/>
      <c r="E865" s="555"/>
      <c r="F865" s="554"/>
      <c r="G865" s="28"/>
    </row>
    <row r="866" spans="1:7" x14ac:dyDescent="0.25">
      <c r="A866" s="554"/>
      <c r="B866" s="554"/>
      <c r="C866" s="555"/>
      <c r="D866" s="554"/>
      <c r="E866" s="555"/>
      <c r="F866" s="554"/>
      <c r="G866" s="28"/>
    </row>
    <row r="867" spans="1:7" x14ac:dyDescent="0.25">
      <c r="A867" s="554"/>
      <c r="B867" s="554"/>
      <c r="C867" s="555"/>
      <c r="D867" s="554"/>
      <c r="E867" s="555"/>
      <c r="F867" s="554"/>
      <c r="G867" s="28"/>
    </row>
    <row r="868" spans="1:7" x14ac:dyDescent="0.25">
      <c r="A868" s="554"/>
      <c r="B868" s="554"/>
      <c r="C868" s="555"/>
      <c r="D868" s="554"/>
      <c r="E868" s="555"/>
      <c r="F868" s="554"/>
      <c r="G868" s="28"/>
    </row>
    <row r="869" spans="1:7" x14ac:dyDescent="0.25">
      <c r="A869" s="554"/>
      <c r="B869" s="554"/>
      <c r="C869" s="555"/>
      <c r="D869" s="554"/>
      <c r="E869" s="555"/>
      <c r="F869" s="554"/>
      <c r="G869" s="28"/>
    </row>
    <row r="870" spans="1:7" x14ac:dyDescent="0.25">
      <c r="A870" s="554"/>
      <c r="B870" s="554"/>
      <c r="C870" s="555"/>
      <c r="D870" s="554"/>
      <c r="E870" s="555"/>
      <c r="F870" s="554"/>
      <c r="G870" s="28"/>
    </row>
    <row r="871" spans="1:7" x14ac:dyDescent="0.25">
      <c r="A871" s="554"/>
      <c r="B871" s="554"/>
      <c r="C871" s="555"/>
      <c r="D871" s="554"/>
      <c r="E871" s="555"/>
      <c r="F871" s="554"/>
      <c r="G871" s="28"/>
    </row>
    <row r="872" spans="1:7" x14ac:dyDescent="0.25">
      <c r="A872" s="554"/>
      <c r="B872" s="554"/>
      <c r="C872" s="555"/>
      <c r="D872" s="554"/>
      <c r="E872" s="555"/>
      <c r="F872" s="554"/>
      <c r="G872" s="28"/>
    </row>
    <row r="873" spans="1:7" x14ac:dyDescent="0.25">
      <c r="A873" s="554"/>
      <c r="B873" s="554"/>
      <c r="C873" s="555"/>
      <c r="D873" s="554"/>
      <c r="E873" s="555"/>
      <c r="F873" s="554"/>
      <c r="G873" s="28"/>
    </row>
    <row r="874" spans="1:7" x14ac:dyDescent="0.25">
      <c r="A874" s="554"/>
      <c r="B874" s="554"/>
      <c r="C874" s="555"/>
      <c r="D874" s="554"/>
      <c r="E874" s="555"/>
      <c r="F874" s="554"/>
      <c r="G874" s="28"/>
    </row>
    <row r="875" spans="1:7" x14ac:dyDescent="0.25">
      <c r="A875" s="554"/>
      <c r="B875" s="554"/>
      <c r="C875" s="555"/>
      <c r="D875" s="554"/>
      <c r="E875" s="555"/>
      <c r="F875" s="554"/>
      <c r="G875" s="28"/>
    </row>
    <row r="876" spans="1:7" x14ac:dyDescent="0.25">
      <c r="A876" s="554"/>
      <c r="B876" s="554"/>
      <c r="C876" s="555"/>
      <c r="D876" s="554"/>
      <c r="E876" s="555"/>
      <c r="F876" s="554"/>
      <c r="G876" s="28"/>
    </row>
    <row r="877" spans="1:7" x14ac:dyDescent="0.25">
      <c r="A877" s="554"/>
      <c r="B877" s="554"/>
      <c r="C877" s="555"/>
      <c r="D877" s="554"/>
      <c r="E877" s="555"/>
      <c r="F877" s="554"/>
      <c r="G877" s="28"/>
    </row>
    <row r="878" spans="1:7" x14ac:dyDescent="0.25">
      <c r="A878" s="554"/>
      <c r="B878" s="554"/>
      <c r="C878" s="555"/>
      <c r="D878" s="554"/>
      <c r="E878" s="555"/>
      <c r="F878" s="554"/>
      <c r="G878" s="28"/>
    </row>
    <row r="879" spans="1:7" x14ac:dyDescent="0.25">
      <c r="A879" s="554"/>
      <c r="B879" s="554"/>
      <c r="C879" s="555"/>
      <c r="D879" s="554"/>
      <c r="E879" s="555"/>
      <c r="F879" s="554"/>
      <c r="G879" s="28"/>
    </row>
    <row r="880" spans="1:7" x14ac:dyDescent="0.25">
      <c r="A880" s="554"/>
      <c r="B880" s="554"/>
      <c r="C880" s="555"/>
      <c r="D880" s="554"/>
      <c r="E880" s="555"/>
      <c r="F880" s="554"/>
      <c r="G880" s="28"/>
    </row>
    <row r="881" spans="1:7" x14ac:dyDescent="0.25">
      <c r="A881" s="554"/>
      <c r="B881" s="554"/>
      <c r="C881" s="555"/>
      <c r="D881" s="554"/>
      <c r="E881" s="555"/>
      <c r="F881" s="554"/>
      <c r="G881" s="28"/>
    </row>
    <row r="882" spans="1:7" x14ac:dyDescent="0.25">
      <c r="A882" s="554"/>
      <c r="B882" s="554"/>
      <c r="C882" s="555"/>
      <c r="D882" s="554"/>
      <c r="E882" s="555"/>
      <c r="F882" s="554"/>
      <c r="G882" s="28"/>
    </row>
    <row r="883" spans="1:7" x14ac:dyDescent="0.25">
      <c r="A883" s="554"/>
      <c r="B883" s="554"/>
      <c r="C883" s="555"/>
      <c r="D883" s="554"/>
      <c r="E883" s="555"/>
      <c r="F883" s="554"/>
      <c r="G883" s="28"/>
    </row>
    <row r="884" spans="1:7" x14ac:dyDescent="0.25">
      <c r="A884" s="554"/>
      <c r="B884" s="554"/>
      <c r="C884" s="555"/>
      <c r="D884" s="554"/>
      <c r="E884" s="555"/>
      <c r="F884" s="554"/>
      <c r="G884" s="28"/>
    </row>
    <row r="885" spans="1:7" x14ac:dyDescent="0.25">
      <c r="A885" s="554"/>
      <c r="B885" s="554"/>
      <c r="C885" s="555"/>
      <c r="D885" s="554"/>
      <c r="E885" s="555"/>
      <c r="F885" s="554"/>
      <c r="G885" s="28"/>
    </row>
    <row r="886" spans="1:7" x14ac:dyDescent="0.25">
      <c r="A886" s="554"/>
      <c r="B886" s="554"/>
      <c r="C886" s="555"/>
      <c r="D886" s="554"/>
      <c r="E886" s="555"/>
      <c r="F886" s="554"/>
      <c r="G886" s="28"/>
    </row>
    <row r="887" spans="1:7" x14ac:dyDescent="0.25">
      <c r="A887" s="554"/>
      <c r="B887" s="554"/>
      <c r="C887" s="555"/>
      <c r="D887" s="554"/>
      <c r="E887" s="555"/>
      <c r="F887" s="554"/>
      <c r="G887" s="28"/>
    </row>
    <row r="888" spans="1:7" x14ac:dyDescent="0.25">
      <c r="A888" s="554"/>
      <c r="B888" s="554"/>
      <c r="C888" s="555"/>
      <c r="D888" s="554"/>
      <c r="E888" s="555"/>
      <c r="F888" s="554"/>
      <c r="G888" s="28"/>
    </row>
    <row r="889" spans="1:7" x14ac:dyDescent="0.25">
      <c r="A889" s="554"/>
      <c r="B889" s="554"/>
      <c r="C889" s="555"/>
      <c r="D889" s="554"/>
      <c r="E889" s="555"/>
      <c r="F889" s="554"/>
      <c r="G889" s="28"/>
    </row>
    <row r="890" spans="1:7" x14ac:dyDescent="0.25">
      <c r="A890" s="554"/>
      <c r="B890" s="554"/>
      <c r="C890" s="555"/>
      <c r="D890" s="554"/>
      <c r="E890" s="555"/>
      <c r="F890" s="554"/>
      <c r="G890" s="28"/>
    </row>
    <row r="891" spans="1:7" x14ac:dyDescent="0.25">
      <c r="A891" s="554"/>
      <c r="B891" s="554"/>
      <c r="C891" s="555"/>
      <c r="D891" s="554"/>
      <c r="E891" s="555"/>
      <c r="F891" s="554"/>
      <c r="G891" s="28"/>
    </row>
    <row r="892" spans="1:7" x14ac:dyDescent="0.25">
      <c r="A892" s="554"/>
      <c r="B892" s="554"/>
      <c r="C892" s="555"/>
      <c r="D892" s="554"/>
      <c r="E892" s="555"/>
      <c r="F892" s="554"/>
      <c r="G892" s="28"/>
    </row>
    <row r="893" spans="1:7" x14ac:dyDescent="0.25">
      <c r="A893" s="554"/>
      <c r="B893" s="554"/>
      <c r="C893" s="555"/>
      <c r="D893" s="554"/>
      <c r="E893" s="555"/>
      <c r="F893" s="554"/>
      <c r="G893" s="28"/>
    </row>
    <row r="894" spans="1:7" x14ac:dyDescent="0.25">
      <c r="A894" s="554"/>
      <c r="B894" s="554"/>
      <c r="C894" s="555"/>
      <c r="D894" s="554"/>
      <c r="E894" s="555"/>
      <c r="F894" s="554"/>
      <c r="G894" s="28"/>
    </row>
    <row r="895" spans="1:7" x14ac:dyDescent="0.25">
      <c r="A895" s="554"/>
      <c r="B895" s="554"/>
      <c r="C895" s="555"/>
      <c r="D895" s="554"/>
      <c r="E895" s="555"/>
      <c r="F895" s="554"/>
      <c r="G895" s="28"/>
    </row>
    <row r="896" spans="1:7" x14ac:dyDescent="0.25">
      <c r="A896" s="554"/>
      <c r="B896" s="554"/>
      <c r="C896" s="555"/>
      <c r="D896" s="554"/>
      <c r="E896" s="555"/>
      <c r="F896" s="554"/>
      <c r="G896" s="28"/>
    </row>
    <row r="897" spans="1:7" x14ac:dyDescent="0.25">
      <c r="A897" s="554"/>
      <c r="B897" s="28"/>
      <c r="C897" s="28"/>
      <c r="D897" s="28"/>
      <c r="E897" s="28"/>
      <c r="F897" s="556"/>
      <c r="G897" s="28"/>
    </row>
    <row r="898" spans="1:7" x14ac:dyDescent="0.25">
      <c r="A898" s="554"/>
      <c r="B898" s="28"/>
      <c r="C898" s="28"/>
      <c r="D898" s="28"/>
      <c r="E898" s="28"/>
      <c r="F898" s="28"/>
      <c r="G898" s="28"/>
    </row>
    <row r="899" spans="1:7" x14ac:dyDescent="0.25">
      <c r="A899" s="28"/>
      <c r="B899" s="28"/>
      <c r="C899" s="28"/>
      <c r="D899" s="28"/>
      <c r="E899" s="28"/>
      <c r="F899" s="28"/>
      <c r="G899" s="28"/>
    </row>
    <row r="900" spans="1:7" x14ac:dyDescent="0.25">
      <c r="A900" s="28"/>
      <c r="B900" s="28"/>
      <c r="C900" s="28"/>
      <c r="D900" s="28"/>
      <c r="E900" s="28"/>
      <c r="F900" s="145"/>
      <c r="G900" s="28"/>
    </row>
  </sheetData>
  <pageMargins left="0.7" right="0.7" top="0.75" bottom="0.75" header="0.3" footer="0.3"/>
  <pageSetup paperSize="14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CI22"/>
  <sheetViews>
    <sheetView zoomScale="69" zoomScaleNormal="69" workbookViewId="0">
      <selection sqref="A1:N19"/>
    </sheetView>
  </sheetViews>
  <sheetFormatPr baseColWidth="10" defaultRowHeight="13.5" x14ac:dyDescent="0.25"/>
  <cols>
    <col min="1" max="1" width="30.42578125" style="8" customWidth="1"/>
    <col min="2" max="3" width="13.28515625" style="8" bestFit="1" customWidth="1"/>
    <col min="4" max="4" width="13" style="8" bestFit="1" customWidth="1"/>
    <col min="5" max="5" width="13.28515625" style="8" bestFit="1" customWidth="1"/>
    <col min="6" max="6" width="13" style="8" bestFit="1" customWidth="1"/>
    <col min="7" max="7" width="13.28515625" style="8" bestFit="1" customWidth="1"/>
    <col min="8" max="9" width="13" style="8" bestFit="1" customWidth="1"/>
    <col min="10" max="10" width="14.42578125" style="8" customWidth="1"/>
    <col min="11" max="11" width="13.28515625" style="8" bestFit="1" customWidth="1"/>
    <col min="12" max="12" width="14.28515625" style="8" customWidth="1"/>
    <col min="13" max="13" width="13.28515625" style="8" customWidth="1"/>
    <col min="14" max="14" width="18.140625" style="8" customWidth="1"/>
    <col min="15" max="16384" width="11.42578125" style="8"/>
  </cols>
  <sheetData>
    <row r="1" spans="1:87" ht="20.25" customHeight="1" x14ac:dyDescent="0.25">
      <c r="A1" s="68" t="s">
        <v>462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87" ht="19.5" customHeight="1" x14ac:dyDescent="0.25">
      <c r="A2" s="68" t="s">
        <v>117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87" x14ac:dyDescent="0.25">
      <c r="A3" s="6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87" s="62" customFormat="1" ht="15" customHeight="1" x14ac:dyDescent="0.25">
      <c r="A4" s="149" t="s">
        <v>110</v>
      </c>
      <c r="B4" s="149" t="s">
        <v>2</v>
      </c>
      <c r="C4" s="149" t="s">
        <v>3</v>
      </c>
      <c r="D4" s="149" t="s">
        <v>4</v>
      </c>
      <c r="E4" s="149" t="s">
        <v>5</v>
      </c>
      <c r="F4" s="149" t="s">
        <v>6</v>
      </c>
      <c r="G4" s="149" t="s">
        <v>7</v>
      </c>
      <c r="H4" s="149" t="s">
        <v>8</v>
      </c>
      <c r="I4" s="149" t="s">
        <v>9</v>
      </c>
      <c r="J4" s="149" t="s">
        <v>10</v>
      </c>
      <c r="K4" s="149" t="s">
        <v>11</v>
      </c>
      <c r="L4" s="149" t="s">
        <v>12</v>
      </c>
      <c r="M4" s="149" t="s">
        <v>13</v>
      </c>
      <c r="N4" s="53" t="s">
        <v>22</v>
      </c>
    </row>
    <row r="5" spans="1:87" s="62" customFormat="1" ht="20.100000000000001" customHeight="1" x14ac:dyDescent="0.3">
      <c r="A5" s="135" t="s">
        <v>190</v>
      </c>
      <c r="B5" s="557">
        <v>9</v>
      </c>
      <c r="C5" s="557">
        <v>11</v>
      </c>
      <c r="D5" s="557">
        <v>3</v>
      </c>
      <c r="E5" s="557">
        <v>9</v>
      </c>
      <c r="F5" s="557">
        <v>7</v>
      </c>
      <c r="G5" s="547">
        <v>13</v>
      </c>
      <c r="H5" s="557">
        <v>10</v>
      </c>
      <c r="I5" s="557">
        <v>20</v>
      </c>
      <c r="J5" s="557">
        <v>18</v>
      </c>
      <c r="K5" s="557">
        <v>14</v>
      </c>
      <c r="L5" s="557">
        <v>21</v>
      </c>
      <c r="M5" s="557">
        <v>22</v>
      </c>
      <c r="N5" s="383">
        <f>SUM(B5:M5)</f>
        <v>157</v>
      </c>
    </row>
    <row r="6" spans="1:87" s="62" customFormat="1" ht="20.100000000000001" customHeight="1" x14ac:dyDescent="0.3">
      <c r="A6" s="135" t="s">
        <v>191</v>
      </c>
      <c r="B6" s="557">
        <v>15</v>
      </c>
      <c r="C6" s="557">
        <v>16</v>
      </c>
      <c r="D6" s="557">
        <v>15</v>
      </c>
      <c r="E6" s="557">
        <v>14</v>
      </c>
      <c r="F6" s="557">
        <v>15</v>
      </c>
      <c r="G6" s="547">
        <v>12</v>
      </c>
      <c r="H6" s="557">
        <v>15</v>
      </c>
      <c r="I6" s="557">
        <v>15</v>
      </c>
      <c r="J6" s="557">
        <v>13.61</v>
      </c>
      <c r="K6" s="557">
        <v>12.32</v>
      </c>
      <c r="L6" s="557">
        <v>18.32</v>
      </c>
      <c r="M6" s="557">
        <v>7</v>
      </c>
      <c r="N6" s="383">
        <f t="shared" ref="N6:N19" si="0">SUM(B6:M6)</f>
        <v>168.25</v>
      </c>
    </row>
    <row r="7" spans="1:87" s="62" customFormat="1" ht="20.100000000000001" customHeight="1" x14ac:dyDescent="0.3">
      <c r="A7" s="135" t="s">
        <v>192</v>
      </c>
      <c r="B7" s="557">
        <v>0</v>
      </c>
      <c r="C7" s="557">
        <v>0</v>
      </c>
      <c r="D7" s="557">
        <v>0</v>
      </c>
      <c r="E7" s="557">
        <v>0</v>
      </c>
      <c r="F7" s="557">
        <v>0</v>
      </c>
      <c r="G7" s="547">
        <v>0</v>
      </c>
      <c r="H7" s="557">
        <v>3</v>
      </c>
      <c r="I7" s="557">
        <v>4</v>
      </c>
      <c r="J7" s="557">
        <v>1</v>
      </c>
      <c r="K7" s="557">
        <v>1</v>
      </c>
      <c r="L7" s="557">
        <v>3</v>
      </c>
      <c r="M7" s="557">
        <v>4</v>
      </c>
      <c r="N7" s="383">
        <f t="shared" si="0"/>
        <v>16</v>
      </c>
    </row>
    <row r="8" spans="1:87" s="62" customFormat="1" ht="20.100000000000001" customHeight="1" x14ac:dyDescent="0.3">
      <c r="A8" s="135" t="s">
        <v>214</v>
      </c>
      <c r="B8" s="557">
        <v>0</v>
      </c>
      <c r="C8" s="557">
        <v>0</v>
      </c>
      <c r="D8" s="557">
        <v>0</v>
      </c>
      <c r="E8" s="557">
        <v>0</v>
      </c>
      <c r="F8" s="557">
        <v>0</v>
      </c>
      <c r="G8" s="547">
        <v>0</v>
      </c>
      <c r="H8" s="557">
        <v>0</v>
      </c>
      <c r="I8" s="557">
        <v>243</v>
      </c>
      <c r="J8" s="557">
        <v>261.77000000000004</v>
      </c>
      <c r="K8" s="557">
        <v>319.58</v>
      </c>
      <c r="L8" s="557">
        <v>341.6</v>
      </c>
      <c r="M8" s="557">
        <v>331.14</v>
      </c>
      <c r="N8" s="383">
        <f t="shared" si="0"/>
        <v>1497.0900000000001</v>
      </c>
    </row>
    <row r="9" spans="1:87" s="62" customFormat="1" ht="20.100000000000001" customHeight="1" x14ac:dyDescent="0.3">
      <c r="A9" s="135" t="s">
        <v>193</v>
      </c>
      <c r="B9" s="557">
        <v>11546.29</v>
      </c>
      <c r="C9" s="557">
        <v>10328.15</v>
      </c>
      <c r="D9" s="557">
        <v>10557.416999999999</v>
      </c>
      <c r="E9" s="557">
        <v>9330.8769999999986</v>
      </c>
      <c r="F9" s="557">
        <v>9436.4979999999978</v>
      </c>
      <c r="G9" s="547">
        <v>7301.5960000000005</v>
      </c>
      <c r="H9" s="557">
        <v>8659.1620000000003</v>
      </c>
      <c r="I9" s="557">
        <v>64833.4</v>
      </c>
      <c r="J9" s="557">
        <v>62176.597999999998</v>
      </c>
      <c r="K9" s="557">
        <v>70173.77</v>
      </c>
      <c r="L9" s="557">
        <v>74790.994999999981</v>
      </c>
      <c r="M9" s="557">
        <v>81987.675999999992</v>
      </c>
      <c r="N9" s="383">
        <f t="shared" si="0"/>
        <v>421122.429</v>
      </c>
    </row>
    <row r="10" spans="1:87" s="62" customFormat="1" ht="20.100000000000001" customHeight="1" x14ac:dyDescent="0.3">
      <c r="A10" s="135" t="s">
        <v>194</v>
      </c>
      <c r="B10" s="557">
        <v>0</v>
      </c>
      <c r="C10" s="557">
        <v>0</v>
      </c>
      <c r="D10" s="557">
        <v>0</v>
      </c>
      <c r="E10" s="557">
        <v>3</v>
      </c>
      <c r="F10" s="557">
        <v>7</v>
      </c>
      <c r="G10" s="547">
        <v>8</v>
      </c>
      <c r="H10" s="557">
        <v>7</v>
      </c>
      <c r="I10" s="557">
        <v>6</v>
      </c>
      <c r="J10" s="557">
        <v>2.39</v>
      </c>
      <c r="K10" s="557">
        <v>0.94</v>
      </c>
      <c r="L10" s="557">
        <v>0.67</v>
      </c>
      <c r="M10" s="557">
        <v>0</v>
      </c>
      <c r="N10" s="383">
        <f t="shared" si="0"/>
        <v>35</v>
      </c>
    </row>
    <row r="11" spans="1:87" s="62" customFormat="1" ht="20.100000000000001" customHeight="1" x14ac:dyDescent="0.3">
      <c r="A11" s="135" t="s">
        <v>195</v>
      </c>
      <c r="B11" s="557">
        <v>14055</v>
      </c>
      <c r="C11" s="557">
        <v>21240</v>
      </c>
      <c r="D11" s="557">
        <v>13023</v>
      </c>
      <c r="E11" s="557">
        <v>11661</v>
      </c>
      <c r="F11" s="557">
        <v>7714</v>
      </c>
      <c r="G11" s="547">
        <v>6919</v>
      </c>
      <c r="H11" s="557">
        <v>6965</v>
      </c>
      <c r="I11" s="557">
        <v>12267</v>
      </c>
      <c r="J11" s="557">
        <v>11789.710000000001</v>
      </c>
      <c r="K11" s="557">
        <v>17978</v>
      </c>
      <c r="L11" s="557">
        <v>23307.940000000002</v>
      </c>
      <c r="M11" s="557">
        <v>16608.57</v>
      </c>
      <c r="N11" s="383">
        <f t="shared" si="0"/>
        <v>163528.22000000003</v>
      </c>
    </row>
    <row r="12" spans="1:87" s="62" customFormat="1" ht="20.100000000000001" customHeight="1" x14ac:dyDescent="0.3">
      <c r="A12" s="135" t="s">
        <v>196</v>
      </c>
      <c r="B12" s="557">
        <v>0</v>
      </c>
      <c r="C12" s="557">
        <v>0</v>
      </c>
      <c r="D12" s="557">
        <v>0</v>
      </c>
      <c r="E12" s="557">
        <v>0</v>
      </c>
      <c r="F12" s="557">
        <v>0</v>
      </c>
      <c r="G12" s="547">
        <v>0</v>
      </c>
      <c r="H12" s="557">
        <v>0</v>
      </c>
      <c r="I12" s="557">
        <v>0</v>
      </c>
      <c r="J12" s="557">
        <v>0</v>
      </c>
      <c r="K12" s="557">
        <v>0</v>
      </c>
      <c r="L12" s="557">
        <v>0</v>
      </c>
      <c r="M12" s="557">
        <v>0</v>
      </c>
      <c r="N12" s="383">
        <f t="shared" si="0"/>
        <v>0</v>
      </c>
    </row>
    <row r="13" spans="1:87" s="62" customFormat="1" ht="20.100000000000001" customHeight="1" x14ac:dyDescent="0.3">
      <c r="A13" s="135" t="s">
        <v>197</v>
      </c>
      <c r="B13" s="557">
        <v>0</v>
      </c>
      <c r="C13" s="557">
        <v>0</v>
      </c>
      <c r="D13" s="557">
        <v>0</v>
      </c>
      <c r="E13" s="557">
        <v>0</v>
      </c>
      <c r="F13" s="557">
        <v>0</v>
      </c>
      <c r="G13" s="547">
        <v>0</v>
      </c>
      <c r="H13" s="557">
        <v>0</v>
      </c>
      <c r="I13" s="557">
        <v>0</v>
      </c>
      <c r="J13" s="557">
        <v>0</v>
      </c>
      <c r="K13" s="557">
        <v>0</v>
      </c>
      <c r="L13" s="557">
        <v>0</v>
      </c>
      <c r="M13" s="557">
        <v>0</v>
      </c>
      <c r="N13" s="383">
        <f t="shared" si="0"/>
        <v>0</v>
      </c>
    </row>
    <row r="14" spans="1:87" s="62" customFormat="1" ht="20.100000000000001" customHeight="1" x14ac:dyDescent="0.3">
      <c r="A14" s="135" t="s">
        <v>198</v>
      </c>
      <c r="B14" s="557">
        <v>0</v>
      </c>
      <c r="C14" s="557">
        <v>0</v>
      </c>
      <c r="D14" s="557">
        <v>0</v>
      </c>
      <c r="E14" s="557">
        <v>0</v>
      </c>
      <c r="F14" s="557">
        <v>0</v>
      </c>
      <c r="G14" s="547">
        <v>0</v>
      </c>
      <c r="H14" s="557">
        <v>0</v>
      </c>
      <c r="I14" s="557">
        <v>183</v>
      </c>
      <c r="J14" s="557">
        <v>175.47</v>
      </c>
      <c r="K14" s="557">
        <v>175.61</v>
      </c>
      <c r="L14" s="557">
        <v>219.25</v>
      </c>
      <c r="M14" s="557">
        <v>379.87</v>
      </c>
      <c r="N14" s="383">
        <f t="shared" si="0"/>
        <v>1133.2</v>
      </c>
    </row>
    <row r="15" spans="1:87" s="62" customFormat="1" ht="20.100000000000001" customHeight="1" x14ac:dyDescent="0.3">
      <c r="A15" s="135" t="s">
        <v>340</v>
      </c>
      <c r="B15" s="557">
        <v>6610</v>
      </c>
      <c r="C15" s="557">
        <v>6609</v>
      </c>
      <c r="D15" s="557">
        <v>4029</v>
      </c>
      <c r="E15" s="557">
        <v>2387.2979999999998</v>
      </c>
      <c r="F15" s="557">
        <v>1418</v>
      </c>
      <c r="G15" s="547">
        <v>1722</v>
      </c>
      <c r="H15" s="557">
        <v>1690</v>
      </c>
      <c r="I15" s="557">
        <v>10518.5</v>
      </c>
      <c r="J15" s="557">
        <v>9261.9210000000003</v>
      </c>
      <c r="K15" s="557">
        <v>10640.86</v>
      </c>
      <c r="L15" s="557">
        <v>12348.650000000001</v>
      </c>
      <c r="M15" s="557">
        <v>13739.380000000001</v>
      </c>
      <c r="N15" s="383">
        <f t="shared" si="0"/>
        <v>80974.608999999997</v>
      </c>
    </row>
    <row r="16" spans="1:87" s="20" customFormat="1" ht="20.100000000000001" customHeight="1" x14ac:dyDescent="0.3">
      <c r="A16" s="135" t="s">
        <v>341</v>
      </c>
      <c r="B16" s="557">
        <v>0</v>
      </c>
      <c r="C16" s="557">
        <v>0</v>
      </c>
      <c r="D16" s="557">
        <v>0</v>
      </c>
      <c r="E16" s="557">
        <v>0</v>
      </c>
      <c r="F16" s="557">
        <v>0</v>
      </c>
      <c r="G16" s="547">
        <v>0</v>
      </c>
      <c r="H16" s="557">
        <v>0</v>
      </c>
      <c r="I16" s="557">
        <v>0</v>
      </c>
      <c r="J16" s="557">
        <v>0</v>
      </c>
      <c r="K16" s="557">
        <v>0</v>
      </c>
      <c r="L16" s="557">
        <v>0</v>
      </c>
      <c r="M16" s="557">
        <v>0</v>
      </c>
      <c r="N16" s="383">
        <f t="shared" si="0"/>
        <v>0</v>
      </c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1:87" s="20" customFormat="1" ht="20.100000000000001" customHeight="1" x14ac:dyDescent="0.3">
      <c r="A17" s="135" t="s">
        <v>205</v>
      </c>
      <c r="B17" s="557">
        <v>0</v>
      </c>
      <c r="C17" s="557">
        <v>0</v>
      </c>
      <c r="D17" s="557">
        <v>0</v>
      </c>
      <c r="E17" s="557">
        <v>0</v>
      </c>
      <c r="F17" s="557">
        <v>0</v>
      </c>
      <c r="G17" s="547">
        <v>0</v>
      </c>
      <c r="H17" s="557">
        <v>0</v>
      </c>
      <c r="I17" s="557">
        <v>3</v>
      </c>
      <c r="J17" s="557">
        <v>2.92</v>
      </c>
      <c r="K17" s="557">
        <v>3.38</v>
      </c>
      <c r="L17" s="557">
        <v>2.87</v>
      </c>
      <c r="M17" s="557">
        <v>0.21</v>
      </c>
      <c r="N17" s="384">
        <f t="shared" si="0"/>
        <v>12.380000000000003</v>
      </c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1:87" s="208" customFormat="1" ht="20.100000000000001" customHeight="1" x14ac:dyDescent="0.3">
      <c r="A18" s="207" t="s">
        <v>489</v>
      </c>
      <c r="B18" s="209"/>
      <c r="C18" s="209"/>
      <c r="D18" s="209"/>
      <c r="E18" s="209"/>
      <c r="F18" s="209"/>
      <c r="G18" s="209"/>
      <c r="H18" s="209"/>
      <c r="I18" s="557">
        <v>654</v>
      </c>
      <c r="J18" s="209"/>
      <c r="K18" s="209"/>
      <c r="L18" s="209"/>
      <c r="M18" s="209"/>
      <c r="N18" s="384">
        <f t="shared" si="0"/>
        <v>654</v>
      </c>
      <c r="P18" s="326"/>
    </row>
    <row r="19" spans="1:87" s="76" customFormat="1" ht="20.100000000000001" customHeight="1" x14ac:dyDescent="0.2">
      <c r="A19" s="248" t="s">
        <v>22</v>
      </c>
      <c r="B19" s="383">
        <f>SUM(B5:B17)</f>
        <v>32235.29</v>
      </c>
      <c r="C19" s="383">
        <f t="shared" ref="C19:M19" si="1">SUM(C5:C17)</f>
        <v>38204.15</v>
      </c>
      <c r="D19" s="383">
        <f t="shared" si="1"/>
        <v>27627.417000000001</v>
      </c>
      <c r="E19" s="383">
        <f t="shared" si="1"/>
        <v>23405.174999999999</v>
      </c>
      <c r="F19" s="383">
        <f t="shared" si="1"/>
        <v>18597.498</v>
      </c>
      <c r="G19" s="383">
        <f t="shared" si="1"/>
        <v>15975.596000000001</v>
      </c>
      <c r="H19" s="383">
        <f t="shared" si="1"/>
        <v>17349.162</v>
      </c>
      <c r="I19" s="383">
        <f>SUM(I5:I18)</f>
        <v>88746.9</v>
      </c>
      <c r="J19" s="383">
        <f t="shared" si="1"/>
        <v>83703.388999999996</v>
      </c>
      <c r="K19" s="383">
        <f t="shared" si="1"/>
        <v>99319.46</v>
      </c>
      <c r="L19" s="383">
        <f t="shared" si="1"/>
        <v>111054.29499999998</v>
      </c>
      <c r="M19" s="383">
        <f t="shared" si="1"/>
        <v>113079.84600000001</v>
      </c>
      <c r="N19" s="383">
        <f t="shared" si="0"/>
        <v>669298.17799999996</v>
      </c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</row>
    <row r="20" spans="1:87" x14ac:dyDescent="0.25">
      <c r="A20" s="136"/>
      <c r="B20" s="138"/>
      <c r="C20" s="138"/>
      <c r="D20" s="138"/>
      <c r="E20" s="138"/>
      <c r="F20" s="138">
        <v>0</v>
      </c>
      <c r="G20" s="138"/>
      <c r="H20" s="138"/>
      <c r="I20" s="138"/>
      <c r="J20" s="138"/>
      <c r="K20" s="138"/>
      <c r="L20" s="138"/>
      <c r="M20" s="138"/>
      <c r="N20" s="138"/>
      <c r="O20" s="12"/>
      <c r="P20" s="44"/>
      <c r="Q20" s="44"/>
      <c r="R20" s="4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</row>
    <row r="21" spans="1:87" x14ac:dyDescent="0.25">
      <c r="A21" s="45" t="s">
        <v>113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8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</sheetData>
  <pageMargins left="0.7" right="0.7" top="0.75" bottom="0.75" header="0.3" footer="0.3"/>
  <pageSetup paperSize="14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P22"/>
  <sheetViews>
    <sheetView zoomScale="74" zoomScaleNormal="74" workbookViewId="0">
      <selection activeCell="E17" sqref="E17"/>
    </sheetView>
  </sheetViews>
  <sheetFormatPr baseColWidth="10" defaultRowHeight="13.5" x14ac:dyDescent="0.25"/>
  <cols>
    <col min="1" max="1" width="29.85546875" style="8" customWidth="1"/>
    <col min="2" max="2" width="14.140625" style="8" customWidth="1"/>
    <col min="3" max="3" width="12.7109375" style="8" customWidth="1"/>
    <col min="4" max="4" width="12.28515625" style="8" customWidth="1"/>
    <col min="5" max="6" width="12.7109375" style="8" customWidth="1"/>
    <col min="7" max="7" width="12.28515625" style="8" customWidth="1"/>
    <col min="8" max="8" width="15.28515625" style="8" bestFit="1" customWidth="1"/>
    <col min="9" max="9" width="12" style="8" customWidth="1"/>
    <col min="10" max="10" width="14.42578125" style="8" customWidth="1"/>
    <col min="11" max="11" width="12.7109375" style="8" customWidth="1"/>
    <col min="12" max="12" width="14.28515625" style="8" customWidth="1"/>
    <col min="13" max="13" width="13.28515625" style="8" customWidth="1"/>
    <col min="14" max="14" width="20.28515625" style="8" customWidth="1"/>
    <col min="15" max="15" width="12.28515625" style="8" bestFit="1" customWidth="1"/>
    <col min="16" max="16" width="12.85546875" style="8" bestFit="1" customWidth="1"/>
    <col min="17" max="16384" width="11.42578125" style="8"/>
  </cols>
  <sheetData>
    <row r="1" spans="1:15" x14ac:dyDescent="0.25">
      <c r="A1" s="68" t="s">
        <v>462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68" t="s">
        <v>118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6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46" t="s">
        <v>110</v>
      </c>
      <c r="B4" s="46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46" t="s">
        <v>7</v>
      </c>
      <c r="H4" s="46" t="s">
        <v>8</v>
      </c>
      <c r="I4" s="46" t="s">
        <v>9</v>
      </c>
      <c r="J4" s="46" t="s">
        <v>10</v>
      </c>
      <c r="K4" s="46" t="s">
        <v>11</v>
      </c>
      <c r="L4" s="46" t="s">
        <v>12</v>
      </c>
      <c r="M4" s="46" t="s">
        <v>13</v>
      </c>
      <c r="N4" s="46" t="s">
        <v>22</v>
      </c>
      <c r="O4" s="12"/>
    </row>
    <row r="5" spans="1:15" ht="20.100000000000001" customHeight="1" x14ac:dyDescent="0.3">
      <c r="A5" s="183" t="s">
        <v>190</v>
      </c>
      <c r="B5" s="574">
        <v>209108.45279850002</v>
      </c>
      <c r="C5" s="574">
        <v>197028.61133709998</v>
      </c>
      <c r="D5" s="574">
        <v>204155.63350839997</v>
      </c>
      <c r="E5" s="574">
        <v>191069.09233260003</v>
      </c>
      <c r="F5" s="574">
        <v>197101.18640199999</v>
      </c>
      <c r="G5" s="574">
        <v>187920.7338157999</v>
      </c>
      <c r="H5" s="575">
        <v>197086.17278709999</v>
      </c>
      <c r="I5" s="575">
        <v>198179.88533099997</v>
      </c>
      <c r="J5" s="575">
        <v>199813.76459920008</v>
      </c>
      <c r="K5" s="575">
        <v>203599.18017470007</v>
      </c>
      <c r="L5" s="575">
        <v>201362.01906209998</v>
      </c>
      <c r="M5" s="575">
        <v>221776.84850130003</v>
      </c>
      <c r="N5" s="382">
        <f>SUM(B5:M5)</f>
        <v>2408201.5806498001</v>
      </c>
      <c r="O5" s="12"/>
    </row>
    <row r="6" spans="1:15" ht="20.100000000000001" customHeight="1" x14ac:dyDescent="0.3">
      <c r="A6" s="183" t="s">
        <v>191</v>
      </c>
      <c r="B6" s="574">
        <v>128188.3585718</v>
      </c>
      <c r="C6" s="574">
        <v>119045.02026209998</v>
      </c>
      <c r="D6" s="574">
        <v>123584.07270229996</v>
      </c>
      <c r="E6" s="574">
        <v>118388.42670339999</v>
      </c>
      <c r="F6" s="574">
        <v>120170.81622319999</v>
      </c>
      <c r="G6" s="574">
        <v>116542.14994949997</v>
      </c>
      <c r="H6" s="575">
        <v>122887.37389290001</v>
      </c>
      <c r="I6" s="575">
        <v>121713.92013439999</v>
      </c>
      <c r="J6" s="575">
        <v>123467.0671598</v>
      </c>
      <c r="K6" s="575">
        <v>124072.13427910001</v>
      </c>
      <c r="L6" s="575">
        <v>121006.76199710002</v>
      </c>
      <c r="M6" s="575">
        <v>134730.65990290002</v>
      </c>
      <c r="N6" s="382">
        <f t="shared" ref="N6:N19" si="0">SUM(B6:M6)</f>
        <v>1473796.7617784999</v>
      </c>
      <c r="O6" s="12"/>
    </row>
    <row r="7" spans="1:15" ht="20.100000000000001" customHeight="1" x14ac:dyDescent="0.3">
      <c r="A7" s="183" t="s">
        <v>192</v>
      </c>
      <c r="B7" s="574">
        <v>45159.308958000001</v>
      </c>
      <c r="C7" s="574">
        <v>42356.961004099998</v>
      </c>
      <c r="D7" s="574">
        <v>41364.002692999988</v>
      </c>
      <c r="E7" s="574">
        <v>38751.350982999997</v>
      </c>
      <c r="F7" s="574">
        <v>39371.322388600005</v>
      </c>
      <c r="G7" s="574">
        <v>36644.630424999996</v>
      </c>
      <c r="H7" s="575">
        <v>39375.595348099989</v>
      </c>
      <c r="I7" s="575">
        <v>39841.519571800003</v>
      </c>
      <c r="J7" s="575">
        <v>41129.556539699995</v>
      </c>
      <c r="K7" s="575">
        <v>40138.233250900004</v>
      </c>
      <c r="L7" s="575">
        <v>40445.57501719999</v>
      </c>
      <c r="M7" s="575">
        <v>43794.741671300006</v>
      </c>
      <c r="N7" s="382">
        <f t="shared" si="0"/>
        <v>488372.79785070004</v>
      </c>
      <c r="O7" s="12"/>
    </row>
    <row r="8" spans="1:15" ht="20.100000000000001" customHeight="1" x14ac:dyDescent="0.3">
      <c r="A8" s="183" t="s">
        <v>214</v>
      </c>
      <c r="B8" s="574">
        <v>0</v>
      </c>
      <c r="C8" s="574">
        <v>0</v>
      </c>
      <c r="D8" s="574">
        <v>0</v>
      </c>
      <c r="E8" s="574">
        <v>0</v>
      </c>
      <c r="F8" s="574">
        <v>4.4050000000000002</v>
      </c>
      <c r="G8" s="574">
        <v>0</v>
      </c>
      <c r="H8" s="575">
        <v>0</v>
      </c>
      <c r="I8" s="575">
        <v>0</v>
      </c>
      <c r="J8" s="575">
        <v>0</v>
      </c>
      <c r="K8" s="575">
        <v>0</v>
      </c>
      <c r="L8" s="575">
        <v>0</v>
      </c>
      <c r="M8" s="575">
        <v>0</v>
      </c>
      <c r="N8" s="382">
        <f t="shared" si="0"/>
        <v>4.4050000000000002</v>
      </c>
      <c r="O8" s="12"/>
    </row>
    <row r="9" spans="1:15" ht="20.100000000000001" customHeight="1" x14ac:dyDescent="0.3">
      <c r="A9" s="183" t="s">
        <v>193</v>
      </c>
      <c r="B9" s="574">
        <v>0</v>
      </c>
      <c r="C9" s="574">
        <v>0</v>
      </c>
      <c r="D9" s="574">
        <v>0</v>
      </c>
      <c r="E9" s="574">
        <v>0</v>
      </c>
      <c r="F9" s="574">
        <v>0</v>
      </c>
      <c r="G9" s="574">
        <v>0</v>
      </c>
      <c r="H9" s="575">
        <v>0</v>
      </c>
      <c r="I9" s="575">
        <v>0</v>
      </c>
      <c r="J9" s="575">
        <v>0</v>
      </c>
      <c r="K9" s="575">
        <v>0</v>
      </c>
      <c r="L9" s="575">
        <v>0</v>
      </c>
      <c r="M9" s="575">
        <v>0</v>
      </c>
      <c r="N9" s="382">
        <f t="shared" si="0"/>
        <v>0</v>
      </c>
      <c r="O9" s="12"/>
    </row>
    <row r="10" spans="1:15" ht="20.100000000000001" customHeight="1" x14ac:dyDescent="0.3">
      <c r="A10" s="183" t="s">
        <v>194</v>
      </c>
      <c r="B10" s="574">
        <v>408.10199999999992</v>
      </c>
      <c r="C10" s="574">
        <v>421.31799999999998</v>
      </c>
      <c r="D10" s="574">
        <v>1584.1199999999994</v>
      </c>
      <c r="E10" s="574">
        <v>4852.1909999999998</v>
      </c>
      <c r="F10" s="574">
        <v>22139.716000000004</v>
      </c>
      <c r="G10" s="574">
        <v>34025.831999999995</v>
      </c>
      <c r="H10" s="575">
        <v>29934.555999999997</v>
      </c>
      <c r="I10" s="575">
        <v>26162.243000000002</v>
      </c>
      <c r="J10" s="575">
        <v>12609.204000000002</v>
      </c>
      <c r="K10" s="575">
        <v>4620.7340000000004</v>
      </c>
      <c r="L10" s="575">
        <v>1888.652</v>
      </c>
      <c r="M10" s="575">
        <v>473.88900000000001</v>
      </c>
      <c r="N10" s="382">
        <f t="shared" si="0"/>
        <v>139120.557</v>
      </c>
      <c r="O10" s="12"/>
    </row>
    <row r="11" spans="1:15" ht="20.100000000000001" customHeight="1" x14ac:dyDescent="0.3">
      <c r="A11" s="183" t="s">
        <v>195</v>
      </c>
      <c r="B11" s="574">
        <v>0</v>
      </c>
      <c r="C11" s="574">
        <v>0</v>
      </c>
      <c r="D11" s="574">
        <v>0</v>
      </c>
      <c r="E11" s="574">
        <v>0</v>
      </c>
      <c r="F11" s="574">
        <v>0</v>
      </c>
      <c r="G11" s="574">
        <v>0</v>
      </c>
      <c r="H11" s="575">
        <v>0</v>
      </c>
      <c r="I11" s="575">
        <v>0</v>
      </c>
      <c r="J11" s="575">
        <v>0</v>
      </c>
      <c r="K11" s="575">
        <v>0</v>
      </c>
      <c r="L11" s="575">
        <v>0</v>
      </c>
      <c r="M11" s="575">
        <v>0</v>
      </c>
      <c r="N11" s="382">
        <f t="shared" si="0"/>
        <v>0</v>
      </c>
      <c r="O11" s="12"/>
    </row>
    <row r="12" spans="1:15" ht="20.100000000000001" customHeight="1" x14ac:dyDescent="0.3">
      <c r="A12" s="183" t="s">
        <v>196</v>
      </c>
      <c r="B12" s="574">
        <v>0</v>
      </c>
      <c r="C12" s="574">
        <v>0</v>
      </c>
      <c r="D12" s="574">
        <v>0</v>
      </c>
      <c r="E12" s="574">
        <v>0</v>
      </c>
      <c r="F12" s="574">
        <v>0</v>
      </c>
      <c r="G12" s="574">
        <v>0</v>
      </c>
      <c r="H12" s="575">
        <v>0</v>
      </c>
      <c r="I12" s="575">
        <v>0</v>
      </c>
      <c r="J12" s="575">
        <v>0</v>
      </c>
      <c r="K12" s="575">
        <v>0</v>
      </c>
      <c r="L12" s="575">
        <v>0</v>
      </c>
      <c r="M12" s="575">
        <v>0</v>
      </c>
      <c r="N12" s="382">
        <f t="shared" si="0"/>
        <v>0</v>
      </c>
      <c r="O12" s="12"/>
    </row>
    <row r="13" spans="1:15" ht="20.100000000000001" customHeight="1" x14ac:dyDescent="0.3">
      <c r="A13" s="183" t="s">
        <v>197</v>
      </c>
      <c r="B13" s="574">
        <v>0</v>
      </c>
      <c r="C13" s="574">
        <v>0</v>
      </c>
      <c r="D13" s="574">
        <v>0</v>
      </c>
      <c r="E13" s="574">
        <v>0</v>
      </c>
      <c r="F13" s="574">
        <v>0</v>
      </c>
      <c r="G13" s="574">
        <v>0</v>
      </c>
      <c r="H13" s="575">
        <v>0</v>
      </c>
      <c r="I13" s="575">
        <v>0</v>
      </c>
      <c r="J13" s="575">
        <v>0</v>
      </c>
      <c r="K13" s="575">
        <v>0</v>
      </c>
      <c r="L13" s="575">
        <v>0</v>
      </c>
      <c r="M13" s="575">
        <v>0</v>
      </c>
      <c r="N13" s="382">
        <f t="shared" si="0"/>
        <v>0</v>
      </c>
      <c r="O13" s="12"/>
    </row>
    <row r="14" spans="1:15" ht="20.100000000000001" customHeight="1" x14ac:dyDescent="0.3">
      <c r="A14" s="135" t="s">
        <v>198</v>
      </c>
      <c r="B14" s="574">
        <v>65112.342886799997</v>
      </c>
      <c r="C14" s="574">
        <v>57710.3406952</v>
      </c>
      <c r="D14" s="574">
        <v>70362.6145904</v>
      </c>
      <c r="E14" s="574">
        <v>62742.2566678</v>
      </c>
      <c r="F14" s="574">
        <v>68895.503318400006</v>
      </c>
      <c r="G14" s="574">
        <v>66351.467439800006</v>
      </c>
      <c r="H14" s="575">
        <v>67968.104449599996</v>
      </c>
      <c r="I14" s="575">
        <v>176015.42178129999</v>
      </c>
      <c r="J14" s="575">
        <v>169946.04082300002</v>
      </c>
      <c r="K14" s="575">
        <v>179340.82346120002</v>
      </c>
      <c r="L14" s="575">
        <v>183897.05564159996</v>
      </c>
      <c r="M14" s="575">
        <v>183747.13473319999</v>
      </c>
      <c r="N14" s="382">
        <f t="shared" si="0"/>
        <v>1352089.1064883</v>
      </c>
      <c r="O14" s="12"/>
    </row>
    <row r="15" spans="1:15" ht="20.100000000000001" customHeight="1" x14ac:dyDescent="0.3">
      <c r="A15" s="135" t="s">
        <v>340</v>
      </c>
      <c r="B15" s="574">
        <v>187040.65370129998</v>
      </c>
      <c r="C15" s="574">
        <v>179061.23917050002</v>
      </c>
      <c r="D15" s="574">
        <v>189061.36569139999</v>
      </c>
      <c r="E15" s="574">
        <v>168205.74403550001</v>
      </c>
      <c r="F15" s="574">
        <v>178276.35959129999</v>
      </c>
      <c r="G15" s="574">
        <v>163439.99511799999</v>
      </c>
      <c r="H15" s="575">
        <v>172885.01067560009</v>
      </c>
      <c r="I15" s="575">
        <v>71458.148276199994</v>
      </c>
      <c r="J15" s="575">
        <v>71150.307752100009</v>
      </c>
      <c r="K15" s="575">
        <v>73501.179988100004</v>
      </c>
      <c r="L15" s="575">
        <v>75410.252847300013</v>
      </c>
      <c r="M15" s="575">
        <v>76236.496431899985</v>
      </c>
      <c r="N15" s="382">
        <f t="shared" si="0"/>
        <v>1605726.7532792001</v>
      </c>
      <c r="O15" s="12"/>
    </row>
    <row r="16" spans="1:15" ht="20.100000000000001" customHeight="1" x14ac:dyDescent="0.3">
      <c r="A16" s="135" t="s">
        <v>341</v>
      </c>
      <c r="B16" s="574">
        <v>0</v>
      </c>
      <c r="C16" s="574">
        <v>0</v>
      </c>
      <c r="D16" s="574">
        <v>0</v>
      </c>
      <c r="E16" s="574">
        <v>0</v>
      </c>
      <c r="F16" s="574">
        <v>0</v>
      </c>
      <c r="G16" s="574">
        <v>0</v>
      </c>
      <c r="H16" s="575">
        <v>0</v>
      </c>
      <c r="I16" s="575">
        <v>0</v>
      </c>
      <c r="J16" s="575">
        <v>0</v>
      </c>
      <c r="K16" s="575">
        <v>0</v>
      </c>
      <c r="L16" s="575">
        <v>0</v>
      </c>
      <c r="M16" s="575">
        <v>0</v>
      </c>
      <c r="N16" s="382">
        <f t="shared" si="0"/>
        <v>0</v>
      </c>
      <c r="O16" s="12"/>
    </row>
    <row r="17" spans="1:16" ht="20.100000000000001" customHeight="1" x14ac:dyDescent="0.3">
      <c r="A17" s="183" t="s">
        <v>205</v>
      </c>
      <c r="B17" s="574">
        <v>0</v>
      </c>
      <c r="C17" s="574">
        <v>0</v>
      </c>
      <c r="D17" s="574">
        <v>0</v>
      </c>
      <c r="E17" s="574">
        <v>0</v>
      </c>
      <c r="F17" s="574">
        <v>0</v>
      </c>
      <c r="G17" s="574">
        <v>0</v>
      </c>
      <c r="H17" s="575">
        <v>0</v>
      </c>
      <c r="I17" s="575">
        <v>0</v>
      </c>
      <c r="J17" s="575">
        <v>0</v>
      </c>
      <c r="K17" s="575">
        <v>0</v>
      </c>
      <c r="L17" s="575">
        <v>0</v>
      </c>
      <c r="M17" s="575">
        <v>0</v>
      </c>
      <c r="N17" s="382">
        <f t="shared" si="0"/>
        <v>0</v>
      </c>
      <c r="O17" s="12"/>
    </row>
    <row r="18" spans="1:16" s="208" customFormat="1" ht="20.100000000000001" customHeight="1" x14ac:dyDescent="0.25">
      <c r="A18" s="207" t="s">
        <v>489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382">
        <f t="shared" si="0"/>
        <v>0</v>
      </c>
      <c r="P18" s="326"/>
    </row>
    <row r="19" spans="1:16" s="86" customFormat="1" ht="20.100000000000001" customHeight="1" x14ac:dyDescent="0.2">
      <c r="A19" s="247" t="s">
        <v>22</v>
      </c>
      <c r="B19" s="576">
        <f>SUM(B5:B17)</f>
        <v>635017.21891639999</v>
      </c>
      <c r="C19" s="576">
        <f t="shared" ref="C19:M19" si="1">SUM(C5:C17)</f>
        <v>595623.49046900007</v>
      </c>
      <c r="D19" s="576">
        <f t="shared" si="1"/>
        <v>630111.80918549991</v>
      </c>
      <c r="E19" s="576">
        <f t="shared" si="1"/>
        <v>584009.06172230002</v>
      </c>
      <c r="F19" s="576">
        <f t="shared" si="1"/>
        <v>625959.30892350001</v>
      </c>
      <c r="G19" s="576">
        <f t="shared" si="1"/>
        <v>604924.80874809984</v>
      </c>
      <c r="H19" s="576">
        <f t="shared" si="1"/>
        <v>630136.81315330009</v>
      </c>
      <c r="I19" s="576">
        <f t="shared" si="1"/>
        <v>633371.13809469994</v>
      </c>
      <c r="J19" s="576">
        <f t="shared" si="1"/>
        <v>618115.94087380019</v>
      </c>
      <c r="K19" s="576">
        <f t="shared" si="1"/>
        <v>625272.28515400004</v>
      </c>
      <c r="L19" s="576">
        <f t="shared" si="1"/>
        <v>624010.31656529999</v>
      </c>
      <c r="M19" s="576">
        <f t="shared" si="1"/>
        <v>660759.7702406001</v>
      </c>
      <c r="N19" s="382">
        <f t="shared" si="0"/>
        <v>7467311.9620465003</v>
      </c>
      <c r="O19" s="68"/>
    </row>
    <row r="20" spans="1:16" ht="15.75" customHeight="1" x14ac:dyDescent="0.25">
      <c r="A20" s="43"/>
      <c r="B20" s="43"/>
      <c r="C20" s="43"/>
      <c r="D20" s="43"/>
      <c r="E20" s="43"/>
      <c r="F20" s="43">
        <v>0</v>
      </c>
      <c r="G20" s="43"/>
      <c r="H20" s="43"/>
      <c r="I20" s="43"/>
      <c r="J20" s="43"/>
      <c r="K20" s="43"/>
      <c r="L20" s="43"/>
      <c r="M20" s="43"/>
      <c r="N20" s="114"/>
      <c r="O20" s="12"/>
    </row>
    <row r="21" spans="1:16" ht="15.75" customHeight="1" x14ac:dyDescent="0.25">
      <c r="A21" s="47" t="s">
        <v>114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12"/>
    </row>
    <row r="22" spans="1:16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12"/>
    </row>
  </sheetData>
  <pageMargins left="0.7" right="0.7" top="0.75" bottom="0.75" header="0.3" footer="0.3"/>
  <pageSetup paperSize="14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P22"/>
  <sheetViews>
    <sheetView zoomScale="66" zoomScaleNormal="66" workbookViewId="0">
      <selection sqref="A1:N19"/>
    </sheetView>
  </sheetViews>
  <sheetFormatPr baseColWidth="10" defaultRowHeight="13.5" x14ac:dyDescent="0.25"/>
  <cols>
    <col min="1" max="1" width="33.28515625" style="8" customWidth="1"/>
    <col min="2" max="2" width="14.140625" style="8" customWidth="1"/>
    <col min="3" max="3" width="10" style="8" bestFit="1" customWidth="1"/>
    <col min="4" max="4" width="12.28515625" style="8" customWidth="1"/>
    <col min="5" max="5" width="11.5703125" style="8" bestFit="1" customWidth="1"/>
    <col min="6" max="7" width="11.85546875" style="8" customWidth="1"/>
    <col min="8" max="8" width="11.57031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6384" width="11.42578125" style="8"/>
  </cols>
  <sheetData>
    <row r="1" spans="1:15" x14ac:dyDescent="0.25">
      <c r="A1" s="68" t="s">
        <v>462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68" t="s">
        <v>119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6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148" t="s">
        <v>110</v>
      </c>
      <c r="B4" s="149" t="s">
        <v>2</v>
      </c>
      <c r="C4" s="149" t="s">
        <v>3</v>
      </c>
      <c r="D4" s="149" t="s">
        <v>4</v>
      </c>
      <c r="E4" s="149" t="s">
        <v>5</v>
      </c>
      <c r="F4" s="149" t="s">
        <v>6</v>
      </c>
      <c r="G4" s="149" t="s">
        <v>7</v>
      </c>
      <c r="H4" s="149" t="s">
        <v>206</v>
      </c>
      <c r="I4" s="149" t="s">
        <v>207</v>
      </c>
      <c r="J4" s="149" t="s">
        <v>208</v>
      </c>
      <c r="K4" s="149" t="s">
        <v>209</v>
      </c>
      <c r="L4" s="149" t="s">
        <v>210</v>
      </c>
      <c r="M4" s="149" t="s">
        <v>199</v>
      </c>
      <c r="N4" s="53" t="s">
        <v>22</v>
      </c>
      <c r="O4" s="12"/>
    </row>
    <row r="5" spans="1:15" ht="20.100000000000001" customHeight="1" x14ac:dyDescent="0.25">
      <c r="A5" s="190" t="s">
        <v>190</v>
      </c>
      <c r="B5" s="386">
        <v>0</v>
      </c>
      <c r="C5" s="386">
        <v>0</v>
      </c>
      <c r="D5" s="386">
        <v>0</v>
      </c>
      <c r="E5" s="386">
        <v>0</v>
      </c>
      <c r="F5" s="386">
        <v>0</v>
      </c>
      <c r="G5" s="386">
        <v>0</v>
      </c>
      <c r="H5" s="386">
        <v>0</v>
      </c>
      <c r="I5" s="386">
        <v>0</v>
      </c>
      <c r="J5" s="386">
        <v>0</v>
      </c>
      <c r="K5" s="386">
        <v>0</v>
      </c>
      <c r="L5" s="386">
        <v>0</v>
      </c>
      <c r="M5" s="386">
        <v>0</v>
      </c>
      <c r="N5" s="383">
        <f>SUM(B5:M5)</f>
        <v>0</v>
      </c>
      <c r="O5" s="12"/>
    </row>
    <row r="6" spans="1:15" ht="20.100000000000001" customHeight="1" x14ac:dyDescent="0.25">
      <c r="A6" s="190" t="s">
        <v>191</v>
      </c>
      <c r="B6" s="386">
        <v>0</v>
      </c>
      <c r="C6" s="386">
        <v>0</v>
      </c>
      <c r="D6" s="386">
        <v>0</v>
      </c>
      <c r="E6" s="386">
        <v>0</v>
      </c>
      <c r="F6" s="386">
        <v>0</v>
      </c>
      <c r="G6" s="386">
        <v>0</v>
      </c>
      <c r="H6" s="386">
        <v>0</v>
      </c>
      <c r="I6" s="386">
        <v>0</v>
      </c>
      <c r="J6" s="386">
        <v>0</v>
      </c>
      <c r="K6" s="577">
        <v>0</v>
      </c>
      <c r="L6" s="577">
        <v>0</v>
      </c>
      <c r="M6" s="577">
        <v>0</v>
      </c>
      <c r="N6" s="383">
        <f t="shared" ref="N6:N19" si="0">SUM(B6:M6)</f>
        <v>0</v>
      </c>
      <c r="O6" s="12"/>
    </row>
    <row r="7" spans="1:15" ht="20.100000000000001" customHeight="1" x14ac:dyDescent="0.25">
      <c r="A7" s="190" t="s">
        <v>192</v>
      </c>
      <c r="B7" s="386">
        <v>0</v>
      </c>
      <c r="C7" s="386">
        <v>0</v>
      </c>
      <c r="D7" s="386">
        <v>0</v>
      </c>
      <c r="E7" s="386">
        <v>0</v>
      </c>
      <c r="F7" s="386">
        <v>0</v>
      </c>
      <c r="G7" s="386">
        <v>0</v>
      </c>
      <c r="H7" s="386">
        <v>0</v>
      </c>
      <c r="I7" s="386">
        <v>0</v>
      </c>
      <c r="J7" s="386">
        <v>0</v>
      </c>
      <c r="K7" s="386">
        <v>0</v>
      </c>
      <c r="L7" s="386">
        <v>0</v>
      </c>
      <c r="M7" s="386">
        <v>0</v>
      </c>
      <c r="N7" s="383">
        <f t="shared" si="0"/>
        <v>0</v>
      </c>
      <c r="O7" s="12"/>
    </row>
    <row r="8" spans="1:15" ht="20.100000000000001" customHeight="1" x14ac:dyDescent="0.25">
      <c r="A8" s="190" t="s">
        <v>214</v>
      </c>
      <c r="B8" s="386">
        <v>0</v>
      </c>
      <c r="C8" s="386">
        <v>0</v>
      </c>
      <c r="D8" s="386">
        <v>0</v>
      </c>
      <c r="E8" s="386">
        <v>0</v>
      </c>
      <c r="F8" s="386">
        <v>0</v>
      </c>
      <c r="G8" s="386">
        <v>0</v>
      </c>
      <c r="H8" s="386">
        <v>0</v>
      </c>
      <c r="I8" s="386">
        <v>0</v>
      </c>
      <c r="J8" s="386">
        <v>0</v>
      </c>
      <c r="K8" s="386">
        <v>0</v>
      </c>
      <c r="L8" s="386">
        <v>0</v>
      </c>
      <c r="M8" s="386">
        <v>0</v>
      </c>
      <c r="N8" s="383">
        <f t="shared" si="0"/>
        <v>0</v>
      </c>
      <c r="O8" s="12"/>
    </row>
    <row r="9" spans="1:15" ht="20.100000000000001" customHeight="1" x14ac:dyDescent="0.25">
      <c r="A9" s="190" t="s">
        <v>193</v>
      </c>
      <c r="B9" s="386">
        <v>0</v>
      </c>
      <c r="C9" s="386">
        <v>0</v>
      </c>
      <c r="D9" s="386">
        <v>0</v>
      </c>
      <c r="E9" s="386">
        <v>0</v>
      </c>
      <c r="F9" s="386">
        <v>0</v>
      </c>
      <c r="G9" s="386">
        <v>0</v>
      </c>
      <c r="H9" s="386">
        <v>0</v>
      </c>
      <c r="I9" s="386">
        <v>0</v>
      </c>
      <c r="J9" s="386">
        <v>0</v>
      </c>
      <c r="K9" s="386">
        <v>0</v>
      </c>
      <c r="L9" s="386">
        <v>0</v>
      </c>
      <c r="M9" s="386">
        <v>0</v>
      </c>
      <c r="N9" s="383">
        <f t="shared" si="0"/>
        <v>0</v>
      </c>
      <c r="O9" s="12"/>
    </row>
    <row r="10" spans="1:15" ht="20.100000000000001" customHeight="1" x14ac:dyDescent="0.25">
      <c r="A10" s="190" t="s">
        <v>194</v>
      </c>
      <c r="B10" s="386">
        <v>0</v>
      </c>
      <c r="C10" s="386">
        <v>0</v>
      </c>
      <c r="D10" s="386">
        <v>0</v>
      </c>
      <c r="E10" s="386">
        <v>0</v>
      </c>
      <c r="F10" s="386">
        <v>0</v>
      </c>
      <c r="G10" s="386">
        <v>0</v>
      </c>
      <c r="H10" s="386">
        <v>0</v>
      </c>
      <c r="I10" s="386">
        <v>0</v>
      </c>
      <c r="J10" s="386">
        <v>0</v>
      </c>
      <c r="K10" s="386">
        <v>0</v>
      </c>
      <c r="L10" s="386">
        <v>0</v>
      </c>
      <c r="M10" s="386">
        <v>0</v>
      </c>
      <c r="N10" s="383">
        <f t="shared" si="0"/>
        <v>0</v>
      </c>
      <c r="O10" s="12"/>
    </row>
    <row r="11" spans="1:15" ht="20.100000000000001" customHeight="1" x14ac:dyDescent="0.25">
      <c r="A11" s="190" t="s">
        <v>195</v>
      </c>
      <c r="B11" s="386">
        <v>0</v>
      </c>
      <c r="C11" s="386">
        <v>0</v>
      </c>
      <c r="D11" s="386">
        <v>0</v>
      </c>
      <c r="E11" s="386">
        <v>0</v>
      </c>
      <c r="F11" s="386">
        <v>0</v>
      </c>
      <c r="G11" s="386">
        <v>0</v>
      </c>
      <c r="H11" s="386">
        <v>0</v>
      </c>
      <c r="I11" s="386">
        <v>0</v>
      </c>
      <c r="J11" s="386">
        <v>0</v>
      </c>
      <c r="K11" s="386">
        <v>0</v>
      </c>
      <c r="L11" s="386">
        <v>0</v>
      </c>
      <c r="M11" s="386">
        <v>0</v>
      </c>
      <c r="N11" s="383">
        <f t="shared" si="0"/>
        <v>0</v>
      </c>
      <c r="O11" s="12"/>
    </row>
    <row r="12" spans="1:15" ht="20.100000000000001" customHeight="1" x14ac:dyDescent="0.25">
      <c r="A12" s="190" t="s">
        <v>196</v>
      </c>
      <c r="B12" s="386">
        <v>0</v>
      </c>
      <c r="C12" s="386">
        <v>0</v>
      </c>
      <c r="D12" s="386">
        <v>0</v>
      </c>
      <c r="E12" s="386">
        <v>0</v>
      </c>
      <c r="F12" s="386">
        <v>0</v>
      </c>
      <c r="G12" s="386">
        <v>0</v>
      </c>
      <c r="H12" s="386">
        <v>0</v>
      </c>
      <c r="I12" s="386">
        <v>0</v>
      </c>
      <c r="J12" s="386">
        <v>0</v>
      </c>
      <c r="K12" s="386">
        <v>0</v>
      </c>
      <c r="L12" s="386">
        <v>0</v>
      </c>
      <c r="M12" s="386">
        <v>0</v>
      </c>
      <c r="N12" s="383">
        <f t="shared" si="0"/>
        <v>0</v>
      </c>
      <c r="O12" s="12"/>
    </row>
    <row r="13" spans="1:15" ht="20.100000000000001" customHeight="1" x14ac:dyDescent="0.25">
      <c r="A13" s="190" t="s">
        <v>197</v>
      </c>
      <c r="B13" s="386">
        <v>0</v>
      </c>
      <c r="C13" s="386">
        <v>0</v>
      </c>
      <c r="D13" s="386">
        <v>0</v>
      </c>
      <c r="E13" s="386">
        <v>0</v>
      </c>
      <c r="F13" s="386">
        <v>0</v>
      </c>
      <c r="G13" s="386">
        <v>0</v>
      </c>
      <c r="H13" s="386">
        <v>0</v>
      </c>
      <c r="I13" s="386">
        <v>0</v>
      </c>
      <c r="J13" s="386">
        <v>0</v>
      </c>
      <c r="K13" s="386">
        <v>0</v>
      </c>
      <c r="L13" s="386">
        <v>0</v>
      </c>
      <c r="M13" s="386">
        <v>0</v>
      </c>
      <c r="N13" s="383">
        <f t="shared" si="0"/>
        <v>0</v>
      </c>
      <c r="O13" s="12"/>
    </row>
    <row r="14" spans="1:15" ht="20.100000000000001" customHeight="1" x14ac:dyDescent="0.25">
      <c r="A14" s="135" t="s">
        <v>198</v>
      </c>
      <c r="B14" s="386">
        <v>5.5579999999999998</v>
      </c>
      <c r="C14" s="386">
        <v>5.4470000000000001</v>
      </c>
      <c r="D14" s="386">
        <v>6.7220000000000004</v>
      </c>
      <c r="E14" s="386">
        <v>24.61</v>
      </c>
      <c r="F14" s="386">
        <v>6.6690000000000005</v>
      </c>
      <c r="G14" s="386">
        <v>8.0939999999999994</v>
      </c>
      <c r="H14" s="386">
        <v>8.1820000000000004</v>
      </c>
      <c r="I14" s="386">
        <v>7.9039999999999999</v>
      </c>
      <c r="J14" s="386">
        <v>5.5710000000000006</v>
      </c>
      <c r="K14" s="386">
        <v>5.3869999999999996</v>
      </c>
      <c r="L14" s="386">
        <v>5.8490000000000002</v>
      </c>
      <c r="M14" s="386">
        <v>4.9470000000000001</v>
      </c>
      <c r="N14" s="383">
        <f t="shared" si="0"/>
        <v>94.94</v>
      </c>
      <c r="O14" s="12"/>
    </row>
    <row r="15" spans="1:15" ht="20.100000000000001" customHeight="1" x14ac:dyDescent="0.25">
      <c r="A15" s="135" t="s">
        <v>340</v>
      </c>
      <c r="B15" s="386">
        <v>0</v>
      </c>
      <c r="C15" s="386">
        <v>0</v>
      </c>
      <c r="D15" s="386">
        <v>0</v>
      </c>
      <c r="E15" s="386">
        <v>0</v>
      </c>
      <c r="F15" s="386">
        <v>0</v>
      </c>
      <c r="G15" s="386">
        <v>0</v>
      </c>
      <c r="H15" s="577">
        <v>0</v>
      </c>
      <c r="I15" s="577">
        <v>0</v>
      </c>
      <c r="J15" s="577">
        <v>0</v>
      </c>
      <c r="K15" s="577">
        <v>0</v>
      </c>
      <c r="L15" s="577">
        <v>0</v>
      </c>
      <c r="M15" s="577">
        <v>0</v>
      </c>
      <c r="N15" s="383">
        <f t="shared" si="0"/>
        <v>0</v>
      </c>
      <c r="O15" s="12"/>
    </row>
    <row r="16" spans="1:15" s="28" customFormat="1" ht="20.100000000000001" customHeight="1" x14ac:dyDescent="0.25">
      <c r="A16" s="135" t="s">
        <v>341</v>
      </c>
      <c r="B16" s="386">
        <v>23.744999999999997</v>
      </c>
      <c r="C16" s="386">
        <v>19.95</v>
      </c>
      <c r="D16" s="386">
        <v>18.706000000000003</v>
      </c>
      <c r="E16" s="386">
        <v>22.037000000000003</v>
      </c>
      <c r="F16" s="386">
        <v>21.347000000000001</v>
      </c>
      <c r="G16" s="386">
        <v>27.73</v>
      </c>
      <c r="H16" s="577">
        <v>26.085000000000001</v>
      </c>
      <c r="I16" s="577">
        <v>27.628</v>
      </c>
      <c r="J16" s="577">
        <v>12.73</v>
      </c>
      <c r="K16" s="577">
        <v>20.993000000000002</v>
      </c>
      <c r="L16" s="577">
        <v>15.968</v>
      </c>
      <c r="M16" s="577">
        <v>12.574999999999999</v>
      </c>
      <c r="N16" s="383">
        <f t="shared" si="0"/>
        <v>249.49399999999997</v>
      </c>
      <c r="O16" s="43"/>
    </row>
    <row r="17" spans="1:16" s="28" customFormat="1" ht="20.100000000000001" customHeight="1" x14ac:dyDescent="0.25">
      <c r="A17" s="190" t="s">
        <v>205</v>
      </c>
      <c r="B17" s="386">
        <v>0</v>
      </c>
      <c r="C17" s="386">
        <v>0</v>
      </c>
      <c r="D17" s="386">
        <v>0</v>
      </c>
      <c r="E17" s="386">
        <v>0</v>
      </c>
      <c r="F17" s="386">
        <v>0</v>
      </c>
      <c r="G17" s="386">
        <v>0</v>
      </c>
      <c r="H17" s="386">
        <v>0</v>
      </c>
      <c r="I17" s="386">
        <v>0</v>
      </c>
      <c r="J17" s="386">
        <v>0</v>
      </c>
      <c r="K17" s="386">
        <v>0</v>
      </c>
      <c r="L17" s="386">
        <v>0</v>
      </c>
      <c r="M17" s="386">
        <v>0</v>
      </c>
      <c r="N17" s="383">
        <f t="shared" si="0"/>
        <v>0</v>
      </c>
      <c r="O17" s="43"/>
    </row>
    <row r="18" spans="1:16" s="208" customFormat="1" ht="20.100000000000001" customHeight="1" x14ac:dyDescent="0.25">
      <c r="A18" s="207" t="s">
        <v>489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379"/>
      <c r="P18" s="326"/>
    </row>
    <row r="19" spans="1:16" s="86" customFormat="1" ht="20.100000000000001" customHeight="1" x14ac:dyDescent="0.2">
      <c r="A19" s="247" t="s">
        <v>22</v>
      </c>
      <c r="B19" s="553">
        <f>SUM(B5:B17)</f>
        <v>29.302999999999997</v>
      </c>
      <c r="C19" s="553">
        <f t="shared" ref="C19:M19" si="1">SUM(C5:C17)</f>
        <v>25.396999999999998</v>
      </c>
      <c r="D19" s="553">
        <f t="shared" si="1"/>
        <v>25.428000000000004</v>
      </c>
      <c r="E19" s="553">
        <f t="shared" si="1"/>
        <v>46.647000000000006</v>
      </c>
      <c r="F19" s="553">
        <f t="shared" si="1"/>
        <v>28.016000000000002</v>
      </c>
      <c r="G19" s="553">
        <f t="shared" si="1"/>
        <v>35.823999999999998</v>
      </c>
      <c r="H19" s="553">
        <f t="shared" si="1"/>
        <v>34.267000000000003</v>
      </c>
      <c r="I19" s="553">
        <f t="shared" si="1"/>
        <v>35.531999999999996</v>
      </c>
      <c r="J19" s="553">
        <f t="shared" si="1"/>
        <v>18.301000000000002</v>
      </c>
      <c r="K19" s="553">
        <f t="shared" si="1"/>
        <v>26.380000000000003</v>
      </c>
      <c r="L19" s="553">
        <f t="shared" si="1"/>
        <v>21.817</v>
      </c>
      <c r="M19" s="553">
        <f t="shared" si="1"/>
        <v>17.521999999999998</v>
      </c>
      <c r="N19" s="383">
        <f t="shared" si="0"/>
        <v>344.43399999999997</v>
      </c>
      <c r="O19" s="68"/>
    </row>
    <row r="20" spans="1:16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6" x14ac:dyDescent="0.25">
      <c r="A21" s="12" t="s">
        <v>153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pageMargins left="0.7" right="0.7" top="0.75" bottom="0.75" header="0.3" footer="0.3"/>
  <pageSetup paperSize="14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32"/>
  <sheetViews>
    <sheetView zoomScale="86" zoomScaleNormal="86" workbookViewId="0">
      <selection activeCell="G38" sqref="G38"/>
    </sheetView>
  </sheetViews>
  <sheetFormatPr baseColWidth="10" defaultRowHeight="13.5" x14ac:dyDescent="0.25"/>
  <cols>
    <col min="1" max="1" width="3" style="8" customWidth="1"/>
    <col min="2" max="2" width="45.140625" style="8" customWidth="1"/>
    <col min="3" max="3" width="31.140625" style="8" customWidth="1"/>
    <col min="4" max="4" width="44.42578125" style="8" customWidth="1"/>
    <col min="5" max="16384" width="11.42578125" style="8"/>
  </cols>
  <sheetData>
    <row r="1" spans="1:4" x14ac:dyDescent="0.25">
      <c r="A1" s="4"/>
      <c r="B1" s="4"/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4"/>
      <c r="B3" s="5" t="s">
        <v>100</v>
      </c>
      <c r="C3" s="4"/>
      <c r="D3" s="4"/>
    </row>
    <row r="4" spans="1:4" x14ac:dyDescent="0.25">
      <c r="A4" s="4"/>
      <c r="B4" s="5" t="s">
        <v>454</v>
      </c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s="86" customFormat="1" ht="12.75" x14ac:dyDescent="0.2">
      <c r="A8" s="342" t="s">
        <v>101</v>
      </c>
      <c r="B8" s="72"/>
      <c r="C8" s="72"/>
      <c r="D8" s="72"/>
    </row>
    <row r="9" spans="1:4" ht="14.25" thickBot="1" x14ac:dyDescent="0.3">
      <c r="A9" s="4"/>
      <c r="B9" s="4"/>
      <c r="C9" s="4"/>
      <c r="D9" s="4"/>
    </row>
    <row r="10" spans="1:4" x14ac:dyDescent="0.25">
      <c r="A10" s="4"/>
      <c r="B10" s="330" t="s">
        <v>102</v>
      </c>
      <c r="C10" s="331"/>
      <c r="D10" s="332" t="s">
        <v>103</v>
      </c>
    </row>
    <row r="11" spans="1:4" ht="15" x14ac:dyDescent="0.25">
      <c r="A11" s="4"/>
      <c r="B11" s="333" t="s">
        <v>345</v>
      </c>
      <c r="C11" s="334" t="s">
        <v>346</v>
      </c>
      <c r="D11" s="335" t="s">
        <v>347</v>
      </c>
    </row>
    <row r="12" spans="1:4" ht="25.5" customHeight="1" thickBot="1" x14ac:dyDescent="0.3">
      <c r="A12" s="4"/>
      <c r="B12" s="373">
        <f>+'3'!B23</f>
        <v>135155.00079999998</v>
      </c>
      <c r="C12" s="374">
        <f>+'3'!C23</f>
        <v>1016045.0728887001</v>
      </c>
      <c r="D12" s="375">
        <f>+'3'!D23</f>
        <v>10184159</v>
      </c>
    </row>
    <row r="13" spans="1:4" x14ac:dyDescent="0.25">
      <c r="A13" s="4"/>
      <c r="B13" s="4"/>
      <c r="C13" s="51"/>
      <c r="D13" s="51"/>
    </row>
    <row r="14" spans="1:4" x14ac:dyDescent="0.25">
      <c r="A14" s="4"/>
      <c r="B14" s="3" t="s">
        <v>79</v>
      </c>
      <c r="C14" s="51"/>
      <c r="D14" s="51"/>
    </row>
    <row r="15" spans="1:4" x14ac:dyDescent="0.25">
      <c r="A15" s="4"/>
      <c r="B15" s="3" t="s">
        <v>104</v>
      </c>
      <c r="C15" s="51"/>
      <c r="D15" s="51"/>
    </row>
    <row r="16" spans="1:4" x14ac:dyDescent="0.25">
      <c r="A16" s="4"/>
      <c r="B16" s="4"/>
      <c r="C16" s="51"/>
      <c r="D16" s="51"/>
    </row>
    <row r="17" spans="1:5" x14ac:dyDescent="0.25">
      <c r="A17" s="4"/>
      <c r="B17" s="4"/>
      <c r="C17" s="51"/>
      <c r="D17" s="51"/>
    </row>
    <row r="18" spans="1:5" s="86" customFormat="1" ht="12.75" x14ac:dyDescent="0.2">
      <c r="A18" s="342" t="s">
        <v>72</v>
      </c>
      <c r="B18" s="72"/>
      <c r="C18" s="87"/>
      <c r="D18" s="87"/>
    </row>
    <row r="19" spans="1:5" ht="14.25" thickBot="1" x14ac:dyDescent="0.3">
      <c r="A19" s="4"/>
      <c r="B19" s="4"/>
      <c r="C19" s="51"/>
      <c r="D19" s="51"/>
    </row>
    <row r="20" spans="1:5" ht="15.75" customHeight="1" x14ac:dyDescent="0.25">
      <c r="A20" s="4"/>
      <c r="B20" s="336" t="s">
        <v>245</v>
      </c>
      <c r="C20" s="660" t="s">
        <v>346</v>
      </c>
      <c r="D20" s="332" t="s">
        <v>105</v>
      </c>
    </row>
    <row r="21" spans="1:5" ht="15" x14ac:dyDescent="0.25">
      <c r="A21" s="4"/>
      <c r="B21" s="337" t="s">
        <v>348</v>
      </c>
      <c r="C21" s="661"/>
      <c r="D21" s="335" t="s">
        <v>349</v>
      </c>
    </row>
    <row r="22" spans="1:5" ht="27" customHeight="1" thickBot="1" x14ac:dyDescent="0.3">
      <c r="A22" s="4"/>
      <c r="B22" s="376">
        <f>+'3'!B31</f>
        <v>224634.37999999998</v>
      </c>
      <c r="C22" s="374">
        <f>+'3'!E31</f>
        <v>1047504</v>
      </c>
      <c r="D22" s="375">
        <f>+'3'!C31</f>
        <v>9773250.7770000007</v>
      </c>
      <c r="E22" s="198"/>
    </row>
    <row r="23" spans="1:5" x14ac:dyDescent="0.25">
      <c r="A23" s="4"/>
      <c r="B23" s="4"/>
      <c r="C23" s="51"/>
      <c r="D23" s="51"/>
    </row>
    <row r="24" spans="1:5" x14ac:dyDescent="0.25">
      <c r="A24" s="4"/>
      <c r="B24" s="4"/>
      <c r="C24" s="51"/>
      <c r="D24" s="51"/>
    </row>
    <row r="25" spans="1:5" x14ac:dyDescent="0.25">
      <c r="A25" s="4"/>
      <c r="B25" s="4"/>
      <c r="C25" s="51"/>
      <c r="D25" s="51"/>
    </row>
    <row r="26" spans="1:5" s="86" customFormat="1" ht="12.75" x14ac:dyDescent="0.2">
      <c r="A26" s="342" t="s">
        <v>106</v>
      </c>
      <c r="B26" s="72"/>
      <c r="C26" s="87"/>
      <c r="D26" s="87"/>
    </row>
    <row r="27" spans="1:5" ht="14.25" thickBot="1" x14ac:dyDescent="0.3">
      <c r="A27" s="4"/>
      <c r="B27" s="4"/>
      <c r="C27" s="4"/>
      <c r="D27" s="4"/>
    </row>
    <row r="28" spans="1:5" ht="15" x14ac:dyDescent="0.25">
      <c r="A28" s="4"/>
      <c r="B28" s="338" t="s">
        <v>350</v>
      </c>
      <c r="C28" s="339"/>
      <c r="D28" s="340" t="s">
        <v>351</v>
      </c>
    </row>
    <row r="29" spans="1:5" ht="34.5" customHeight="1" thickBot="1" x14ac:dyDescent="0.3">
      <c r="A29" s="4"/>
      <c r="B29" s="662">
        <f>'5'!F72</f>
        <v>11236827.949199997</v>
      </c>
      <c r="C29" s="663"/>
      <c r="D29" s="341"/>
    </row>
    <row r="30" spans="1:5" x14ac:dyDescent="0.25">
      <c r="A30" s="4"/>
      <c r="B30" s="4"/>
      <c r="C30" s="4"/>
      <c r="D30" s="4"/>
    </row>
    <row r="31" spans="1:5" x14ac:dyDescent="0.25">
      <c r="A31" s="4"/>
      <c r="B31" s="3" t="s">
        <v>107</v>
      </c>
      <c r="C31" s="4"/>
      <c r="D31" s="4"/>
    </row>
    <row r="32" spans="1:5" x14ac:dyDescent="0.25">
      <c r="A32" s="4"/>
      <c r="B32" s="4"/>
      <c r="C32" s="4"/>
      <c r="D32" s="4"/>
    </row>
  </sheetData>
  <mergeCells count="2">
    <mergeCell ref="C20:C21"/>
    <mergeCell ref="B29:C29"/>
  </mergeCells>
  <phoneticPr fontId="0" type="noConversion"/>
  <pageMargins left="0.98" right="0.96" top="1.19" bottom="1" header="0" footer="0"/>
  <pageSetup paperSize="14" orientation="landscape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Q24"/>
  <sheetViews>
    <sheetView zoomScale="69" zoomScaleNormal="69" workbookViewId="0">
      <selection activeCell="N19" sqref="N19:N24"/>
    </sheetView>
  </sheetViews>
  <sheetFormatPr baseColWidth="10" defaultRowHeight="13.5" x14ac:dyDescent="0.25"/>
  <cols>
    <col min="1" max="1" width="32.42578125" style="8" customWidth="1"/>
    <col min="2" max="9" width="13.7109375" style="8" bestFit="1" customWidth="1"/>
    <col min="10" max="10" width="14" style="8" bestFit="1" customWidth="1"/>
    <col min="11" max="13" width="13.7109375" style="8" bestFit="1" customWidth="1"/>
    <col min="14" max="14" width="15" style="8" bestFit="1" customWidth="1"/>
    <col min="15" max="15" width="13" style="8" bestFit="1" customWidth="1"/>
    <col min="16" max="16384" width="11.42578125" style="8"/>
  </cols>
  <sheetData>
    <row r="1" spans="1:17" x14ac:dyDescent="0.25">
      <c r="A1" s="76" t="s">
        <v>462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x14ac:dyDescent="0.25">
      <c r="A2" s="76" t="s">
        <v>120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x14ac:dyDescent="0.25">
      <c r="A3" s="7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s="20" customFormat="1" ht="15" customHeight="1" x14ac:dyDescent="0.25">
      <c r="A4" s="149" t="s">
        <v>110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3" t="s">
        <v>10</v>
      </c>
      <c r="K4" s="53" t="s">
        <v>11</v>
      </c>
      <c r="L4" s="53" t="s">
        <v>12</v>
      </c>
      <c r="M4" s="53" t="s">
        <v>13</v>
      </c>
      <c r="N4" s="53" t="s">
        <v>22</v>
      </c>
      <c r="P4" s="84"/>
      <c r="Q4" s="84"/>
    </row>
    <row r="5" spans="1:17" s="20" customFormat="1" ht="20.100000000000001" customHeight="1" x14ac:dyDescent="0.3">
      <c r="A5" s="135" t="s">
        <v>190</v>
      </c>
      <c r="B5" s="387">
        <f>+'14'!B5+'15'!B5+'16'!B5+'17'!B5+'18'!B5</f>
        <v>214535.67079850001</v>
      </c>
      <c r="C5" s="387">
        <f>+'14'!C5+'15'!C5+'16'!C5+'17'!C5+'18'!C5</f>
        <v>203474.77233709997</v>
      </c>
      <c r="D5" s="387">
        <f>+'14'!D5+'15'!D5+'16'!D5+'17'!D5+'18'!D5</f>
        <v>210654.08950839998</v>
      </c>
      <c r="E5" s="387">
        <f>+'14'!E5+'15'!E5+'16'!E5+'17'!E5+'18'!E5</f>
        <v>197332.03633260002</v>
      </c>
      <c r="F5" s="387">
        <f>+'14'!F5+'15'!F5+'16'!F5+'17'!F5+'18'!F5</f>
        <v>200969.93140199999</v>
      </c>
      <c r="G5" s="387">
        <f>+'14'!G5+'15'!G5+'16'!G5+'17'!G5+'18'!G5</f>
        <v>189794.87881579989</v>
      </c>
      <c r="H5" s="387">
        <f>+'14'!H5+'15'!H5+'16'!H5+'17'!H5+'18'!H5</f>
        <v>200665.08678709998</v>
      </c>
      <c r="I5" s="387">
        <f>+'14'!I5+'15'!I5+'16'!I5+'17'!I5+'18'!I5</f>
        <v>199891.76133099996</v>
      </c>
      <c r="J5" s="387">
        <f>+'14'!J5+'15'!J5+'16'!J5+'17'!J5+'18'!J5</f>
        <v>201410.28659920007</v>
      </c>
      <c r="K5" s="387">
        <f>+'14'!K5+'15'!K5+'16'!K5+'17'!K5+'18'!K5</f>
        <v>205250.32617470008</v>
      </c>
      <c r="L5" s="387">
        <f>+'14'!L5+'15'!L5+'16'!L5+'17'!L5+'18'!L5</f>
        <v>203238.67106209998</v>
      </c>
      <c r="M5" s="387">
        <f>+'14'!M5+'15'!M5+'16'!M5+'17'!M5+'18'!M5</f>
        <v>223594.74150130004</v>
      </c>
      <c r="N5" s="389">
        <f>+SUM(B5:M5)</f>
        <v>2450812.2526497999</v>
      </c>
      <c r="P5" s="230"/>
      <c r="Q5" s="84"/>
    </row>
    <row r="6" spans="1:17" s="20" customFormat="1" ht="20.100000000000001" customHeight="1" x14ac:dyDescent="0.3">
      <c r="A6" s="135" t="s">
        <v>191</v>
      </c>
      <c r="B6" s="387">
        <f>+'14'!B6+'15'!B6+'16'!B6+'17'!B6+'18'!B6</f>
        <v>129780.6085718</v>
      </c>
      <c r="C6" s="387">
        <f>+'14'!C6+'15'!C6+'16'!C6+'17'!C6+'18'!C6</f>
        <v>120471.43526209997</v>
      </c>
      <c r="D6" s="387">
        <f>+'14'!D6+'15'!D6+'16'!D6+'17'!D6+'18'!D6</f>
        <v>125264.75370229996</v>
      </c>
      <c r="E6" s="387">
        <f>+'14'!E6+'15'!E6+'16'!E6+'17'!E6+'18'!E6</f>
        <v>119844.0877034</v>
      </c>
      <c r="F6" s="387">
        <f>+'14'!F6+'15'!F6+'16'!F6+'17'!F6+'18'!F6</f>
        <v>121695.76522319998</v>
      </c>
      <c r="G6" s="387">
        <f>+'14'!G6+'15'!G6+'16'!G6+'17'!G6+'18'!G6</f>
        <v>117906.34794949998</v>
      </c>
      <c r="H6" s="387">
        <f>+'14'!H6+'15'!H6+'16'!H6+'17'!H6+'18'!H6</f>
        <v>124413.0618929</v>
      </c>
      <c r="I6" s="387">
        <f>+'14'!I6+'15'!I6+'16'!I6+'17'!I6+'18'!I6</f>
        <v>123286.77013439999</v>
      </c>
      <c r="J6" s="387">
        <f>+'14'!J6+'15'!J6+'16'!J6+'17'!J6+'18'!J6</f>
        <v>124934.84815980001</v>
      </c>
      <c r="K6" s="387">
        <f>+'14'!K6+'15'!K6+'16'!K6+'17'!K6+'18'!K6</f>
        <v>125601.1752791</v>
      </c>
      <c r="L6" s="387">
        <f>+'14'!L6+'15'!L6+'16'!L6+'17'!L6+'18'!L6</f>
        <v>122524.21799710003</v>
      </c>
      <c r="M6" s="387">
        <f>+'14'!M6+'15'!M6+'16'!M6+'17'!M6+'18'!M6</f>
        <v>136319.14290290003</v>
      </c>
      <c r="N6" s="389">
        <f t="shared" ref="N6:N19" si="0">+SUM(B6:M6)</f>
        <v>1492042.2147784999</v>
      </c>
      <c r="P6" s="230"/>
      <c r="Q6" s="84"/>
    </row>
    <row r="7" spans="1:17" s="20" customFormat="1" ht="20.100000000000001" customHeight="1" x14ac:dyDescent="0.3">
      <c r="A7" s="135" t="s">
        <v>192</v>
      </c>
      <c r="B7" s="387">
        <f>+'14'!B7+'15'!B7+'16'!B7+'17'!B7+'18'!B7</f>
        <v>49116.201957999998</v>
      </c>
      <c r="C7" s="387">
        <f>+'14'!C7+'15'!C7+'16'!C7+'17'!C7+'18'!C7</f>
        <v>47690.192004099998</v>
      </c>
      <c r="D7" s="387">
        <f>+'14'!D7+'15'!D7+'16'!D7+'17'!D7+'18'!D7</f>
        <v>45850.502692999988</v>
      </c>
      <c r="E7" s="387">
        <f>+'14'!E7+'15'!E7+'16'!E7+'17'!E7+'18'!E7</f>
        <v>41258.575982999995</v>
      </c>
      <c r="F7" s="387">
        <f>+'14'!F7+'15'!F7+'16'!F7+'17'!F7+'18'!F7</f>
        <v>40992.425388600008</v>
      </c>
      <c r="G7" s="387">
        <f>+'14'!G7+'15'!G7+'16'!G7+'17'!G7+'18'!G7</f>
        <v>37151.761424999997</v>
      </c>
      <c r="H7" s="387">
        <f>+'14'!H7+'15'!H7+'16'!H7+'17'!H7+'18'!H7</f>
        <v>40466.295348099986</v>
      </c>
      <c r="I7" s="387">
        <f>+'14'!I7+'15'!I7+'16'!I7+'17'!I7+'18'!I7</f>
        <v>40117.403571800001</v>
      </c>
      <c r="J7" s="387">
        <f>+'14'!J7+'15'!J7+'16'!J7+'17'!J7+'18'!J7</f>
        <v>41663.683539699996</v>
      </c>
      <c r="K7" s="387">
        <f>+'14'!K7+'15'!K7+'16'!K7+'17'!K7+'18'!K7</f>
        <v>40662.789250900001</v>
      </c>
      <c r="L7" s="387">
        <f>+'14'!L7+'15'!L7+'16'!L7+'17'!L7+'18'!L7</f>
        <v>40991.18501719999</v>
      </c>
      <c r="M7" s="387">
        <f>+'14'!M7+'15'!M7+'16'!M7+'17'!M7+'18'!M7</f>
        <v>44285.510671300006</v>
      </c>
      <c r="N7" s="389">
        <f t="shared" si="0"/>
        <v>510246.52685069991</v>
      </c>
      <c r="P7" s="230"/>
      <c r="Q7" s="84"/>
    </row>
    <row r="8" spans="1:17" s="20" customFormat="1" ht="20.100000000000001" customHeight="1" x14ac:dyDescent="0.3">
      <c r="A8" s="135" t="s">
        <v>214</v>
      </c>
      <c r="B8" s="387">
        <f>+'14'!B8+'15'!B8+'16'!B8+'17'!B8+'18'!B8</f>
        <v>577.02399999999989</v>
      </c>
      <c r="C8" s="387">
        <f>+'14'!C8+'15'!C8+'16'!C8+'17'!C8+'18'!C8</f>
        <v>479.428</v>
      </c>
      <c r="D8" s="387">
        <f>+'14'!D8+'15'!D8+'16'!D8+'17'!D8+'18'!D8</f>
        <v>559.13</v>
      </c>
      <c r="E8" s="387">
        <f>+'14'!E8+'15'!E8+'16'!E8+'17'!E8+'18'!E8</f>
        <v>443.23400000000004</v>
      </c>
      <c r="F8" s="387">
        <f>+'14'!F8+'15'!F8+'16'!F8+'17'!F8+'18'!F8</f>
        <v>388.70100000000002</v>
      </c>
      <c r="G8" s="387">
        <f>+'14'!G8+'15'!G8+'16'!G8+'17'!G8+'18'!G8</f>
        <v>370.19800000000004</v>
      </c>
      <c r="H8" s="387">
        <f>+'14'!H8+'15'!H8+'16'!H8+'17'!H8+'18'!H8</f>
        <v>400.209</v>
      </c>
      <c r="I8" s="387">
        <f>+'14'!I8+'15'!I8+'16'!I8+'17'!I8+'18'!I8</f>
        <v>404.23900000000003</v>
      </c>
      <c r="J8" s="387">
        <f>+'14'!J8+'15'!J8+'16'!J8+'17'!J8+'18'!J8</f>
        <v>373.83200000000005</v>
      </c>
      <c r="K8" s="387">
        <f>+'14'!K8+'15'!K8+'16'!K8+'17'!K8+'18'!K8</f>
        <v>509.36299999999994</v>
      </c>
      <c r="L8" s="387">
        <f>+'14'!L8+'15'!L8+'16'!L8+'17'!L8+'18'!L8</f>
        <v>544.29200000000003</v>
      </c>
      <c r="M8" s="387">
        <f>+'14'!M8+'15'!M8+'16'!M8+'17'!M8+'18'!M8</f>
        <v>519.34400000000005</v>
      </c>
      <c r="N8" s="390">
        <f t="shared" si="0"/>
        <v>5568.9939999999997</v>
      </c>
      <c r="P8" s="230"/>
      <c r="Q8" s="84"/>
    </row>
    <row r="9" spans="1:17" s="20" customFormat="1" ht="20.100000000000001" customHeight="1" x14ac:dyDescent="0.3">
      <c r="A9" s="135" t="s">
        <v>193</v>
      </c>
      <c r="B9" s="387">
        <f>+'14'!B9+'15'!B9+'16'!B9+'17'!B9+'18'!B9</f>
        <v>136708.53300000002</v>
      </c>
      <c r="C9" s="387">
        <f>+'14'!C9+'15'!C9+'16'!C9+'17'!C9+'18'!C9</f>
        <v>122225.53399999999</v>
      </c>
      <c r="D9" s="387">
        <f>+'14'!D9+'15'!D9+'16'!D9+'17'!D9+'18'!D9</f>
        <v>119459.07500000003</v>
      </c>
      <c r="E9" s="387">
        <f>+'14'!E9+'15'!E9+'16'!E9+'17'!E9+'18'!E9</f>
        <v>108053.398</v>
      </c>
      <c r="F9" s="387">
        <f>+'14'!F9+'15'!F9+'16'!F9+'17'!F9+'18'!F9</f>
        <v>109061.45399999998</v>
      </c>
      <c r="G9" s="387">
        <f>+'14'!G9+'15'!G9+'16'!G9+'17'!G9+'18'!G9</f>
        <v>106933.61500000001</v>
      </c>
      <c r="H9" s="387">
        <f>+'14'!H9+'15'!H9+'16'!H9+'17'!H9+'18'!H9</f>
        <v>122471.738</v>
      </c>
      <c r="I9" s="387">
        <f>+'14'!I9+'15'!I9+'16'!I9+'17'!I9+'18'!I9</f>
        <v>125194.193</v>
      </c>
      <c r="J9" s="387">
        <f>+'14'!J9+'15'!J9+'16'!J9+'17'!J9+'18'!J9</f>
        <v>117166.34699999999</v>
      </c>
      <c r="K9" s="387">
        <f>+'14'!K9+'15'!K9+'16'!K9+'17'!K9+'18'!K9</f>
        <v>131091.70199999999</v>
      </c>
      <c r="L9" s="387">
        <f>+'14'!L9+'15'!L9+'16'!L9+'17'!L9+'18'!L9</f>
        <v>139375.47399999999</v>
      </c>
      <c r="M9" s="387">
        <f>+'14'!M9+'15'!M9+'16'!M9+'17'!M9+'18'!M9</f>
        <v>150946.98700000002</v>
      </c>
      <c r="N9" s="390">
        <f t="shared" si="0"/>
        <v>1488688.05</v>
      </c>
      <c r="P9" s="230"/>
      <c r="Q9" s="84"/>
    </row>
    <row r="10" spans="1:17" s="20" customFormat="1" ht="20.100000000000001" customHeight="1" x14ac:dyDescent="0.3">
      <c r="A10" s="135" t="s">
        <v>194</v>
      </c>
      <c r="B10" s="387">
        <f>+'14'!B10+'15'!B10+'16'!B10+'17'!B10+'18'!B10</f>
        <v>679.82499999999993</v>
      </c>
      <c r="C10" s="387">
        <f>+'14'!C10+'15'!C10+'16'!C10+'17'!C10+'18'!C10</f>
        <v>705.83799999999997</v>
      </c>
      <c r="D10" s="387">
        <f>+'14'!D10+'15'!D10+'16'!D10+'17'!D10+'18'!D10</f>
        <v>2161.2419999999993</v>
      </c>
      <c r="E10" s="387">
        <f>+'14'!E10+'15'!E10+'16'!E10+'17'!E10+'18'!E10</f>
        <v>5557.0789999999997</v>
      </c>
      <c r="F10" s="387">
        <f>+'14'!F10+'15'!F10+'16'!F10+'17'!F10+'18'!F10</f>
        <v>24529.257000000005</v>
      </c>
      <c r="G10" s="387">
        <f>+'14'!G10+'15'!G10+'16'!G10+'17'!G10+'18'!G10</f>
        <v>37513.191999999995</v>
      </c>
      <c r="H10" s="387">
        <f>+'14'!H10+'15'!H10+'16'!H10+'17'!H10+'18'!H10</f>
        <v>32794.903999999995</v>
      </c>
      <c r="I10" s="387">
        <f>+'14'!I10+'15'!I10+'16'!I10+'17'!I10+'18'!I10</f>
        <v>28619.016000000003</v>
      </c>
      <c r="J10" s="387">
        <f>+'14'!J10+'15'!J10+'16'!J10+'17'!J10+'18'!J10</f>
        <v>14164.035000000002</v>
      </c>
      <c r="K10" s="387">
        <f>+'14'!K10+'15'!K10+'16'!K10+'17'!K10+'18'!K10</f>
        <v>5251.4750000000004</v>
      </c>
      <c r="L10" s="387">
        <f>+'14'!L10+'15'!L10+'16'!L10+'17'!L10+'18'!L10</f>
        <v>2366.2049999999999</v>
      </c>
      <c r="M10" s="387">
        <f>+'14'!M10+'15'!M10+'16'!M10+'17'!M10+'18'!M10</f>
        <v>755.39499999999998</v>
      </c>
      <c r="N10" s="390">
        <f t="shared" si="0"/>
        <v>155097.46299999999</v>
      </c>
      <c r="P10" s="230"/>
      <c r="Q10" s="84"/>
    </row>
    <row r="11" spans="1:17" s="20" customFormat="1" ht="20.100000000000001" customHeight="1" x14ac:dyDescent="0.3">
      <c r="A11" s="135" t="s">
        <v>195</v>
      </c>
      <c r="B11" s="387">
        <f>+'14'!B11+'15'!B11+'16'!B11+'17'!B11+'18'!B11</f>
        <v>22898.599000000002</v>
      </c>
      <c r="C11" s="387">
        <f>+'14'!C11+'15'!C11+'16'!C11+'17'!C11+'18'!C11</f>
        <v>27781.857</v>
      </c>
      <c r="D11" s="387">
        <f>+'14'!D11+'15'!D11+'16'!D11+'17'!D11+'18'!D11</f>
        <v>21111.593000000001</v>
      </c>
      <c r="E11" s="387">
        <f>+'14'!E11+'15'!E11+'16'!E11+'17'!E11+'18'!E11</f>
        <v>25414.671000000002</v>
      </c>
      <c r="F11" s="387">
        <f>+'14'!F11+'15'!F11+'16'!F11+'17'!F11+'18'!F11</f>
        <v>15515.76</v>
      </c>
      <c r="G11" s="387">
        <f>+'14'!G11+'15'!G11+'16'!G11+'17'!G11+'18'!G11</f>
        <v>14942.877</v>
      </c>
      <c r="H11" s="387">
        <f>+'14'!H11+'15'!H11+'16'!H11+'17'!H11+'18'!H11</f>
        <v>16724</v>
      </c>
      <c r="I11" s="387">
        <f>+'14'!I11+'15'!I11+'16'!I11+'17'!I11+'18'!I11</f>
        <v>14712</v>
      </c>
      <c r="J11" s="387">
        <f>+'14'!J11+'15'!J11+'16'!J11+'17'!J11+'18'!J11</f>
        <v>14706.59</v>
      </c>
      <c r="K11" s="387">
        <f>+'14'!K11+'15'!K11+'16'!K11+'17'!K11+'18'!K11</f>
        <v>20026.169999999998</v>
      </c>
      <c r="L11" s="387">
        <f>+'14'!L11+'15'!L11+'16'!L11+'17'!L11+'18'!L11</f>
        <v>27607.410000000003</v>
      </c>
      <c r="M11" s="387">
        <f>+'14'!M11+'15'!M11+'16'!M11+'17'!M11+'18'!M11</f>
        <v>19994.849999999999</v>
      </c>
      <c r="N11" s="390">
        <f t="shared" si="0"/>
        <v>241436.37699999998</v>
      </c>
      <c r="P11" s="230"/>
      <c r="Q11" s="84"/>
    </row>
    <row r="12" spans="1:17" s="20" customFormat="1" ht="20.100000000000001" customHeight="1" x14ac:dyDescent="0.3">
      <c r="A12" s="135" t="s">
        <v>196</v>
      </c>
      <c r="B12" s="387">
        <f>+'14'!B12+'15'!B12+'16'!B12+'17'!B12+'18'!B12</f>
        <v>248.46799999999999</v>
      </c>
      <c r="C12" s="387">
        <f>+'14'!C12+'15'!C12+'16'!C12+'17'!C12+'18'!C12</f>
        <v>384.23099999999999</v>
      </c>
      <c r="D12" s="387">
        <f>+'14'!D12+'15'!D12+'16'!D12+'17'!D12+'18'!D12</f>
        <v>443.60599999999999</v>
      </c>
      <c r="E12" s="387">
        <f>+'14'!E12+'15'!E12+'16'!E12+'17'!E12+'18'!E12</f>
        <v>245.63400000000001</v>
      </c>
      <c r="F12" s="387">
        <f>+'14'!F12+'15'!F12+'16'!F12+'17'!F12+'18'!F12</f>
        <v>436.36399999999998</v>
      </c>
      <c r="G12" s="387">
        <f>+'14'!G12+'15'!G12+'16'!G12+'17'!G12+'18'!G12</f>
        <v>393.762</v>
      </c>
      <c r="H12" s="387">
        <f>+'14'!H12+'15'!H12+'16'!H12+'17'!H12+'18'!H12</f>
        <v>325.37599999999998</v>
      </c>
      <c r="I12" s="387">
        <f>+'14'!I12+'15'!I12+'16'!I12+'17'!I12+'18'!I12</f>
        <v>514.66099999999994</v>
      </c>
      <c r="J12" s="387">
        <f>+'14'!J12+'15'!J12+'16'!J12+'17'!J12+'18'!J12</f>
        <v>488.05399999999997</v>
      </c>
      <c r="K12" s="387">
        <f>+'14'!K12+'15'!K12+'16'!K12+'17'!K12+'18'!K12</f>
        <v>809.43399999999997</v>
      </c>
      <c r="L12" s="387">
        <f>+'14'!L12+'15'!L12+'16'!L12+'17'!L12+'18'!L12</f>
        <v>630.26499999999999</v>
      </c>
      <c r="M12" s="387">
        <f>+'14'!M12+'15'!M12+'16'!M12+'17'!M12+'18'!M12</f>
        <v>565.86199999999997</v>
      </c>
      <c r="N12" s="390">
        <f t="shared" si="0"/>
        <v>5485.7170000000006</v>
      </c>
      <c r="P12" s="230"/>
      <c r="Q12" s="84"/>
    </row>
    <row r="13" spans="1:17" s="20" customFormat="1" ht="20.100000000000001" customHeight="1" x14ac:dyDescent="0.3">
      <c r="A13" s="135" t="s">
        <v>197</v>
      </c>
      <c r="B13" s="387">
        <f>+'14'!B13+'15'!B13+'16'!B13+'17'!B13+'18'!B13</f>
        <v>39941.538</v>
      </c>
      <c r="C13" s="387">
        <f>+'14'!C13+'15'!C13+'16'!C13+'17'!C13+'18'!C13</f>
        <v>49627.923000000003</v>
      </c>
      <c r="D13" s="387">
        <f>+'14'!D13+'15'!D13+'16'!D13+'17'!D13+'18'!D13</f>
        <v>65799.353000000003</v>
      </c>
      <c r="E13" s="387">
        <f>+'14'!E13+'15'!E13+'16'!E13+'17'!E13+'18'!E13</f>
        <v>51504.332000000002</v>
      </c>
      <c r="F13" s="387">
        <f>+'14'!F13+'15'!F13+'16'!F13+'17'!F13+'18'!F13</f>
        <v>52682.605000000003</v>
      </c>
      <c r="G13" s="387">
        <f>+'14'!G13+'15'!G13+'16'!G13+'17'!G13+'18'!G13</f>
        <v>49174.846999999994</v>
      </c>
      <c r="H13" s="387">
        <f>+'14'!H13+'15'!H13+'16'!H13+'17'!H13+'18'!H13</f>
        <v>50151.551999999989</v>
      </c>
      <c r="I13" s="387">
        <f>+'14'!I13+'15'!I13+'16'!I13+'17'!I13+'18'!I13</f>
        <v>46696.39</v>
      </c>
      <c r="J13" s="387">
        <f>+'14'!J13+'15'!J13+'16'!J13+'17'!J13+'18'!J13</f>
        <v>46136.131999999998</v>
      </c>
      <c r="K13" s="387">
        <f>+'14'!K13+'15'!K13+'16'!K13+'17'!K13+'18'!K13</f>
        <v>44552.757000000005</v>
      </c>
      <c r="L13" s="387">
        <f>+'14'!L13+'15'!L13+'16'!L13+'17'!L13+'18'!L13</f>
        <v>41393.328999999998</v>
      </c>
      <c r="M13" s="387">
        <f>+'14'!M13+'15'!M13+'16'!M13+'17'!M13+'18'!M13</f>
        <v>40957.962</v>
      </c>
      <c r="N13" s="390">
        <f t="shared" si="0"/>
        <v>578618.72</v>
      </c>
      <c r="P13" s="230"/>
      <c r="Q13" s="84"/>
    </row>
    <row r="14" spans="1:17" s="20" customFormat="1" ht="20.100000000000001" customHeight="1" x14ac:dyDescent="0.3">
      <c r="A14" s="135" t="s">
        <v>198</v>
      </c>
      <c r="B14" s="387">
        <f>+'14'!B14+'15'!B14+'16'!B14+'17'!B14+'18'!B14</f>
        <v>136749.39088679999</v>
      </c>
      <c r="C14" s="387">
        <f>+'14'!C14+'15'!C14+'16'!C14+'17'!C14+'18'!C14</f>
        <v>120523.03869520001</v>
      </c>
      <c r="D14" s="387">
        <f>+'14'!D14+'15'!D14+'16'!D14+'17'!D14+'18'!D14</f>
        <v>144837.2815905</v>
      </c>
      <c r="E14" s="387">
        <f>+'14'!E14+'15'!E14+'16'!E14+'17'!E14+'18'!E14</f>
        <v>129525.06966780001</v>
      </c>
      <c r="F14" s="387">
        <f>+'14'!F14+'15'!F14+'16'!F14+'17'!F14+'18'!F14</f>
        <v>141374.35631840001</v>
      </c>
      <c r="G14" s="387">
        <f>+'14'!G14+'15'!G14+'16'!G14+'17'!G14+'18'!G14</f>
        <v>161867.05243980003</v>
      </c>
      <c r="H14" s="387">
        <f>+'14'!H14+'15'!H14+'16'!H14+'17'!H14+'18'!H14</f>
        <v>141631.95644959999</v>
      </c>
      <c r="I14" s="387">
        <f>+'14'!I14+'15'!I14+'16'!I14+'17'!I14+'18'!I14</f>
        <v>337104.63078129996</v>
      </c>
      <c r="J14" s="387">
        <f>+'14'!J14+'15'!J14+'16'!J14+'17'!J14+'18'!J14</f>
        <v>313741.16882300004</v>
      </c>
      <c r="K14" s="387">
        <f>+'14'!K14+'15'!K14+'16'!K14+'17'!K14+'18'!K14</f>
        <v>330066.58646120003</v>
      </c>
      <c r="L14" s="387">
        <f>+'14'!L14+'15'!L14+'16'!L14+'17'!L14+'18'!L14</f>
        <v>342436.57764159999</v>
      </c>
      <c r="M14" s="387">
        <f>+'14'!M14+'15'!M14+'16'!M14+'17'!M14+'18'!M14</f>
        <v>357664.40873319999</v>
      </c>
      <c r="N14" s="390">
        <f t="shared" si="0"/>
        <v>2657521.5184883997</v>
      </c>
      <c r="P14" s="230"/>
      <c r="Q14" s="84"/>
    </row>
    <row r="15" spans="1:17" s="20" customFormat="1" ht="20.100000000000001" customHeight="1" x14ac:dyDescent="0.3">
      <c r="A15" s="135" t="s">
        <v>340</v>
      </c>
      <c r="B15" s="387">
        <f>+'14'!B15+'15'!B15+'16'!B15+'17'!B15+'18'!B15</f>
        <v>486595.33270129998</v>
      </c>
      <c r="C15" s="387">
        <f>+'14'!C15+'15'!C15+'16'!C15+'17'!C15+'18'!C15</f>
        <v>440016.6541705</v>
      </c>
      <c r="D15" s="387">
        <f>+'14'!D15+'15'!D15+'16'!D15+'17'!D15+'18'!D15</f>
        <v>497227.1496914</v>
      </c>
      <c r="E15" s="387">
        <f>+'14'!E15+'15'!E15+'16'!E15+'17'!E15+'18'!E15</f>
        <v>470608.17703550006</v>
      </c>
      <c r="F15" s="387">
        <f>+'14'!F15+'15'!F15+'16'!F15+'17'!F15+'18'!F15</f>
        <v>485235.74659200001</v>
      </c>
      <c r="G15" s="387">
        <f>+'14'!G15+'15'!G15+'16'!G15+'17'!G15+'18'!G15</f>
        <v>476372.95511799993</v>
      </c>
      <c r="H15" s="387">
        <f>+'14'!H15+'15'!H15+'16'!H15+'17'!H15+'18'!H15</f>
        <v>490389.54867560009</v>
      </c>
      <c r="I15" s="387">
        <f>+'14'!I15+'15'!I15+'16'!I15+'17'!I15+'18'!I15</f>
        <v>399781.64527619997</v>
      </c>
      <c r="J15" s="387">
        <f>+'14'!J15+'15'!J15+'16'!J15+'17'!J15+'18'!J15</f>
        <v>384608.74475209997</v>
      </c>
      <c r="K15" s="387">
        <f>+'14'!K15+'15'!K15+'16'!K15+'17'!K15+'18'!K15</f>
        <v>419811.35898809996</v>
      </c>
      <c r="L15" s="387">
        <f>+'14'!L15+'15'!L15+'16'!L15+'17'!L15+'18'!L15</f>
        <v>410720.06984730007</v>
      </c>
      <c r="M15" s="387">
        <f>+'14'!M15+'15'!M15+'16'!M15+'17'!M15+'18'!M15</f>
        <v>401388.2744319</v>
      </c>
      <c r="N15" s="390">
        <f t="shared" si="0"/>
        <v>5362755.6572798993</v>
      </c>
      <c r="P15" s="230"/>
      <c r="Q15" s="84"/>
    </row>
    <row r="16" spans="1:17" s="20" customFormat="1" ht="20.100000000000001" customHeight="1" x14ac:dyDescent="0.3">
      <c r="A16" s="135" t="s">
        <v>341</v>
      </c>
      <c r="B16" s="387">
        <f>+'14'!B16+'15'!B16+'16'!B16+'17'!B16+'18'!B16</f>
        <v>30751.800999999999</v>
      </c>
      <c r="C16" s="387">
        <f>+'14'!C16+'15'!C16+'16'!C16+'17'!C16+'18'!C16</f>
        <v>28370.833999999999</v>
      </c>
      <c r="D16" s="387">
        <f>+'14'!D16+'15'!D16+'16'!D16+'17'!D16+'18'!D16</f>
        <v>32231.234</v>
      </c>
      <c r="E16" s="387">
        <f>+'14'!E16+'15'!E16+'16'!E16+'17'!E16+'18'!E16</f>
        <v>26374.404999999995</v>
      </c>
      <c r="F16" s="387">
        <f>+'14'!F16+'15'!F16+'16'!F16+'17'!F16+'18'!F16</f>
        <v>29946.965</v>
      </c>
      <c r="G16" s="387">
        <f>+'14'!G16+'15'!G16+'16'!G16+'17'!G16+'18'!G16</f>
        <v>27473.587000000003</v>
      </c>
      <c r="H16" s="387">
        <f>+'14'!H16+'15'!H16+'16'!H16+'17'!H16+'18'!H16</f>
        <v>25023.287</v>
      </c>
      <c r="I16" s="387">
        <f>+'14'!I16+'15'!I16+'16'!I16+'17'!I16+'18'!I16</f>
        <v>28667.393</v>
      </c>
      <c r="J16" s="387">
        <f>+'14'!J16+'15'!J16+'16'!J16+'17'!J16+'18'!J16</f>
        <v>22934.113999999998</v>
      </c>
      <c r="K16" s="387">
        <f>+'14'!K16+'15'!K16+'16'!K16+'17'!K16+'18'!K16</f>
        <v>24635.999269999993</v>
      </c>
      <c r="L16" s="387">
        <f>+'14'!L16+'15'!L16+'16'!L16+'17'!L16+'18'!L16</f>
        <v>26548.53873</v>
      </c>
      <c r="M16" s="387">
        <f>+'14'!M16+'15'!M16+'16'!M16+'17'!M16+'18'!M16</f>
        <v>23471.827000000001</v>
      </c>
      <c r="N16" s="390">
        <f t="shared" si="0"/>
        <v>326429.98500000004</v>
      </c>
      <c r="P16" s="230"/>
      <c r="Q16" s="84"/>
    </row>
    <row r="17" spans="1:17" s="20" customFormat="1" ht="20.100000000000001" customHeight="1" x14ac:dyDescent="0.3">
      <c r="A17" s="135" t="s">
        <v>205</v>
      </c>
      <c r="B17" s="387">
        <f>+'14'!B17+'15'!B17+'16'!B17+'17'!B17+'18'!B17</f>
        <v>2659</v>
      </c>
      <c r="C17" s="387">
        <f>+'14'!C17+'15'!C17+'16'!C17+'17'!C17+'18'!C17</f>
        <v>2377</v>
      </c>
      <c r="D17" s="387">
        <f>+'14'!D17+'15'!D17+'16'!D17+'17'!D17+'18'!D17</f>
        <v>2997</v>
      </c>
      <c r="E17" s="387">
        <f>+'14'!E17+'15'!E17+'16'!E17+'17'!E17+'18'!E17</f>
        <v>2679</v>
      </c>
      <c r="F17" s="387">
        <f>+'14'!F17+'15'!F17+'16'!F17+'17'!F17+'18'!F17</f>
        <v>2633</v>
      </c>
      <c r="G17" s="387">
        <f>+'14'!G17+'15'!G17+'16'!G17+'17'!G17+'18'!G17</f>
        <v>2904</v>
      </c>
      <c r="H17" s="387">
        <f>+'14'!H17+'15'!H17+'16'!H17+'17'!H17+'18'!H17</f>
        <v>2655</v>
      </c>
      <c r="I17" s="387">
        <f>+'14'!I17+'15'!I17+'16'!I17+'17'!I17+'18'!I17</f>
        <v>16462</v>
      </c>
      <c r="J17" s="387">
        <f>+'14'!J17+'15'!J17+'16'!J17+'17'!J17+'18'!J17</f>
        <v>15756.130000000001</v>
      </c>
      <c r="K17" s="387">
        <f>+'14'!K17+'15'!K17+'16'!K17+'17'!K17+'18'!K17</f>
        <v>14894.789999999999</v>
      </c>
      <c r="L17" s="387">
        <f>+'14'!L17+'15'!L17+'16'!L17+'17'!L17+'18'!L17</f>
        <v>15106.730000000001</v>
      </c>
      <c r="M17" s="387">
        <f>+'14'!M17+'15'!M17+'16'!M17+'17'!M17+'18'!M17</f>
        <v>5548.2800000000007</v>
      </c>
      <c r="N17" s="390">
        <f t="shared" si="0"/>
        <v>86671.93</v>
      </c>
      <c r="P17" s="230"/>
      <c r="Q17" s="84"/>
    </row>
    <row r="18" spans="1:17" s="20" customFormat="1" ht="20.100000000000001" customHeight="1" x14ac:dyDescent="0.3">
      <c r="A18" s="135" t="s">
        <v>489</v>
      </c>
      <c r="B18" s="387">
        <f>+'14'!B18+'15'!B18+'16'!B18+'17'!B18+'18'!B18</f>
        <v>0</v>
      </c>
      <c r="C18" s="387">
        <f>+'14'!C18+'15'!C18+'16'!C18+'17'!C18+'18'!C18</f>
        <v>0</v>
      </c>
      <c r="D18" s="387">
        <f>+'14'!D18+'15'!D18+'16'!D18+'17'!D18+'18'!D18</f>
        <v>0</v>
      </c>
      <c r="E18" s="387">
        <f>+'14'!E18+'15'!E18+'16'!E18+'17'!E18+'18'!E18</f>
        <v>0</v>
      </c>
      <c r="F18" s="387">
        <f>+'14'!F18+'15'!F18+'16'!F18+'17'!F18+'18'!F18</f>
        <v>0</v>
      </c>
      <c r="G18" s="387">
        <f>+'14'!G18+'15'!G18+'16'!G18+'17'!G18+'18'!G18</f>
        <v>0</v>
      </c>
      <c r="H18" s="387">
        <f>+'14'!H18+'15'!H18+'16'!H18+'17'!H18+'18'!H18</f>
        <v>0</v>
      </c>
      <c r="I18" s="387">
        <f>+'14'!I18+'15'!I18+'16'!I18+'17'!I18+'18'!I18</f>
        <v>2040</v>
      </c>
      <c r="J18" s="387">
        <f>+'14'!J18+'15'!J18+'16'!J18+'17'!J18+'18'!J18</f>
        <v>0</v>
      </c>
      <c r="K18" s="387">
        <f>+'14'!K18+'15'!K18+'16'!K18+'17'!K18+'18'!K18</f>
        <v>0</v>
      </c>
      <c r="L18" s="387">
        <f>+'14'!L18+'15'!L18+'16'!L18+'17'!L18+'18'!L18</f>
        <v>0</v>
      </c>
      <c r="M18" s="387">
        <f>+'14'!M18+'15'!M18+'16'!M18+'17'!M18+'18'!M18</f>
        <v>0</v>
      </c>
      <c r="N18" s="390">
        <f>+SUM(B18:M18)</f>
        <v>2040</v>
      </c>
      <c r="P18" s="230"/>
      <c r="Q18" s="84"/>
    </row>
    <row r="19" spans="1:17" s="76" customFormat="1" ht="20.100000000000001" customHeight="1" x14ac:dyDescent="0.2">
      <c r="A19" s="248" t="s">
        <v>22</v>
      </c>
      <c r="B19" s="390">
        <f>+SUM(B5:B17)</f>
        <v>1251241.9929163998</v>
      </c>
      <c r="C19" s="390">
        <f t="shared" ref="C19:M19" si="1">+SUM(C5:C17)</f>
        <v>1164128.737469</v>
      </c>
      <c r="D19" s="390">
        <f t="shared" si="1"/>
        <v>1268596.0101856</v>
      </c>
      <c r="E19" s="390">
        <f t="shared" si="1"/>
        <v>1178839.6997223001</v>
      </c>
      <c r="F19" s="390">
        <f t="shared" si="1"/>
        <v>1225462.3309242001</v>
      </c>
      <c r="G19" s="390">
        <f t="shared" si="1"/>
        <v>1222799.0737480999</v>
      </c>
      <c r="H19" s="390">
        <f t="shared" si="1"/>
        <v>1248112.0151533</v>
      </c>
      <c r="I19" s="390">
        <f>+SUM(I5:I18)</f>
        <v>1363492.1030946998</v>
      </c>
      <c r="J19" s="390">
        <f t="shared" si="1"/>
        <v>1298083.9658738002</v>
      </c>
      <c r="K19" s="390">
        <f t="shared" si="1"/>
        <v>1363163.9264239999</v>
      </c>
      <c r="L19" s="390">
        <f t="shared" si="1"/>
        <v>1373482.9652953001</v>
      </c>
      <c r="M19" s="390">
        <f t="shared" si="1"/>
        <v>1406012.5852405999</v>
      </c>
      <c r="N19" s="390">
        <f t="shared" si="0"/>
        <v>15363415.406047301</v>
      </c>
      <c r="P19" s="144"/>
      <c r="Q19" s="144"/>
    </row>
    <row r="20" spans="1:17" x14ac:dyDescent="0.25">
      <c r="M20" s="27"/>
    </row>
    <row r="24" spans="1:17" x14ac:dyDescent="0.25">
      <c r="N24" s="573">
        <v>417650.89900000009</v>
      </c>
    </row>
  </sheetData>
  <pageMargins left="0.7" right="0.7" top="0.75" bottom="0.75" header="0.3" footer="0.3"/>
  <pageSetup paperSize="14" scale="7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IT24"/>
  <sheetViews>
    <sheetView zoomScale="71" zoomScaleNormal="71" workbookViewId="0">
      <selection activeCell="A5" sqref="A5:Q20"/>
    </sheetView>
  </sheetViews>
  <sheetFormatPr baseColWidth="10" defaultRowHeight="13.5" x14ac:dyDescent="0.25"/>
  <cols>
    <col min="1" max="1" width="30.28515625" style="8" customWidth="1"/>
    <col min="2" max="2" width="15.7109375" style="8" customWidth="1"/>
    <col min="3" max="3" width="13" style="8" customWidth="1"/>
    <col min="4" max="4" width="15.85546875" style="8" customWidth="1"/>
    <col min="5" max="5" width="12.42578125" style="8" customWidth="1"/>
    <col min="6" max="6" width="13.140625" style="8" customWidth="1"/>
    <col min="7" max="7" width="14.85546875" style="8" customWidth="1"/>
    <col min="8" max="8" width="13.5703125" style="8" customWidth="1"/>
    <col min="9" max="9" width="12.85546875" style="8" customWidth="1"/>
    <col min="10" max="10" width="13.7109375" style="8" customWidth="1"/>
    <col min="11" max="11" width="14" style="8" customWidth="1"/>
    <col min="12" max="13" width="13.28515625" style="8" customWidth="1"/>
    <col min="14" max="14" width="19.28515625" style="8" customWidth="1"/>
    <col min="15" max="15" width="16.28515625" style="8" customWidth="1"/>
    <col min="16" max="16" width="16.42578125" style="8" customWidth="1"/>
    <col min="17" max="17" width="17.7109375" style="8" customWidth="1"/>
    <col min="18" max="18" width="13.28515625" style="8" customWidth="1"/>
    <col min="19" max="16384" width="11.42578125" style="8"/>
  </cols>
  <sheetData>
    <row r="1" spans="1:254" ht="13.5" customHeight="1" x14ac:dyDescent="0.25">
      <c r="A1" s="41" t="s">
        <v>201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</row>
    <row r="2" spans="1:254" ht="13.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</row>
    <row r="3" spans="1:254" ht="13.5" customHeight="1" x14ac:dyDescent="0.25">
      <c r="A3" s="144" t="s">
        <v>460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28"/>
      <c r="Q3" s="28"/>
      <c r="R3" s="28"/>
      <c r="S3" s="28"/>
      <c r="T3" s="28"/>
      <c r="U3" s="28"/>
      <c r="V3" s="28"/>
    </row>
    <row r="4" spans="1:254" s="28" customFormat="1" ht="13.5" customHeight="1" x14ac:dyDescent="0.25">
      <c r="A4" s="14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Q4" s="145">
        <f>SUM(B4:P4)</f>
        <v>0</v>
      </c>
    </row>
    <row r="5" spans="1:254" s="146" customFormat="1" ht="53.25" customHeight="1" x14ac:dyDescent="0.2">
      <c r="A5" s="184" t="s">
        <v>110</v>
      </c>
      <c r="B5" s="184" t="s">
        <v>219</v>
      </c>
      <c r="C5" s="184" t="s">
        <v>220</v>
      </c>
      <c r="D5" s="184" t="s">
        <v>221</v>
      </c>
      <c r="E5" s="184" t="s">
        <v>222</v>
      </c>
      <c r="F5" s="184" t="s">
        <v>223</v>
      </c>
      <c r="G5" s="184" t="s">
        <v>224</v>
      </c>
      <c r="H5" s="184" t="s">
        <v>225</v>
      </c>
      <c r="I5" s="184" t="s">
        <v>226</v>
      </c>
      <c r="J5" s="184" t="s">
        <v>227</v>
      </c>
      <c r="K5" s="184" t="s">
        <v>228</v>
      </c>
      <c r="L5" s="184" t="s">
        <v>229</v>
      </c>
      <c r="M5" s="184" t="s">
        <v>230</v>
      </c>
      <c r="N5" s="184" t="s">
        <v>231</v>
      </c>
      <c r="O5" s="184" t="s">
        <v>232</v>
      </c>
      <c r="P5" s="184" t="s">
        <v>42</v>
      </c>
      <c r="Q5" s="184" t="s">
        <v>22</v>
      </c>
    </row>
    <row r="6" spans="1:254" ht="20.100000000000001" customHeight="1" x14ac:dyDescent="0.3">
      <c r="A6" s="183" t="s">
        <v>190</v>
      </c>
      <c r="B6" s="387">
        <f>+'21 '!B5+'27'!B5</f>
        <v>92632.496990799991</v>
      </c>
      <c r="C6" s="387">
        <f>+'21 '!C5+'27'!C5</f>
        <v>76781.442635400002</v>
      </c>
      <c r="D6" s="387">
        <f>+'21 '!D5+'27'!D5</f>
        <v>93648.369935499999</v>
      </c>
      <c r="E6" s="387">
        <f>+'21 '!E5+'27'!E5</f>
        <v>68727.212855399994</v>
      </c>
      <c r="F6" s="387">
        <f>+'21 '!F5+'27'!F5</f>
        <v>113907.71491469996</v>
      </c>
      <c r="G6" s="387">
        <f>+'21 '!G5+'27'!G5</f>
        <v>195987.2462542</v>
      </c>
      <c r="H6" s="387">
        <f>+'21 '!H5+'27'!H5</f>
        <v>103182.54741580003</v>
      </c>
      <c r="I6" s="387">
        <f>+'21 '!I5+'27'!I5</f>
        <v>140430.0858614</v>
      </c>
      <c r="J6" s="387">
        <f>+'21 '!J5+'27'!J5</f>
        <v>219121.43657260001</v>
      </c>
      <c r="K6" s="387">
        <f>+'21 '!K5+'27'!K5</f>
        <v>99742.655469399993</v>
      </c>
      <c r="L6" s="387">
        <f>+'21 '!L5+'27'!L5</f>
        <v>96268.919440899946</v>
      </c>
      <c r="M6" s="387">
        <f>+'21 '!M5+'27'!M5</f>
        <v>117454.34595649998</v>
      </c>
      <c r="N6" s="387">
        <f>+'21 '!N5+'27'!N5</f>
        <v>36117.650765799997</v>
      </c>
      <c r="O6" s="387">
        <f>+'21 '!O5+'27'!O5</f>
        <v>48179.140700400007</v>
      </c>
      <c r="P6" s="387">
        <f>+'21 '!P5+'27'!P5</f>
        <v>1003854.972881</v>
      </c>
      <c r="Q6" s="390">
        <f>+SUM(B6:P6)</f>
        <v>2506036.2386498</v>
      </c>
      <c r="R6" s="27"/>
      <c r="S6" s="27"/>
    </row>
    <row r="7" spans="1:254" ht="20.100000000000001" customHeight="1" x14ac:dyDescent="0.3">
      <c r="A7" s="183" t="s">
        <v>191</v>
      </c>
      <c r="B7" s="387">
        <f>+'21 '!B6+'27'!B6</f>
        <v>43899.079831599993</v>
      </c>
      <c r="C7" s="387">
        <f>+'21 '!C6+'27'!C6</f>
        <v>33563.717213600001</v>
      </c>
      <c r="D7" s="387">
        <f>+'21 '!D6+'27'!D6</f>
        <v>60980.518614000001</v>
      </c>
      <c r="E7" s="387">
        <f>+'21 '!E6+'27'!E6</f>
        <v>29246.29132</v>
      </c>
      <c r="F7" s="387">
        <f>+'21 '!F6+'27'!F6</f>
        <v>60826.768306000013</v>
      </c>
      <c r="G7" s="387">
        <f>+'21 '!G6+'27'!G6</f>
        <v>107510.26096950001</v>
      </c>
      <c r="H7" s="387">
        <f>+'21 '!H6+'27'!H6</f>
        <v>68009.932571400001</v>
      </c>
      <c r="I7" s="387">
        <f>+'21 '!I6+'27'!I6</f>
        <v>80484.379644700006</v>
      </c>
      <c r="J7" s="387">
        <f>+'21 '!J6+'27'!J6</f>
        <v>117567.6073584</v>
      </c>
      <c r="K7" s="387">
        <f>+'21 '!K6+'27'!K6</f>
        <v>52662.050544700011</v>
      </c>
      <c r="L7" s="387">
        <f>+'21 '!L6+'27'!L6</f>
        <v>51156.042813300002</v>
      </c>
      <c r="M7" s="387">
        <f>+'21 '!M6+'27'!M6</f>
        <v>50688.855424900008</v>
      </c>
      <c r="N7" s="387">
        <f>+'21 '!N6+'27'!N6</f>
        <v>22353.292685500001</v>
      </c>
      <c r="O7" s="387">
        <f>+'21 '!O6+'27'!O6</f>
        <v>20722.425483999996</v>
      </c>
      <c r="P7" s="387">
        <f>+'21 '!P6+'27'!P6</f>
        <v>692370.99199690018</v>
      </c>
      <c r="Q7" s="390">
        <f t="shared" ref="Q7:Q19" si="0">+SUM(B7:P7)</f>
        <v>1492042.2147785001</v>
      </c>
      <c r="R7" s="27"/>
      <c r="S7" s="27"/>
    </row>
    <row r="8" spans="1:254" ht="20.100000000000001" customHeight="1" x14ac:dyDescent="0.3">
      <c r="A8" s="183" t="s">
        <v>192</v>
      </c>
      <c r="B8" s="387">
        <f>+'21 '!B7+'27'!B7</f>
        <v>31789.545783400001</v>
      </c>
      <c r="C8" s="387">
        <f>+'21 '!C7+'27'!C7</f>
        <v>32262.300186999997</v>
      </c>
      <c r="D8" s="387">
        <f>+'21 '!D7+'27'!D7</f>
        <v>25883.356984100003</v>
      </c>
      <c r="E8" s="387">
        <f>+'21 '!E7+'27'!E7</f>
        <v>19518.978778200002</v>
      </c>
      <c r="F8" s="387">
        <f>+'21 '!F7+'27'!F7</f>
        <v>28684.371970899996</v>
      </c>
      <c r="G8" s="387">
        <f>+'21 '!G7+'27'!G7</f>
        <v>27385.779883499996</v>
      </c>
      <c r="H8" s="387">
        <f>+'21 '!H7+'27'!H7</f>
        <v>14427.857333700002</v>
      </c>
      <c r="I8" s="387">
        <f>+'21 '!I7+'27'!I7</f>
        <v>21698.655965800001</v>
      </c>
      <c r="J8" s="387">
        <f>+'21 '!J7+'27'!J7</f>
        <v>34271.787177500002</v>
      </c>
      <c r="K8" s="387">
        <f>+'21 '!K7+'27'!K7</f>
        <v>23592.863392200001</v>
      </c>
      <c r="L8" s="387">
        <f>+'21 '!L7+'27'!L7</f>
        <v>23386.773818699996</v>
      </c>
      <c r="M8" s="387">
        <f>+'21 '!M7+'27'!M7</f>
        <v>32289.646102299997</v>
      </c>
      <c r="N8" s="387">
        <f>+'21 '!N7+'27'!N7</f>
        <v>7744.5723790999991</v>
      </c>
      <c r="O8" s="387">
        <f>+'21 '!O7+'27'!O7</f>
        <v>8944.9942292999986</v>
      </c>
      <c r="P8" s="387">
        <f>+'21 '!P7+'27'!P7</f>
        <v>187180.25386500001</v>
      </c>
      <c r="Q8" s="390">
        <f t="shared" si="0"/>
        <v>519061.73785069992</v>
      </c>
      <c r="R8" s="27"/>
      <c r="S8" s="27"/>
    </row>
    <row r="9" spans="1:254" ht="23.25" customHeight="1" x14ac:dyDescent="0.3">
      <c r="A9" s="183" t="s">
        <v>214</v>
      </c>
      <c r="B9" s="387">
        <f>+'21 '!B8+'27'!B8</f>
        <v>14.798000000000002</v>
      </c>
      <c r="C9" s="387">
        <f>+'21 '!C8+'27'!C8</f>
        <v>488.23600000000005</v>
      </c>
      <c r="D9" s="387">
        <f>+'21 '!D8+'27'!D8</f>
        <v>100.34700000000001</v>
      </c>
      <c r="E9" s="387">
        <f>+'21 '!E8+'27'!E8</f>
        <v>49.204999999999998</v>
      </c>
      <c r="F9" s="387">
        <f>+'21 '!F8+'27'!F8</f>
        <v>125.89099999999999</v>
      </c>
      <c r="G9" s="387">
        <f>+'21 '!G8+'27'!G8</f>
        <v>483.12799999999999</v>
      </c>
      <c r="H9" s="387">
        <f>+'21 '!H8+'27'!H8</f>
        <v>217</v>
      </c>
      <c r="I9" s="387">
        <f>+'21 '!I8+'27'!I8</f>
        <v>116</v>
      </c>
      <c r="J9" s="387">
        <f>+'21 '!J8+'27'!J8</f>
        <v>307.96299999999997</v>
      </c>
      <c r="K9" s="387">
        <f>+'21 '!K8+'27'!K8</f>
        <v>250.11</v>
      </c>
      <c r="L9" s="387">
        <f>+'21 '!L8+'27'!L8</f>
        <v>52.16</v>
      </c>
      <c r="M9" s="387">
        <f>+'21 '!M8+'27'!M8</f>
        <v>990.1930000000001</v>
      </c>
      <c r="N9" s="387">
        <f>+'21 '!N8+'27'!N8</f>
        <v>151.46899999999999</v>
      </c>
      <c r="O9" s="387">
        <f>+'21 '!O8+'27'!O8</f>
        <v>85.966999999999999</v>
      </c>
      <c r="P9" s="387">
        <f>+'21 '!P8+'27'!P8</f>
        <v>2136.5269999999996</v>
      </c>
      <c r="Q9" s="390">
        <f t="shared" si="0"/>
        <v>5568.9939999999997</v>
      </c>
      <c r="R9" s="27"/>
      <c r="S9" s="27"/>
    </row>
    <row r="10" spans="1:254" ht="20.100000000000001" customHeight="1" x14ac:dyDescent="0.3">
      <c r="A10" s="183" t="s">
        <v>193</v>
      </c>
      <c r="B10" s="387">
        <f>+'21 '!B9+'27'!B9</f>
        <v>21399.431</v>
      </c>
      <c r="C10" s="387">
        <f>+'21 '!C9+'27'!C9</f>
        <v>36907.995000000003</v>
      </c>
      <c r="D10" s="387">
        <f>+'21 '!D9+'27'!D9</f>
        <v>83147.254000000001</v>
      </c>
      <c r="E10" s="387">
        <f>+'21 '!E9+'27'!E9</f>
        <v>1134.2069999999999</v>
      </c>
      <c r="F10" s="387">
        <f>+'21 '!F9+'27'!F9</f>
        <v>2764.9230000000002</v>
      </c>
      <c r="G10" s="387">
        <f>+'21 '!G9+'27'!G9</f>
        <v>10294.791000000001</v>
      </c>
      <c r="H10" s="387">
        <f>+'21 '!H9+'27'!H9</f>
        <v>3426.1779999999999</v>
      </c>
      <c r="I10" s="387">
        <f>+'21 '!I9+'27'!I9</f>
        <v>435.01099999999997</v>
      </c>
      <c r="J10" s="387">
        <f>+'21 '!J9+'27'!J9</f>
        <v>6207.8779999999997</v>
      </c>
      <c r="K10" s="387">
        <f>+'21 '!K9+'27'!K9</f>
        <v>1478.2110000000002</v>
      </c>
      <c r="L10" s="387">
        <f>+'21 '!L9+'27'!L9</f>
        <v>84.8</v>
      </c>
      <c r="M10" s="387">
        <f>+'21 '!M9+'27'!M9</f>
        <v>33610.668000000005</v>
      </c>
      <c r="N10" s="387">
        <f>+'21 '!N9+'27'!N9</f>
        <v>3189.1920000000005</v>
      </c>
      <c r="O10" s="387">
        <f>+'21 '!O9+'27'!O9</f>
        <v>33030.531999999999</v>
      </c>
      <c r="P10" s="387">
        <f>+'21 '!P9+'27'!P9</f>
        <v>1259722.943</v>
      </c>
      <c r="Q10" s="390">
        <f t="shared" si="0"/>
        <v>1496834.014</v>
      </c>
      <c r="R10" s="27"/>
      <c r="S10" s="27"/>
    </row>
    <row r="11" spans="1:254" ht="20.100000000000001" customHeight="1" x14ac:dyDescent="0.3">
      <c r="A11" s="183" t="s">
        <v>194</v>
      </c>
      <c r="B11" s="387">
        <f>+'21 '!B10+'27'!B10</f>
        <v>1822.412</v>
      </c>
      <c r="C11" s="387">
        <f>+'21 '!C10+'27'!C10</f>
        <v>1045.029</v>
      </c>
      <c r="D11" s="387">
        <f>+'21 '!D10+'27'!D10</f>
        <v>1070.4580000000001</v>
      </c>
      <c r="E11" s="387">
        <f>+'21 '!E10+'27'!E10</f>
        <v>1069.7259999999999</v>
      </c>
      <c r="F11" s="387">
        <f>+'21 '!F10+'27'!F10</f>
        <v>1732.6180000000004</v>
      </c>
      <c r="G11" s="387">
        <f>+'21 '!G10+'27'!G10</f>
        <v>5627.1720000000005</v>
      </c>
      <c r="H11" s="387">
        <f>+'21 '!H10+'27'!H10</f>
        <v>12084.109</v>
      </c>
      <c r="I11" s="387">
        <f>+'21 '!I10+'27'!I10</f>
        <v>9382.9390000000003</v>
      </c>
      <c r="J11" s="387">
        <f>+'21 '!J10+'27'!J10</f>
        <v>11582.452000000005</v>
      </c>
      <c r="K11" s="387">
        <f>+'21 '!K10+'27'!K10</f>
        <v>5174.0739999999987</v>
      </c>
      <c r="L11" s="387">
        <f>+'21 '!L10+'27'!L10</f>
        <v>4215.5710000000008</v>
      </c>
      <c r="M11" s="387">
        <f>+'21 '!M10+'27'!M10</f>
        <v>8203.2330000000038</v>
      </c>
      <c r="N11" s="387">
        <f>+'21 '!N10+'27'!N10</f>
        <v>3515.0430000000001</v>
      </c>
      <c r="O11" s="387">
        <f>+'21 '!O10+'27'!O10</f>
        <v>615.7360000000001</v>
      </c>
      <c r="P11" s="387">
        <f>+'21 '!P10+'27'!P10</f>
        <v>89521.548999999985</v>
      </c>
      <c r="Q11" s="390">
        <f t="shared" si="0"/>
        <v>156662.12100000001</v>
      </c>
      <c r="R11" s="27"/>
      <c r="S11" s="27"/>
    </row>
    <row r="12" spans="1:254" ht="20.100000000000001" customHeight="1" x14ac:dyDescent="0.3">
      <c r="A12" s="183" t="s">
        <v>195</v>
      </c>
      <c r="B12" s="387">
        <f>+'21 '!B11+'27'!B11</f>
        <v>0</v>
      </c>
      <c r="C12" s="387">
        <f>+'21 '!C11+'27'!C11</f>
        <v>0</v>
      </c>
      <c r="D12" s="387">
        <f>+'21 '!D11+'27'!D11</f>
        <v>750</v>
      </c>
      <c r="E12" s="387">
        <f>+'21 '!E11+'27'!E11</f>
        <v>4393.0200000000004</v>
      </c>
      <c r="F12" s="387">
        <f>+'21 '!F11+'27'!F11</f>
        <v>1232.2</v>
      </c>
      <c r="G12" s="387">
        <f>+'21 '!G11+'27'!G11</f>
        <v>179744.76900000003</v>
      </c>
      <c r="H12" s="387">
        <f>+'21 '!H11+'27'!H11</f>
        <v>1054.48</v>
      </c>
      <c r="I12" s="387">
        <f>+'21 '!I11+'27'!I11</f>
        <v>665.05000000000007</v>
      </c>
      <c r="J12" s="387">
        <f>+'21 '!J11+'27'!J11</f>
        <v>59768.422000000006</v>
      </c>
      <c r="K12" s="387">
        <f>+'21 '!K11+'27'!K11</f>
        <v>294.13</v>
      </c>
      <c r="L12" s="387">
        <f>+'21 '!L11+'27'!L11</f>
        <v>3395.7699999999995</v>
      </c>
      <c r="M12" s="387">
        <f>+'21 '!M11+'27'!M11</f>
        <v>6032.7939999999999</v>
      </c>
      <c r="N12" s="387">
        <f>+'21 '!N11+'27'!N11</f>
        <v>676.27</v>
      </c>
      <c r="O12" s="387">
        <f>+'21 '!O11+'27'!O11</f>
        <v>5374.7</v>
      </c>
      <c r="P12" s="387">
        <f>+'21 '!P11+'27'!P11</f>
        <v>49275.586000000003</v>
      </c>
      <c r="Q12" s="390">
        <f t="shared" si="0"/>
        <v>312657.19100000005</v>
      </c>
      <c r="R12" s="27"/>
      <c r="S12" s="27"/>
    </row>
    <row r="13" spans="1:254" ht="20.100000000000001" customHeight="1" x14ac:dyDescent="0.3">
      <c r="A13" s="183" t="s">
        <v>196</v>
      </c>
      <c r="B13" s="387">
        <f>+'21 '!B12+'27'!B12</f>
        <v>168.59399999999999</v>
      </c>
      <c r="C13" s="387">
        <f>+'21 '!C12+'27'!C12</f>
        <v>26.948</v>
      </c>
      <c r="D13" s="387">
        <f>+'21 '!D12+'27'!D12</f>
        <v>0</v>
      </c>
      <c r="E13" s="387">
        <f>+'21 '!E12+'27'!E12</f>
        <v>84.051000000000002</v>
      </c>
      <c r="F13" s="387">
        <f>+'21 '!F12+'27'!F12</f>
        <v>896.75800000000004</v>
      </c>
      <c r="G13" s="387">
        <f>+'21 '!G12+'27'!G12</f>
        <v>0</v>
      </c>
      <c r="H13" s="387">
        <f>+'21 '!H12+'27'!H12</f>
        <v>277.61200000000002</v>
      </c>
      <c r="I13" s="387">
        <f>+'21 '!I12+'27'!I12</f>
        <v>0</v>
      </c>
      <c r="J13" s="387">
        <f>+'21 '!J12+'27'!J12</f>
        <v>205.14399999999998</v>
      </c>
      <c r="K13" s="387">
        <f>+'21 '!K12+'27'!K12</f>
        <v>107.742</v>
      </c>
      <c r="L13" s="387">
        <f>+'21 '!L12+'27'!L12</f>
        <v>3718.8680000000004</v>
      </c>
      <c r="M13" s="387">
        <f>+'21 '!M12+'27'!M12</f>
        <v>0</v>
      </c>
      <c r="N13" s="387">
        <f>+'21 '!N12+'27'!N12</f>
        <v>0</v>
      </c>
      <c r="O13" s="387">
        <f>+'21 '!O12+'27'!O12</f>
        <v>0</v>
      </c>
      <c r="P13" s="387">
        <f>+'21 '!P12+'27'!P12</f>
        <v>0</v>
      </c>
      <c r="Q13" s="390">
        <f t="shared" si="0"/>
        <v>5485.7170000000006</v>
      </c>
      <c r="R13" s="27"/>
      <c r="S13" s="27"/>
    </row>
    <row r="14" spans="1:254" ht="20.100000000000001" customHeight="1" x14ac:dyDescent="0.3">
      <c r="A14" s="183" t="s">
        <v>197</v>
      </c>
      <c r="B14" s="387">
        <f>+'21 '!B13+'27'!B13</f>
        <v>16312.312</v>
      </c>
      <c r="C14" s="387">
        <f>+'21 '!C13+'27'!C13</f>
        <v>40832.508000000009</v>
      </c>
      <c r="D14" s="387">
        <f>+'21 '!D13+'27'!D13</f>
        <v>75034.546000000002</v>
      </c>
      <c r="E14" s="387">
        <f>+'21 '!E13+'27'!E13</f>
        <v>27027.279999999995</v>
      </c>
      <c r="F14" s="387">
        <f>+'21 '!F13+'27'!F13</f>
        <v>2173.9639999999999</v>
      </c>
      <c r="G14" s="387">
        <f>+'21 '!G13+'27'!G13</f>
        <v>10393.101000000001</v>
      </c>
      <c r="H14" s="387">
        <f>+'21 '!H13+'27'!H13</f>
        <v>4090.0600000000004</v>
      </c>
      <c r="I14" s="387">
        <f>+'21 '!I13+'27'!I13</f>
        <v>48373.229999999996</v>
      </c>
      <c r="J14" s="387">
        <f>+'21 '!J13+'27'!J13</f>
        <v>231668.57399999996</v>
      </c>
      <c r="K14" s="387">
        <f>+'21 '!K13+'27'!K13</f>
        <v>0</v>
      </c>
      <c r="L14" s="387">
        <f>+'21 '!L13+'27'!L13</f>
        <v>37178.48799999999</v>
      </c>
      <c r="M14" s="387">
        <f>+'21 '!M13+'27'!M13</f>
        <v>16735.392</v>
      </c>
      <c r="N14" s="387">
        <f>+'21 '!N13+'27'!N13</f>
        <v>0</v>
      </c>
      <c r="O14" s="387">
        <f>+'21 '!O13+'27'!O13</f>
        <v>0</v>
      </c>
      <c r="P14" s="387">
        <f>+'21 '!P13+'27'!P13</f>
        <v>68799.264999999999</v>
      </c>
      <c r="Q14" s="390">
        <f t="shared" si="0"/>
        <v>578618.72</v>
      </c>
      <c r="R14" s="27"/>
      <c r="S14" s="27"/>
    </row>
    <row r="15" spans="1:254" ht="20.100000000000001" customHeight="1" x14ac:dyDescent="0.3">
      <c r="A15" s="135" t="s">
        <v>198</v>
      </c>
      <c r="B15" s="387">
        <f>+'21 '!B14+'27'!B14</f>
        <v>18404.89</v>
      </c>
      <c r="C15" s="387">
        <f>+'21 '!C14+'27'!C14</f>
        <v>32764.47</v>
      </c>
      <c r="D15" s="387">
        <f>+'21 '!D14+'27'!D14</f>
        <v>87875.830000000016</v>
      </c>
      <c r="E15" s="387">
        <f>+'21 '!E14+'27'!E14</f>
        <v>54064.5</v>
      </c>
      <c r="F15" s="387">
        <f>+'21 '!F14+'27'!F14</f>
        <v>73015.34</v>
      </c>
      <c r="G15" s="387">
        <f>+'21 '!G14+'27'!G14</f>
        <v>219013.67100000003</v>
      </c>
      <c r="H15" s="387">
        <f>+'21 '!H14+'27'!H14</f>
        <v>98703.908999999985</v>
      </c>
      <c r="I15" s="387">
        <f>+'21 '!I14+'27'!I14</f>
        <v>101455.19</v>
      </c>
      <c r="J15" s="387">
        <f>+'21 '!J14+'27'!J14</f>
        <v>158763.58000000002</v>
      </c>
      <c r="K15" s="387">
        <f>+'21 '!K14+'27'!K14</f>
        <v>63377.66</v>
      </c>
      <c r="L15" s="387">
        <f>+'21 '!L14+'27'!L14</f>
        <v>30526.879999999997</v>
      </c>
      <c r="M15" s="387">
        <f>+'21 '!M14+'27'!M14</f>
        <v>82957.56</v>
      </c>
      <c r="N15" s="387">
        <f>+'21 '!N14+'27'!N14</f>
        <v>13897.720000000001</v>
      </c>
      <c r="O15" s="387">
        <f>+'21 '!O14+'27'!O14</f>
        <v>17004.239999999998</v>
      </c>
      <c r="P15" s="387">
        <f>+'21 '!P14+'27'!P14</f>
        <v>1701086.2544883997</v>
      </c>
      <c r="Q15" s="389">
        <f t="shared" si="0"/>
        <v>2752911.6944883997</v>
      </c>
      <c r="R15" s="27"/>
      <c r="S15" s="27"/>
    </row>
    <row r="16" spans="1:254" ht="20.100000000000001" customHeight="1" x14ac:dyDescent="0.3">
      <c r="A16" s="135" t="s">
        <v>340</v>
      </c>
      <c r="B16" s="387">
        <f>+'21 '!B15+'27'!B15</f>
        <v>177405.51661801169</v>
      </c>
      <c r="C16" s="387">
        <f>+'21 '!C15+'27'!C15</f>
        <v>347956.65624131664</v>
      </c>
      <c r="D16" s="387">
        <f>+'21 '!D15+'27'!D15</f>
        <v>1412348.4252009243</v>
      </c>
      <c r="E16" s="387">
        <f>+'21 '!E15+'27'!E15</f>
        <v>421570.38834146713</v>
      </c>
      <c r="F16" s="387">
        <f>+'21 '!F15+'27'!F15</f>
        <v>291360.98653897992</v>
      </c>
      <c r="G16" s="387">
        <f>+'21 '!G15+'27'!G15</f>
        <v>400633.08913839998</v>
      </c>
      <c r="H16" s="387">
        <f>+'21 '!H15+'27'!H15</f>
        <v>297072.97697289998</v>
      </c>
      <c r="I16" s="387">
        <f>+'21 '!I15+'27'!I15</f>
        <v>301253.67106859991</v>
      </c>
      <c r="J16" s="387">
        <f>+'21 '!J15+'27'!J15</f>
        <v>553886.12572506908</v>
      </c>
      <c r="K16" s="387">
        <f>+'21 '!K15+'27'!K15</f>
        <v>189590.79192087776</v>
      </c>
      <c r="L16" s="387">
        <f>+'21 '!L15+'27'!L15</f>
        <v>201944.92445716745</v>
      </c>
      <c r="M16" s="387">
        <f>+'21 '!M15+'27'!M15</f>
        <v>367218.15060160391</v>
      </c>
      <c r="N16" s="387">
        <f>+'21 '!N15+'27'!N15</f>
        <v>117308.58674759089</v>
      </c>
      <c r="O16" s="387">
        <f>+'21 '!O15+'27'!O15</f>
        <v>144673.82970699109</v>
      </c>
      <c r="P16" s="387">
        <f>+'21 '!P15+'27'!P15</f>
        <v>298004.25</v>
      </c>
      <c r="Q16" s="389">
        <f t="shared" si="0"/>
        <v>5522228.3692798996</v>
      </c>
      <c r="R16" s="27"/>
      <c r="S16" s="27"/>
    </row>
    <row r="17" spans="1:19" ht="20.100000000000001" customHeight="1" x14ac:dyDescent="0.3">
      <c r="A17" s="135" t="s">
        <v>341</v>
      </c>
      <c r="B17" s="387">
        <f>+'21 '!B16+'27'!B16</f>
        <v>6070.0929999999989</v>
      </c>
      <c r="C17" s="387">
        <f>+'21 '!C16+'27'!C16</f>
        <v>30116.35</v>
      </c>
      <c r="D17" s="387">
        <f>+'21 '!D16+'27'!D16</f>
        <v>58102.209000000017</v>
      </c>
      <c r="E17" s="387">
        <f>+'21 '!E16+'27'!E16</f>
        <v>28101.11</v>
      </c>
      <c r="F17" s="387">
        <f>+'21 '!F16+'27'!F16</f>
        <v>18325.313000000002</v>
      </c>
      <c r="G17" s="387">
        <f>+'21 '!G16+'27'!G16</f>
        <v>17227.863000000001</v>
      </c>
      <c r="H17" s="387">
        <f>+'21 '!H16+'27'!H16</f>
        <v>10537.808000000001</v>
      </c>
      <c r="I17" s="387">
        <f>+'21 '!I16+'27'!I16</f>
        <v>10923.763000000001</v>
      </c>
      <c r="J17" s="387">
        <f>+'21 '!J16+'27'!J16</f>
        <v>52100.585999999996</v>
      </c>
      <c r="K17" s="387">
        <f>+'21 '!K16+'27'!K16</f>
        <v>25637.163999999997</v>
      </c>
      <c r="L17" s="387">
        <f>+'21 '!L16+'27'!L16</f>
        <v>148</v>
      </c>
      <c r="M17" s="387">
        <f>+'21 '!M16+'27'!M16</f>
        <v>57068.934000000008</v>
      </c>
      <c r="N17" s="387">
        <f>+'21 '!N16+'27'!N16</f>
        <v>4958.24</v>
      </c>
      <c r="O17" s="387">
        <f>+'21 '!O16+'27'!O16</f>
        <v>7112.5519999999997</v>
      </c>
      <c r="P17" s="387">
        <f>+'21 '!P16+'27'!P16</f>
        <v>0</v>
      </c>
      <c r="Q17" s="389">
        <f t="shared" si="0"/>
        <v>326429.98500000004</v>
      </c>
      <c r="R17" s="27"/>
      <c r="S17" s="27"/>
    </row>
    <row r="18" spans="1:19" ht="20.100000000000001" customHeight="1" x14ac:dyDescent="0.3">
      <c r="A18" s="183" t="s">
        <v>205</v>
      </c>
      <c r="B18" s="387">
        <f>+'21 '!B17+'27'!B17</f>
        <v>154</v>
      </c>
      <c r="C18" s="387">
        <f>+'21 '!C17+'27'!C17</f>
        <v>2255.6999999999998</v>
      </c>
      <c r="D18" s="387">
        <f>+'21 '!D17+'27'!D17</f>
        <v>9840.41</v>
      </c>
      <c r="E18" s="387">
        <f>+'21 '!E17+'27'!E17</f>
        <v>3793.3399999999997</v>
      </c>
      <c r="F18" s="387">
        <f>+'21 '!F17+'27'!F17</f>
        <v>623.43999999999994</v>
      </c>
      <c r="G18" s="387">
        <f>+'21 '!G17+'27'!G17</f>
        <v>6876.7400000000007</v>
      </c>
      <c r="H18" s="387">
        <f>+'21 '!H17+'27'!H17</f>
        <v>4011.44</v>
      </c>
      <c r="I18" s="387">
        <f>+'21 '!I17+'27'!I17</f>
        <v>374</v>
      </c>
      <c r="J18" s="387">
        <f>+'21 '!J17+'27'!J17</f>
        <v>1321.9099999999999</v>
      </c>
      <c r="K18" s="387">
        <f>+'21 '!K17+'27'!K17</f>
        <v>85</v>
      </c>
      <c r="L18" s="387">
        <f>+'21 '!L17+'27'!L17</f>
        <v>350</v>
      </c>
      <c r="M18" s="387">
        <f>+'21 '!M17+'27'!M17</f>
        <v>1443</v>
      </c>
      <c r="N18" s="387">
        <f>+'21 '!N17+'27'!N17</f>
        <v>535</v>
      </c>
      <c r="O18" s="387">
        <f>+'21 '!O17+'27'!O17</f>
        <v>2027.933</v>
      </c>
      <c r="P18" s="387">
        <f>+'21 '!P17+'27'!P17</f>
        <v>54429.95</v>
      </c>
      <c r="Q18" s="389">
        <f t="shared" si="0"/>
        <v>88121.862999999998</v>
      </c>
      <c r="R18" s="27"/>
      <c r="S18" s="27"/>
    </row>
    <row r="19" spans="1:19" s="20" customFormat="1" ht="20.100000000000001" customHeight="1" x14ac:dyDescent="0.3">
      <c r="A19" s="135" t="s">
        <v>489</v>
      </c>
      <c r="B19" s="387"/>
      <c r="C19" s="387"/>
      <c r="D19" s="387"/>
      <c r="E19" s="387"/>
      <c r="F19" s="387"/>
      <c r="G19" s="387">
        <v>4200</v>
      </c>
      <c r="H19" s="387"/>
      <c r="I19" s="387"/>
      <c r="J19" s="387">
        <v>273.17899999999997</v>
      </c>
      <c r="K19" s="387"/>
      <c r="L19" s="387"/>
      <c r="M19" s="387"/>
      <c r="N19" s="390"/>
      <c r="O19" s="387">
        <f>+'21 '!O18+'27'!O18</f>
        <v>13934.634</v>
      </c>
      <c r="P19" s="588"/>
      <c r="Q19" s="389">
        <f t="shared" si="0"/>
        <v>18407.813000000002</v>
      </c>
    </row>
    <row r="20" spans="1:19" s="86" customFormat="1" ht="20.100000000000001" customHeight="1" x14ac:dyDescent="0.25">
      <c r="A20" s="248" t="s">
        <v>22</v>
      </c>
      <c r="B20" s="390">
        <f t="shared" ref="B20:G20" si="1">+SUM(B6:B19)</f>
        <v>410073.16922381171</v>
      </c>
      <c r="C20" s="390">
        <f t="shared" si="1"/>
        <v>635001.35227731662</v>
      </c>
      <c r="D20" s="390">
        <f t="shared" si="1"/>
        <v>1908781.7247345243</v>
      </c>
      <c r="E20" s="390">
        <f t="shared" si="1"/>
        <v>658779.31029506703</v>
      </c>
      <c r="F20" s="390">
        <f t="shared" si="1"/>
        <v>595670.28873057978</v>
      </c>
      <c r="G20" s="390">
        <f t="shared" si="1"/>
        <v>1185377.6112456</v>
      </c>
      <c r="H20" s="390">
        <f t="shared" ref="H20:P20" si="2">+SUM(H6:H19)</f>
        <v>617095.91029379983</v>
      </c>
      <c r="I20" s="390">
        <f t="shared" si="2"/>
        <v>715591.9755404999</v>
      </c>
      <c r="J20" s="390">
        <f t="shared" si="2"/>
        <v>1447046.6448335689</v>
      </c>
      <c r="K20" s="390">
        <f t="shared" si="2"/>
        <v>461992.45232717774</v>
      </c>
      <c r="L20" s="390">
        <f t="shared" si="2"/>
        <v>452427.19753006735</v>
      </c>
      <c r="M20" s="390">
        <f t="shared" si="2"/>
        <v>774692.77208530391</v>
      </c>
      <c r="N20" s="390">
        <f t="shared" si="2"/>
        <v>210447.03657799089</v>
      </c>
      <c r="O20" s="390">
        <f t="shared" si="2"/>
        <v>301706.68412069115</v>
      </c>
      <c r="P20" s="390">
        <f t="shared" si="2"/>
        <v>5406382.5432313001</v>
      </c>
      <c r="Q20" s="390">
        <f>+SUM(Q6:Q19)</f>
        <v>15781066.673047297</v>
      </c>
      <c r="S20" s="27"/>
    </row>
    <row r="21" spans="1:19" ht="15" customHeight="1" x14ac:dyDescent="0.25"/>
    <row r="22" spans="1:19" ht="15" customHeight="1" x14ac:dyDescent="0.25"/>
    <row r="23" spans="1:19" ht="15" customHeight="1" x14ac:dyDescent="0.25">
      <c r="A23" s="147"/>
    </row>
    <row r="24" spans="1:19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</sheetData>
  <pageMargins left="0.70866141732283472" right="0.70866141732283472" top="0.74803149606299213" bottom="0.74803149606299213" header="0.31496062992125984" footer="0.31496062992125984"/>
  <pageSetup paperSize="14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S19"/>
  <sheetViews>
    <sheetView zoomScale="65" zoomScaleNormal="65" workbookViewId="0">
      <selection sqref="A1:Q19"/>
    </sheetView>
  </sheetViews>
  <sheetFormatPr baseColWidth="10" defaultColWidth="29.5703125" defaultRowHeight="13.5" x14ac:dyDescent="0.25"/>
  <cols>
    <col min="1" max="1" width="30.85546875" style="8" customWidth="1"/>
    <col min="2" max="2" width="16" style="8" customWidth="1"/>
    <col min="3" max="3" width="13.28515625" style="8" customWidth="1"/>
    <col min="4" max="4" width="16.42578125" style="8" bestFit="1" customWidth="1"/>
    <col min="5" max="5" width="12.85546875" style="8" customWidth="1"/>
    <col min="6" max="6" width="14" style="8" bestFit="1" customWidth="1"/>
    <col min="7" max="7" width="14.7109375" style="8" bestFit="1" customWidth="1"/>
    <col min="8" max="8" width="15.140625" style="8" customWidth="1"/>
    <col min="9" max="9" width="13.140625" style="8" customWidth="1"/>
    <col min="10" max="10" width="12.28515625" style="8" customWidth="1"/>
    <col min="11" max="11" width="14.42578125" style="8" customWidth="1"/>
    <col min="12" max="12" width="12.7109375" style="8" customWidth="1"/>
    <col min="13" max="13" width="14.42578125" style="8" customWidth="1"/>
    <col min="14" max="14" width="17.42578125" style="8" customWidth="1"/>
    <col min="15" max="15" width="20.140625" style="8" customWidth="1"/>
    <col min="16" max="16" width="18.5703125" style="8" bestFit="1" customWidth="1"/>
    <col min="17" max="17" width="16.5703125" style="8" customWidth="1"/>
    <col min="18" max="18" width="13.5703125" style="8" customWidth="1"/>
    <col min="19" max="19" width="16.5703125" style="8" customWidth="1"/>
    <col min="20" max="16384" width="29.5703125" style="8"/>
  </cols>
  <sheetData>
    <row r="1" spans="1:19" ht="13.5" customHeight="1" x14ac:dyDescent="0.25">
      <c r="A1" s="76" t="s">
        <v>463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9" ht="13.5" customHeight="1" x14ac:dyDescent="0.25">
      <c r="A2" s="76" t="s">
        <v>148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9" ht="13.5" customHeight="1" x14ac:dyDescent="0.25">
      <c r="A3" s="7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9" s="86" customFormat="1" ht="53.25" customHeight="1" x14ac:dyDescent="0.2">
      <c r="A4" s="191" t="s">
        <v>110</v>
      </c>
      <c r="B4" s="191" t="s">
        <v>219</v>
      </c>
      <c r="C4" s="191" t="s">
        <v>220</v>
      </c>
      <c r="D4" s="191" t="s">
        <v>221</v>
      </c>
      <c r="E4" s="191" t="s">
        <v>222</v>
      </c>
      <c r="F4" s="191" t="s">
        <v>223</v>
      </c>
      <c r="G4" s="191" t="s">
        <v>224</v>
      </c>
      <c r="H4" s="191" t="s">
        <v>225</v>
      </c>
      <c r="I4" s="191" t="s">
        <v>226</v>
      </c>
      <c r="J4" s="191" t="s">
        <v>227</v>
      </c>
      <c r="K4" s="191" t="s">
        <v>228</v>
      </c>
      <c r="L4" s="191" t="s">
        <v>372</v>
      </c>
      <c r="M4" s="191" t="s">
        <v>230</v>
      </c>
      <c r="N4" s="191" t="s">
        <v>231</v>
      </c>
      <c r="O4" s="191" t="s">
        <v>232</v>
      </c>
      <c r="P4" s="191" t="s">
        <v>42</v>
      </c>
      <c r="Q4" s="31" t="s">
        <v>22</v>
      </c>
    </row>
    <row r="5" spans="1:19" s="128" customFormat="1" ht="20.100000000000001" customHeight="1" x14ac:dyDescent="0.3">
      <c r="A5" s="183" t="s">
        <v>190</v>
      </c>
      <c r="B5" s="391"/>
      <c r="C5" s="391"/>
      <c r="D5" s="391"/>
      <c r="E5" s="391"/>
      <c r="F5" s="391"/>
      <c r="G5" s="391">
        <v>23704.214000000004</v>
      </c>
      <c r="H5" s="391"/>
      <c r="I5" s="391">
        <v>19192.208000000002</v>
      </c>
      <c r="J5" s="391"/>
      <c r="K5" s="391"/>
      <c r="L5" s="391"/>
      <c r="M5" s="391"/>
      <c r="N5" s="391"/>
      <c r="O5" s="391">
        <v>271.29599999999999</v>
      </c>
      <c r="P5" s="391">
        <v>12056.268</v>
      </c>
      <c r="Q5" s="394">
        <f>SUM(B5:P5)</f>
        <v>55223.986000000004</v>
      </c>
      <c r="R5" s="578"/>
      <c r="S5" s="579"/>
    </row>
    <row r="6" spans="1:19" s="128" customFormat="1" ht="20.100000000000001" customHeight="1" x14ac:dyDescent="0.3">
      <c r="A6" s="183" t="s">
        <v>191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4">
        <f t="shared" ref="Q6:Q19" si="0">SUM(B6:P6)</f>
        <v>0</v>
      </c>
      <c r="R6" s="578"/>
      <c r="S6" s="579"/>
    </row>
    <row r="7" spans="1:19" s="128" customFormat="1" ht="20.100000000000001" customHeight="1" x14ac:dyDescent="0.3">
      <c r="A7" s="183" t="s">
        <v>192</v>
      </c>
      <c r="B7" s="391"/>
      <c r="C7" s="391"/>
      <c r="D7" s="391"/>
      <c r="E7" s="391"/>
      <c r="F7" s="391"/>
      <c r="G7" s="391">
        <v>1643.7829999999999</v>
      </c>
      <c r="H7" s="391"/>
      <c r="I7" s="391">
        <v>3714.9229999999998</v>
      </c>
      <c r="J7" s="391"/>
      <c r="K7" s="391"/>
      <c r="L7" s="391"/>
      <c r="M7" s="391"/>
      <c r="N7" s="391"/>
      <c r="O7" s="391">
        <v>184.96700000000001</v>
      </c>
      <c r="P7" s="391">
        <v>3271.5380000000005</v>
      </c>
      <c r="Q7" s="394">
        <f t="shared" si="0"/>
        <v>8815.2109999999993</v>
      </c>
      <c r="R7" s="578"/>
      <c r="S7" s="579"/>
    </row>
    <row r="8" spans="1:19" s="128" customFormat="1" ht="20.100000000000001" customHeight="1" x14ac:dyDescent="0.3">
      <c r="A8" s="183" t="s">
        <v>214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4">
        <f t="shared" si="0"/>
        <v>0</v>
      </c>
      <c r="R8" s="578"/>
      <c r="S8" s="579"/>
    </row>
    <row r="9" spans="1:19" s="128" customFormat="1" ht="20.100000000000001" customHeight="1" x14ac:dyDescent="0.3">
      <c r="A9" s="183" t="s">
        <v>193</v>
      </c>
      <c r="B9" s="391"/>
      <c r="C9" s="391"/>
      <c r="D9" s="391"/>
      <c r="E9" s="391"/>
      <c r="F9" s="391"/>
      <c r="G9" s="391">
        <v>8137.4450000000006</v>
      </c>
      <c r="H9" s="391"/>
      <c r="I9" s="391"/>
      <c r="J9" s="391"/>
      <c r="K9" s="391"/>
      <c r="L9" s="391"/>
      <c r="M9" s="391"/>
      <c r="N9" s="391"/>
      <c r="O9" s="391">
        <v>8.5190000000000001</v>
      </c>
      <c r="P9" s="391"/>
      <c r="Q9" s="394">
        <f t="shared" si="0"/>
        <v>8145.9640000000009</v>
      </c>
      <c r="R9" s="578"/>
      <c r="S9" s="579"/>
    </row>
    <row r="10" spans="1:19" s="128" customFormat="1" ht="20.100000000000001" customHeight="1" x14ac:dyDescent="0.3">
      <c r="A10" s="183" t="s">
        <v>194</v>
      </c>
      <c r="B10" s="391"/>
      <c r="C10" s="391"/>
      <c r="D10" s="391"/>
      <c r="E10" s="391"/>
      <c r="F10" s="391"/>
      <c r="G10" s="391"/>
      <c r="H10" s="391"/>
      <c r="I10" s="391">
        <v>753.423</v>
      </c>
      <c r="J10" s="391"/>
      <c r="K10" s="391"/>
      <c r="L10" s="391"/>
      <c r="M10" s="391"/>
      <c r="N10" s="391"/>
      <c r="O10" s="391"/>
      <c r="P10" s="391">
        <v>811.2349999999999</v>
      </c>
      <c r="Q10" s="394">
        <f t="shared" si="0"/>
        <v>1564.6579999999999</v>
      </c>
      <c r="R10" s="578"/>
      <c r="S10" s="579"/>
    </row>
    <row r="11" spans="1:19" s="128" customFormat="1" ht="20.100000000000001" customHeight="1" x14ac:dyDescent="0.3">
      <c r="A11" s="183" t="s">
        <v>195</v>
      </c>
      <c r="B11" s="391"/>
      <c r="C11" s="391"/>
      <c r="D11" s="391"/>
      <c r="E11" s="391"/>
      <c r="F11" s="391"/>
      <c r="G11" s="391">
        <v>70130.772000000012</v>
      </c>
      <c r="H11" s="391"/>
      <c r="I11" s="391"/>
      <c r="J11" s="391">
        <v>1090.0419999999999</v>
      </c>
      <c r="K11" s="391"/>
      <c r="L11" s="391"/>
      <c r="M11" s="391"/>
      <c r="N11" s="391"/>
      <c r="O11" s="391"/>
      <c r="P11" s="391"/>
      <c r="Q11" s="394">
        <f t="shared" si="0"/>
        <v>71220.814000000013</v>
      </c>
      <c r="R11" s="578"/>
      <c r="S11" s="579"/>
    </row>
    <row r="12" spans="1:19" s="128" customFormat="1" ht="20.100000000000001" customHeight="1" x14ac:dyDescent="0.3">
      <c r="A12" s="183" t="s">
        <v>196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4">
        <f t="shared" si="0"/>
        <v>0</v>
      </c>
      <c r="R12" s="578"/>
      <c r="S12" s="579"/>
    </row>
    <row r="13" spans="1:19" s="128" customFormat="1" ht="20.100000000000001" customHeight="1" x14ac:dyDescent="0.3">
      <c r="A13" s="183" t="s">
        <v>197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4">
        <f t="shared" si="0"/>
        <v>0</v>
      </c>
      <c r="R13" s="578"/>
      <c r="S13" s="579"/>
    </row>
    <row r="14" spans="1:19" s="128" customFormat="1" ht="20.100000000000001" customHeight="1" x14ac:dyDescent="0.3">
      <c r="A14" s="135" t="s">
        <v>198</v>
      </c>
      <c r="B14" s="391"/>
      <c r="C14" s="391"/>
      <c r="D14" s="391"/>
      <c r="E14" s="391"/>
      <c r="F14" s="391"/>
      <c r="G14" s="391">
        <v>66399.554000000004</v>
      </c>
      <c r="H14" s="391"/>
      <c r="I14" s="391"/>
      <c r="J14" s="391"/>
      <c r="K14" s="391"/>
      <c r="L14" s="391"/>
      <c r="M14" s="391"/>
      <c r="N14" s="391"/>
      <c r="O14" s="391"/>
      <c r="P14" s="391">
        <v>28990.621999999999</v>
      </c>
      <c r="Q14" s="394">
        <f t="shared" si="0"/>
        <v>95390.176000000007</v>
      </c>
      <c r="R14" s="578"/>
      <c r="S14" s="579"/>
    </row>
    <row r="15" spans="1:19" s="128" customFormat="1" ht="20.100000000000001" customHeight="1" x14ac:dyDescent="0.3">
      <c r="A15" s="135" t="s">
        <v>340</v>
      </c>
      <c r="B15" s="391"/>
      <c r="C15" s="391"/>
      <c r="D15" s="391"/>
      <c r="E15" s="391"/>
      <c r="F15" s="391"/>
      <c r="G15" s="391">
        <v>39206.506999999998</v>
      </c>
      <c r="H15" s="391">
        <v>23392.201000000001</v>
      </c>
      <c r="I15" s="391">
        <v>39734.118999999992</v>
      </c>
      <c r="J15" s="391">
        <v>55545.64</v>
      </c>
      <c r="K15" s="391"/>
      <c r="L15" s="391"/>
      <c r="M15" s="391"/>
      <c r="N15" s="391"/>
      <c r="O15" s="391">
        <v>1594.2450000000001</v>
      </c>
      <c r="P15" s="391"/>
      <c r="Q15" s="394">
        <f t="shared" si="0"/>
        <v>159472.712</v>
      </c>
      <c r="R15" s="578"/>
      <c r="S15" s="579"/>
    </row>
    <row r="16" spans="1:19" s="128" customFormat="1" ht="20.100000000000001" customHeight="1" x14ac:dyDescent="0.3">
      <c r="A16" s="135" t="s">
        <v>341</v>
      </c>
      <c r="B16" s="391"/>
      <c r="C16" s="391"/>
      <c r="D16" s="391"/>
      <c r="E16" s="391"/>
      <c r="F16" s="391"/>
      <c r="G16" s="393"/>
      <c r="H16" s="391"/>
      <c r="I16" s="391"/>
      <c r="J16" s="391"/>
      <c r="K16" s="391"/>
      <c r="L16" s="391"/>
      <c r="M16" s="391"/>
      <c r="N16" s="391"/>
      <c r="O16" s="391"/>
      <c r="P16" s="391"/>
      <c r="Q16" s="394">
        <f t="shared" si="0"/>
        <v>0</v>
      </c>
      <c r="R16" s="578"/>
      <c r="S16" s="579"/>
    </row>
    <row r="17" spans="1:19" s="128" customFormat="1" ht="20.100000000000001" customHeight="1" x14ac:dyDescent="0.3">
      <c r="A17" s="135" t="s">
        <v>205</v>
      </c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>
        <v>1449.933</v>
      </c>
      <c r="P17" s="391"/>
      <c r="Q17" s="394">
        <f t="shared" si="0"/>
        <v>1449.933</v>
      </c>
      <c r="R17" s="578"/>
      <c r="S17" s="579"/>
    </row>
    <row r="18" spans="1:19" s="208" customFormat="1" ht="20.100000000000001" customHeight="1" x14ac:dyDescent="0.3">
      <c r="A18" s="207" t="s">
        <v>489</v>
      </c>
      <c r="B18" s="209"/>
      <c r="C18" s="209"/>
      <c r="D18" s="209"/>
      <c r="E18" s="209"/>
      <c r="F18" s="209"/>
      <c r="G18" s="391">
        <v>4199.6319999999996</v>
      </c>
      <c r="H18" s="209"/>
      <c r="I18" s="209"/>
      <c r="J18" s="209">
        <v>273.17900000000003</v>
      </c>
      <c r="K18" s="209"/>
      <c r="L18" s="209"/>
      <c r="M18" s="209"/>
      <c r="N18" s="379"/>
      <c r="O18" s="391">
        <v>11894.634</v>
      </c>
      <c r="P18" s="589"/>
      <c r="Q18" s="394">
        <f t="shared" si="0"/>
        <v>16367.445</v>
      </c>
    </row>
    <row r="19" spans="1:19" s="86" customFormat="1" ht="20.100000000000001" customHeight="1" x14ac:dyDescent="0.25">
      <c r="A19" s="581" t="s">
        <v>22</v>
      </c>
      <c r="B19" s="561">
        <v>0</v>
      </c>
      <c r="C19" s="242">
        <v>0</v>
      </c>
      <c r="D19" s="242">
        <v>0</v>
      </c>
      <c r="E19" s="392">
        <f>SUM(E5:E17)</f>
        <v>0</v>
      </c>
      <c r="F19" s="242">
        <v>0</v>
      </c>
      <c r="G19" s="392">
        <f>SUM(G5:G18)</f>
        <v>213421.90700000004</v>
      </c>
      <c r="H19" s="392">
        <f t="shared" ref="H19:P19" si="1">SUM(H5:H18)</f>
        <v>23392.201000000001</v>
      </c>
      <c r="I19" s="392">
        <f t="shared" si="1"/>
        <v>63394.672999999995</v>
      </c>
      <c r="J19" s="392">
        <f t="shared" si="1"/>
        <v>56908.860999999997</v>
      </c>
      <c r="K19" s="392">
        <f t="shared" si="1"/>
        <v>0</v>
      </c>
      <c r="L19" s="392">
        <f t="shared" si="1"/>
        <v>0</v>
      </c>
      <c r="M19" s="392">
        <f t="shared" si="1"/>
        <v>0</v>
      </c>
      <c r="N19" s="392">
        <f t="shared" si="1"/>
        <v>0</v>
      </c>
      <c r="O19" s="392">
        <f t="shared" si="1"/>
        <v>15403.594000000001</v>
      </c>
      <c r="P19" s="392">
        <f t="shared" si="1"/>
        <v>45129.663</v>
      </c>
      <c r="Q19" s="394">
        <f t="shared" si="0"/>
        <v>417650.89899999998</v>
      </c>
      <c r="R19" s="580"/>
      <c r="S19" s="579"/>
    </row>
  </sheetData>
  <pageMargins left="0.7" right="0.7" top="0.75" bottom="0.75" header="0.3" footer="0.3"/>
  <pageSetup paperSize="14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V23"/>
  <sheetViews>
    <sheetView zoomScale="70" zoomScaleNormal="70" workbookViewId="0">
      <selection sqref="A1:Q19"/>
    </sheetView>
  </sheetViews>
  <sheetFormatPr baseColWidth="10" defaultRowHeight="13.5" x14ac:dyDescent="0.25"/>
  <cols>
    <col min="1" max="1" width="31.42578125" style="8" customWidth="1"/>
    <col min="2" max="2" width="16.140625" style="8" customWidth="1"/>
    <col min="3" max="3" width="17" style="8" customWidth="1"/>
    <col min="4" max="4" width="18" style="8" customWidth="1"/>
    <col min="5" max="5" width="15.7109375" style="8" customWidth="1"/>
    <col min="6" max="6" width="15.5703125" style="8" customWidth="1"/>
    <col min="7" max="7" width="16.28515625" style="8" customWidth="1"/>
    <col min="8" max="8" width="17.85546875" style="8" customWidth="1"/>
    <col min="9" max="9" width="15.28515625" style="8" customWidth="1"/>
    <col min="10" max="10" width="16.5703125" style="8" customWidth="1"/>
    <col min="11" max="11" width="15.5703125" style="8" customWidth="1"/>
    <col min="12" max="12" width="16.140625" style="8" customWidth="1"/>
    <col min="13" max="13" width="15.85546875" style="8" customWidth="1"/>
    <col min="14" max="14" width="20.42578125" style="8" customWidth="1"/>
    <col min="15" max="16" width="17.28515625" style="8" customWidth="1"/>
    <col min="17" max="17" width="18" style="8" customWidth="1"/>
    <col min="18" max="16384" width="11.42578125" style="8"/>
  </cols>
  <sheetData>
    <row r="1" spans="1:22" ht="13.5" customHeight="1" x14ac:dyDescent="0.25">
      <c r="A1" s="76" t="s">
        <v>462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22" ht="13.5" customHeight="1" x14ac:dyDescent="0.25">
      <c r="A2" s="76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22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22" ht="42.75" customHeight="1" x14ac:dyDescent="0.25">
      <c r="A4" s="182" t="s">
        <v>110</v>
      </c>
      <c r="B4" s="178" t="s">
        <v>219</v>
      </c>
      <c r="C4" s="178" t="s">
        <v>220</v>
      </c>
      <c r="D4" s="178" t="s">
        <v>221</v>
      </c>
      <c r="E4" s="178" t="s">
        <v>222</v>
      </c>
      <c r="F4" s="178" t="s">
        <v>223</v>
      </c>
      <c r="G4" s="178" t="s">
        <v>224</v>
      </c>
      <c r="H4" s="178" t="s">
        <v>225</v>
      </c>
      <c r="I4" s="178" t="s">
        <v>226</v>
      </c>
      <c r="J4" s="178" t="s">
        <v>227</v>
      </c>
      <c r="K4" s="178" t="s">
        <v>228</v>
      </c>
      <c r="L4" s="178" t="s">
        <v>229</v>
      </c>
      <c r="M4" s="178" t="s">
        <v>230</v>
      </c>
      <c r="N4" s="178" t="s">
        <v>231</v>
      </c>
      <c r="O4" s="178" t="s">
        <v>232</v>
      </c>
      <c r="P4" s="178" t="s">
        <v>42</v>
      </c>
      <c r="Q4" s="31" t="s">
        <v>22</v>
      </c>
      <c r="R4" s="143"/>
      <c r="S4" s="86"/>
      <c r="T4" s="86"/>
      <c r="U4" s="86"/>
      <c r="V4" s="86"/>
    </row>
    <row r="5" spans="1:22" ht="20.100000000000001" customHeight="1" x14ac:dyDescent="0.25">
      <c r="A5" s="183" t="s">
        <v>190</v>
      </c>
      <c r="B5" s="386">
        <v>15828.405000000001</v>
      </c>
      <c r="C5" s="386">
        <v>8331.5819999999967</v>
      </c>
      <c r="D5" s="386">
        <v>1332.1759999999999</v>
      </c>
      <c r="E5" s="386">
        <v>286.10200000000003</v>
      </c>
      <c r="F5" s="386">
        <v>452.19499999999999</v>
      </c>
      <c r="G5" s="386">
        <v>1403.0610000000004</v>
      </c>
      <c r="H5" s="386">
        <v>467.7480000000001</v>
      </c>
      <c r="I5" s="386">
        <v>285.73899999999992</v>
      </c>
      <c r="J5" s="386">
        <v>1194.5420000000004</v>
      </c>
      <c r="K5" s="386">
        <v>427.22199999999998</v>
      </c>
      <c r="L5" s="386">
        <v>1489.2259999999997</v>
      </c>
      <c r="M5" s="386">
        <v>4030.6180000000004</v>
      </c>
      <c r="N5" s="386">
        <v>350.55899999999997</v>
      </c>
      <c r="O5" s="386">
        <v>512.19600000000014</v>
      </c>
      <c r="P5" s="386">
        <v>3498.7139999999999</v>
      </c>
      <c r="Q5" s="395">
        <f>SUM(B5:P5)</f>
        <v>39890.085000000006</v>
      </c>
      <c r="R5" s="28"/>
    </row>
    <row r="6" spans="1:22" ht="20.100000000000001" customHeight="1" x14ac:dyDescent="0.25">
      <c r="A6" s="183" t="s">
        <v>191</v>
      </c>
      <c r="B6" s="386">
        <v>186.39099999999999</v>
      </c>
      <c r="C6" s="386">
        <v>227.6809999999999</v>
      </c>
      <c r="D6" s="386">
        <v>368.52200000000005</v>
      </c>
      <c r="E6" s="386">
        <v>272.69000000000005</v>
      </c>
      <c r="F6" s="386">
        <v>268.03599999999994</v>
      </c>
      <c r="G6" s="386">
        <v>1432.1569999999997</v>
      </c>
      <c r="H6" s="386">
        <v>383.7399999999999</v>
      </c>
      <c r="I6" s="386">
        <v>289.25900000000007</v>
      </c>
      <c r="J6" s="386">
        <v>635.27299999999991</v>
      </c>
      <c r="K6" s="386">
        <v>354.13400000000007</v>
      </c>
      <c r="L6" s="386">
        <v>1975.9449999999995</v>
      </c>
      <c r="M6" s="386">
        <v>3871.3219999999992</v>
      </c>
      <c r="N6" s="386">
        <v>115.78800000000001</v>
      </c>
      <c r="O6" s="386">
        <v>111.104</v>
      </c>
      <c r="P6" s="386">
        <v>3810.0400000000004</v>
      </c>
      <c r="Q6" s="395">
        <f t="shared" ref="Q6:Q19" si="0">SUM(B6:P6)</f>
        <v>14302.081999999999</v>
      </c>
      <c r="R6" s="28"/>
    </row>
    <row r="7" spans="1:22" ht="20.100000000000001" customHeight="1" x14ac:dyDescent="0.25">
      <c r="A7" s="183" t="s">
        <v>192</v>
      </c>
      <c r="B7" s="386">
        <v>12553.404999999999</v>
      </c>
      <c r="C7" s="386">
        <v>6145.68</v>
      </c>
      <c r="D7" s="386">
        <v>8.1769999999999996</v>
      </c>
      <c r="E7" s="386">
        <v>33.239000000000004</v>
      </c>
      <c r="F7" s="386">
        <v>116.19</v>
      </c>
      <c r="G7" s="386">
        <v>10.210000000000001</v>
      </c>
      <c r="H7" s="386">
        <v>12.914999999999999</v>
      </c>
      <c r="I7" s="386">
        <v>9.7629999999999999</v>
      </c>
      <c r="J7" s="386">
        <v>34.904999999999987</v>
      </c>
      <c r="K7" s="386">
        <v>13.327999999999998</v>
      </c>
      <c r="L7" s="386">
        <v>26.085000000000001</v>
      </c>
      <c r="M7" s="386">
        <v>344.88600000000002</v>
      </c>
      <c r="N7" s="386">
        <v>6.79</v>
      </c>
      <c r="O7" s="386">
        <v>11.529</v>
      </c>
      <c r="P7" s="386">
        <v>2138.4119999999998</v>
      </c>
      <c r="Q7" s="395">
        <f t="shared" si="0"/>
        <v>21465.513999999996</v>
      </c>
      <c r="R7" s="28"/>
    </row>
    <row r="8" spans="1:22" ht="20.100000000000001" customHeight="1" x14ac:dyDescent="0.25">
      <c r="A8" s="183" t="s">
        <v>214</v>
      </c>
      <c r="B8" s="386">
        <v>14.568000000000001</v>
      </c>
      <c r="C8" s="386">
        <v>472.34600000000006</v>
      </c>
      <c r="D8" s="386">
        <v>93.907000000000011</v>
      </c>
      <c r="E8" s="386">
        <v>43.134999999999998</v>
      </c>
      <c r="F8" s="386">
        <v>125.89099999999999</v>
      </c>
      <c r="G8" s="386">
        <v>339.93799999999999</v>
      </c>
      <c r="H8" s="386">
        <v>104</v>
      </c>
      <c r="I8" s="386">
        <v>68</v>
      </c>
      <c r="J8" s="386">
        <v>281.87299999999999</v>
      </c>
      <c r="K8" s="386">
        <v>192</v>
      </c>
      <c r="L8" s="386">
        <v>31</v>
      </c>
      <c r="M8" s="386">
        <v>538.01300000000003</v>
      </c>
      <c r="N8" s="386">
        <v>151.46899999999999</v>
      </c>
      <c r="O8" s="386">
        <v>79.182000000000002</v>
      </c>
      <c r="P8" s="386">
        <v>1532.1769999999997</v>
      </c>
      <c r="Q8" s="395">
        <f t="shared" si="0"/>
        <v>4067.4989999999993</v>
      </c>
      <c r="R8" s="28"/>
    </row>
    <row r="9" spans="1:22" ht="20.100000000000001" customHeight="1" x14ac:dyDescent="0.25">
      <c r="A9" s="183" t="s">
        <v>193</v>
      </c>
      <c r="B9" s="386">
        <v>21359.591</v>
      </c>
      <c r="C9" s="386">
        <v>34963.285000000003</v>
      </c>
      <c r="D9" s="386">
        <v>76742.542000000001</v>
      </c>
      <c r="E9" s="386">
        <v>990.10699999999997</v>
      </c>
      <c r="F9" s="386">
        <v>2487.2530000000002</v>
      </c>
      <c r="G9" s="386">
        <v>562.60599999999999</v>
      </c>
      <c r="H9" s="386">
        <v>2479.748</v>
      </c>
      <c r="I9" s="386">
        <v>395.01099999999997</v>
      </c>
      <c r="J9" s="386">
        <v>5400.9479999999994</v>
      </c>
      <c r="K9" s="386">
        <v>940.01100000000008</v>
      </c>
      <c r="L9" s="386">
        <v>16</v>
      </c>
      <c r="M9" s="386">
        <v>31520.778000000002</v>
      </c>
      <c r="N9" s="386">
        <v>3109.6720000000005</v>
      </c>
      <c r="O9" s="386">
        <v>29193.773000000001</v>
      </c>
      <c r="P9" s="386">
        <v>857321.29600000009</v>
      </c>
      <c r="Q9" s="395">
        <f t="shared" si="0"/>
        <v>1067482.621</v>
      </c>
      <c r="R9" s="28"/>
    </row>
    <row r="10" spans="1:22" ht="20.100000000000001" customHeight="1" x14ac:dyDescent="0.25">
      <c r="A10" s="183" t="s">
        <v>194</v>
      </c>
      <c r="B10" s="386">
        <v>5</v>
      </c>
      <c r="C10" s="386">
        <v>101.16499999999999</v>
      </c>
      <c r="D10" s="386">
        <v>1</v>
      </c>
      <c r="E10" s="386">
        <v>0</v>
      </c>
      <c r="F10" s="386">
        <v>165.536</v>
      </c>
      <c r="G10" s="386">
        <v>34.799999999999997</v>
      </c>
      <c r="H10" s="386">
        <v>1282</v>
      </c>
      <c r="I10" s="386">
        <v>6.327</v>
      </c>
      <c r="J10" s="386">
        <v>285.38799999999998</v>
      </c>
      <c r="K10" s="386">
        <v>6.8659999999999997</v>
      </c>
      <c r="L10" s="386">
        <v>153.56200000000001</v>
      </c>
      <c r="M10" s="386">
        <v>0</v>
      </c>
      <c r="N10" s="386">
        <v>30</v>
      </c>
      <c r="O10" s="386">
        <v>0</v>
      </c>
      <c r="P10" s="386">
        <v>4722.7609999999995</v>
      </c>
      <c r="Q10" s="395">
        <f t="shared" si="0"/>
        <v>6794.4049999999988</v>
      </c>
      <c r="R10" s="28"/>
    </row>
    <row r="11" spans="1:22" ht="20.100000000000001" customHeight="1" x14ac:dyDescent="0.25">
      <c r="A11" s="183" t="s">
        <v>195</v>
      </c>
      <c r="B11" s="386">
        <v>0</v>
      </c>
      <c r="C11" s="386">
        <v>0</v>
      </c>
      <c r="D11" s="386">
        <v>750</v>
      </c>
      <c r="E11" s="386">
        <v>4393.0200000000004</v>
      </c>
      <c r="F11" s="386">
        <v>1232.2</v>
      </c>
      <c r="G11" s="386">
        <v>38106.406999999999</v>
      </c>
      <c r="H11" s="386">
        <v>1054.48</v>
      </c>
      <c r="I11" s="386">
        <v>665.05000000000007</v>
      </c>
      <c r="J11" s="386">
        <v>18649.579999999998</v>
      </c>
      <c r="K11" s="386">
        <v>294.13</v>
      </c>
      <c r="L11" s="386">
        <v>3395.7699999999995</v>
      </c>
      <c r="M11" s="386">
        <v>3922.8339999999998</v>
      </c>
      <c r="N11" s="386">
        <v>0</v>
      </c>
      <c r="O11" s="386">
        <v>1174</v>
      </c>
      <c r="P11" s="386">
        <v>4270.6859999999997</v>
      </c>
      <c r="Q11" s="395">
        <f t="shared" si="0"/>
        <v>77908.157000000007</v>
      </c>
      <c r="R11" s="28"/>
    </row>
    <row r="12" spans="1:22" ht="20.100000000000001" customHeight="1" x14ac:dyDescent="0.25">
      <c r="A12" s="183" t="s">
        <v>196</v>
      </c>
      <c r="B12" s="386">
        <v>168.59399999999999</v>
      </c>
      <c r="C12" s="386">
        <v>26.948</v>
      </c>
      <c r="D12" s="386">
        <v>0</v>
      </c>
      <c r="E12" s="386">
        <v>84.051000000000002</v>
      </c>
      <c r="F12" s="386">
        <v>896.75800000000004</v>
      </c>
      <c r="G12" s="386">
        <v>0</v>
      </c>
      <c r="H12" s="386">
        <v>0</v>
      </c>
      <c r="I12" s="386">
        <v>0</v>
      </c>
      <c r="J12" s="386">
        <v>205.14399999999998</v>
      </c>
      <c r="K12" s="386">
        <v>107.742</v>
      </c>
      <c r="L12" s="386">
        <v>3718.8680000000004</v>
      </c>
      <c r="M12" s="386">
        <v>0</v>
      </c>
      <c r="N12" s="386">
        <v>0</v>
      </c>
      <c r="O12" s="386">
        <v>0</v>
      </c>
      <c r="P12" s="386">
        <v>0</v>
      </c>
      <c r="Q12" s="395">
        <f t="shared" si="0"/>
        <v>5208.1050000000005</v>
      </c>
      <c r="R12" s="28"/>
    </row>
    <row r="13" spans="1:22" ht="20.100000000000001" customHeight="1" x14ac:dyDescent="0.25">
      <c r="A13" s="183" t="s">
        <v>197</v>
      </c>
      <c r="B13" s="386">
        <v>16312.312</v>
      </c>
      <c r="C13" s="386">
        <v>40832.508000000009</v>
      </c>
      <c r="D13" s="386">
        <v>75034.546000000002</v>
      </c>
      <c r="E13" s="386">
        <v>27027.279999999995</v>
      </c>
      <c r="F13" s="386">
        <v>2173.9639999999999</v>
      </c>
      <c r="G13" s="386">
        <v>9898.2710000000006</v>
      </c>
      <c r="H13" s="386">
        <v>4090.0600000000004</v>
      </c>
      <c r="I13" s="386">
        <v>48373.229999999996</v>
      </c>
      <c r="J13" s="386">
        <v>231668.57399999996</v>
      </c>
      <c r="K13" s="386">
        <v>0</v>
      </c>
      <c r="L13" s="386">
        <v>37178.48799999999</v>
      </c>
      <c r="M13" s="386">
        <v>16352.739</v>
      </c>
      <c r="N13" s="386">
        <v>0</v>
      </c>
      <c r="O13" s="386">
        <v>0</v>
      </c>
      <c r="P13" s="386">
        <v>68799.264999999999</v>
      </c>
      <c r="Q13" s="395">
        <f t="shared" si="0"/>
        <v>577741.23699999996</v>
      </c>
      <c r="R13" s="28"/>
    </row>
    <row r="14" spans="1:22" ht="20.100000000000001" customHeight="1" x14ac:dyDescent="0.25">
      <c r="A14" s="183" t="s">
        <v>198</v>
      </c>
      <c r="B14" s="386">
        <v>2967.38</v>
      </c>
      <c r="C14" s="386">
        <v>4235.24</v>
      </c>
      <c r="D14" s="386">
        <v>19292.260000000002</v>
      </c>
      <c r="E14" s="386">
        <v>12274.62</v>
      </c>
      <c r="F14" s="386">
        <v>10962.27</v>
      </c>
      <c r="G14" s="386">
        <v>32718.702000000001</v>
      </c>
      <c r="H14" s="386">
        <v>11145.948</v>
      </c>
      <c r="I14" s="386">
        <v>15958.529999999999</v>
      </c>
      <c r="J14" s="386">
        <v>27400.260000000002</v>
      </c>
      <c r="K14" s="386">
        <v>7457.7199999999993</v>
      </c>
      <c r="L14" s="386">
        <v>7342.98</v>
      </c>
      <c r="M14" s="386">
        <v>10737.98</v>
      </c>
      <c r="N14" s="386">
        <v>1703.3899999999999</v>
      </c>
      <c r="O14" s="386">
        <v>2867.3100000000004</v>
      </c>
      <c r="P14" s="386">
        <v>442087.80000009993</v>
      </c>
      <c r="Q14" s="395">
        <f t="shared" si="0"/>
        <v>609152.39000010001</v>
      </c>
      <c r="R14" s="28"/>
    </row>
    <row r="15" spans="1:22" ht="20.100000000000001" customHeight="1" x14ac:dyDescent="0.25">
      <c r="A15" s="183" t="s">
        <v>340</v>
      </c>
      <c r="B15" s="386">
        <v>71121.417078911705</v>
      </c>
      <c r="C15" s="386">
        <v>233398.93979811668</v>
      </c>
      <c r="D15" s="386">
        <v>1186476.2166669243</v>
      </c>
      <c r="E15" s="386">
        <v>268868.01721076714</v>
      </c>
      <c r="F15" s="386">
        <v>137306.66236817994</v>
      </c>
      <c r="G15" s="386">
        <v>106377.928</v>
      </c>
      <c r="H15" s="386">
        <v>84906.556000000011</v>
      </c>
      <c r="I15" s="386">
        <v>54797.54322019987</v>
      </c>
      <c r="J15" s="386">
        <v>157222.28020906911</v>
      </c>
      <c r="K15" s="386">
        <v>28787.718478177754</v>
      </c>
      <c r="L15" s="386">
        <v>72099.364250267448</v>
      </c>
      <c r="M15" s="386">
        <v>134117.57836390391</v>
      </c>
      <c r="N15" s="386">
        <v>65857.2729188909</v>
      </c>
      <c r="O15" s="386">
        <v>66117.024437291097</v>
      </c>
      <c r="P15" s="386">
        <v>252765.5</v>
      </c>
      <c r="Q15" s="395">
        <f t="shared" si="0"/>
        <v>2920220.0190006997</v>
      </c>
      <c r="R15" s="28"/>
    </row>
    <row r="16" spans="1:22" ht="20.100000000000001" customHeight="1" x14ac:dyDescent="0.25">
      <c r="A16" s="183" t="s">
        <v>341</v>
      </c>
      <c r="B16" s="386">
        <v>6070.0929999999989</v>
      </c>
      <c r="C16" s="386">
        <v>30112.85</v>
      </c>
      <c r="D16" s="386">
        <v>58038.936000000016</v>
      </c>
      <c r="E16" s="386">
        <v>28016.094000000001</v>
      </c>
      <c r="F16" s="386">
        <v>18325.153000000002</v>
      </c>
      <c r="G16" s="386">
        <v>17227.863000000001</v>
      </c>
      <c r="H16" s="386">
        <v>10537.808000000001</v>
      </c>
      <c r="I16" s="386">
        <v>10923.763000000001</v>
      </c>
      <c r="J16" s="386">
        <v>52003.040999999997</v>
      </c>
      <c r="K16" s="386">
        <v>25637.163999999997</v>
      </c>
      <c r="L16" s="386">
        <v>148</v>
      </c>
      <c r="M16" s="386">
        <v>57068.934000000008</v>
      </c>
      <c r="N16" s="386">
        <v>4958.24</v>
      </c>
      <c r="O16" s="386">
        <v>7112.5519999999997</v>
      </c>
      <c r="P16" s="386">
        <v>0</v>
      </c>
      <c r="Q16" s="395">
        <f t="shared" si="0"/>
        <v>326180.49100000004</v>
      </c>
      <c r="R16" s="28"/>
    </row>
    <row r="17" spans="1:18" ht="20.100000000000001" customHeight="1" x14ac:dyDescent="0.25">
      <c r="A17" s="183" t="s">
        <v>205</v>
      </c>
      <c r="B17" s="386">
        <v>154</v>
      </c>
      <c r="C17" s="386">
        <v>2234.08</v>
      </c>
      <c r="D17" s="386">
        <v>9776.7199999999993</v>
      </c>
      <c r="E17" s="386">
        <v>3765.3399999999997</v>
      </c>
      <c r="F17" s="386">
        <v>612.43999999999994</v>
      </c>
      <c r="G17" s="386">
        <v>6817.8700000000008</v>
      </c>
      <c r="H17" s="386">
        <v>3717.19</v>
      </c>
      <c r="I17" s="386">
        <v>356</v>
      </c>
      <c r="J17" s="386">
        <v>1241.04</v>
      </c>
      <c r="K17" s="386">
        <v>69</v>
      </c>
      <c r="L17" s="386">
        <v>343</v>
      </c>
      <c r="M17" s="386">
        <v>1426</v>
      </c>
      <c r="N17" s="386">
        <v>535</v>
      </c>
      <c r="O17" s="386">
        <v>578</v>
      </c>
      <c r="P17" s="386">
        <v>53852.959999999999</v>
      </c>
      <c r="Q17" s="395">
        <f t="shared" si="0"/>
        <v>85478.64</v>
      </c>
      <c r="R17" s="28"/>
    </row>
    <row r="18" spans="1:18" s="208" customFormat="1" ht="20.100000000000001" customHeight="1" x14ac:dyDescent="0.25">
      <c r="A18" s="207" t="s">
        <v>489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379"/>
      <c r="O18" s="386">
        <v>1386</v>
      </c>
      <c r="P18" s="589"/>
      <c r="Q18" s="395">
        <f t="shared" si="0"/>
        <v>1386</v>
      </c>
    </row>
    <row r="19" spans="1:18" ht="20.100000000000001" customHeight="1" x14ac:dyDescent="0.25">
      <c r="A19" s="249" t="s">
        <v>22</v>
      </c>
      <c r="B19" s="395">
        <f>SUM(B5:B17)</f>
        <v>146741.15607891171</v>
      </c>
      <c r="C19" s="395">
        <f t="shared" ref="C19:P19" si="1">SUM(C5:C17)</f>
        <v>361082.30479811667</v>
      </c>
      <c r="D19" s="395">
        <f t="shared" si="1"/>
        <v>1427915.0026669241</v>
      </c>
      <c r="E19" s="395">
        <f t="shared" si="1"/>
        <v>346053.69521076715</v>
      </c>
      <c r="F19" s="395">
        <f t="shared" si="1"/>
        <v>175124.54836817994</v>
      </c>
      <c r="G19" s="395">
        <f t="shared" si="1"/>
        <v>214929.81300000002</v>
      </c>
      <c r="H19" s="395">
        <f t="shared" si="1"/>
        <v>120182.19300000001</v>
      </c>
      <c r="I19" s="395">
        <f t="shared" si="1"/>
        <v>132128.21522019987</v>
      </c>
      <c r="J19" s="395">
        <f t="shared" si="1"/>
        <v>496222.84820906905</v>
      </c>
      <c r="K19" s="395">
        <f t="shared" si="1"/>
        <v>64287.03547817775</v>
      </c>
      <c r="L19" s="395">
        <f t="shared" si="1"/>
        <v>127918.28825026743</v>
      </c>
      <c r="M19" s="395">
        <f t="shared" si="1"/>
        <v>263931.68236390391</v>
      </c>
      <c r="N19" s="395">
        <f t="shared" si="1"/>
        <v>76818.18091889091</v>
      </c>
      <c r="O19" s="395">
        <f>SUM(O5:O18)</f>
        <v>109142.67043729109</v>
      </c>
      <c r="P19" s="395">
        <f t="shared" si="1"/>
        <v>1694799.6110001002</v>
      </c>
      <c r="Q19" s="395">
        <f t="shared" si="0"/>
        <v>5757277.2450008001</v>
      </c>
      <c r="R19" s="28"/>
    </row>
    <row r="20" spans="1:18" ht="13.5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R20" s="28"/>
    </row>
    <row r="21" spans="1:18" ht="15" customHeight="1" x14ac:dyDescent="0.25">
      <c r="A21" s="204" t="s">
        <v>111</v>
      </c>
      <c r="B21" s="205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R21" s="28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R22" s="28"/>
    </row>
    <row r="23" spans="1:18" ht="15" customHeight="1" x14ac:dyDescent="0.25"/>
  </sheetData>
  <pageMargins left="0.7" right="0.7" top="0.75" bottom="0.75" header="0.3" footer="0.3"/>
  <pageSetup paperSize="14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Q23"/>
  <sheetViews>
    <sheetView zoomScale="60" zoomScaleNormal="60" workbookViewId="0">
      <selection sqref="A1:Q19"/>
    </sheetView>
  </sheetViews>
  <sheetFormatPr baseColWidth="10" defaultRowHeight="13.5" x14ac:dyDescent="0.25"/>
  <cols>
    <col min="1" max="1" width="31.42578125" style="8" customWidth="1"/>
    <col min="2" max="2" width="18.85546875" style="8" bestFit="1" customWidth="1"/>
    <col min="3" max="3" width="14.42578125" style="8" customWidth="1"/>
    <col min="4" max="4" width="16" style="8" customWidth="1"/>
    <col min="5" max="5" width="15.140625" style="8" customWidth="1"/>
    <col min="6" max="6" width="14.85546875" style="8" customWidth="1"/>
    <col min="7" max="7" width="16.28515625" style="8" customWidth="1"/>
    <col min="8" max="8" width="15.42578125" style="8" customWidth="1"/>
    <col min="9" max="9" width="15.28515625" style="8" customWidth="1"/>
    <col min="10" max="10" width="15.85546875" style="8" customWidth="1"/>
    <col min="11" max="11" width="14.140625" style="8" customWidth="1"/>
    <col min="12" max="12" width="15.7109375" style="8" customWidth="1"/>
    <col min="13" max="13" width="15.5703125" style="8" customWidth="1"/>
    <col min="14" max="14" width="17" style="8" customWidth="1"/>
    <col min="15" max="15" width="15.42578125" style="8" customWidth="1"/>
    <col min="16" max="16" width="16.85546875" style="8" customWidth="1"/>
    <col min="17" max="17" width="18.140625" style="202" customWidth="1"/>
    <col min="18" max="16384" width="11.42578125" style="8"/>
  </cols>
  <sheetData>
    <row r="1" spans="1:17" ht="13.5" customHeight="1" x14ac:dyDescent="0.25">
      <c r="A1" s="76" t="s">
        <v>462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ht="13.5" customHeight="1" x14ac:dyDescent="0.25">
      <c r="A2" s="76" t="s">
        <v>123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55.5" customHeight="1" x14ac:dyDescent="0.25">
      <c r="A4" s="181" t="s">
        <v>110</v>
      </c>
      <c r="B4" s="178" t="s">
        <v>219</v>
      </c>
      <c r="C4" s="178" t="s">
        <v>220</v>
      </c>
      <c r="D4" s="178" t="s">
        <v>221</v>
      </c>
      <c r="E4" s="178" t="s">
        <v>222</v>
      </c>
      <c r="F4" s="178" t="s">
        <v>223</v>
      </c>
      <c r="G4" s="178" t="s">
        <v>224</v>
      </c>
      <c r="H4" s="178" t="s">
        <v>225</v>
      </c>
      <c r="I4" s="178" t="s">
        <v>226</v>
      </c>
      <c r="J4" s="178" t="s">
        <v>227</v>
      </c>
      <c r="K4" s="178" t="s">
        <v>228</v>
      </c>
      <c r="L4" s="178" t="s">
        <v>229</v>
      </c>
      <c r="M4" s="178" t="s">
        <v>230</v>
      </c>
      <c r="N4" s="178" t="s">
        <v>231</v>
      </c>
      <c r="O4" s="178" t="s">
        <v>232</v>
      </c>
      <c r="P4" s="178" t="s">
        <v>42</v>
      </c>
      <c r="Q4" s="203" t="s">
        <v>22</v>
      </c>
    </row>
    <row r="5" spans="1:17" s="201" customFormat="1" ht="20.100000000000001" customHeight="1" x14ac:dyDescent="0.25">
      <c r="A5" s="183" t="s">
        <v>190</v>
      </c>
      <c r="B5" s="386">
        <v>0</v>
      </c>
      <c r="C5" s="386">
        <v>0</v>
      </c>
      <c r="D5" s="386">
        <v>34.729999999999997</v>
      </c>
      <c r="E5" s="386">
        <v>14.548999999999999</v>
      </c>
      <c r="F5" s="386">
        <v>0</v>
      </c>
      <c r="G5" s="386">
        <v>4.37</v>
      </c>
      <c r="H5" s="386">
        <v>1.5</v>
      </c>
      <c r="I5" s="386">
        <v>771.05000000000007</v>
      </c>
      <c r="J5" s="386">
        <v>356.53</v>
      </c>
      <c r="K5" s="386">
        <v>408.52800000000008</v>
      </c>
      <c r="L5" s="386">
        <v>8</v>
      </c>
      <c r="M5" s="386">
        <v>773.4</v>
      </c>
      <c r="N5" s="386">
        <v>9</v>
      </c>
      <c r="O5" s="386">
        <v>0.22</v>
      </c>
      <c r="P5" s="386">
        <v>181.71</v>
      </c>
      <c r="Q5" s="395">
        <f>SUM(B5:P5)</f>
        <v>2563.587</v>
      </c>
    </row>
    <row r="6" spans="1:17" s="201" customFormat="1" ht="20.100000000000001" customHeight="1" x14ac:dyDescent="0.25">
      <c r="A6" s="183" t="s">
        <v>191</v>
      </c>
      <c r="B6" s="386">
        <v>0</v>
      </c>
      <c r="C6" s="386">
        <v>3</v>
      </c>
      <c r="D6" s="386">
        <v>0</v>
      </c>
      <c r="E6" s="386">
        <v>21.59</v>
      </c>
      <c r="F6" s="386">
        <v>2.0499999999999998</v>
      </c>
      <c r="G6" s="386">
        <v>33.130000000000003</v>
      </c>
      <c r="H6" s="386">
        <v>35</v>
      </c>
      <c r="I6" s="386">
        <v>408.10399999999993</v>
      </c>
      <c r="J6" s="386">
        <v>1820.2270000000001</v>
      </c>
      <c r="K6" s="386">
        <v>178.03300000000002</v>
      </c>
      <c r="L6" s="386">
        <v>228</v>
      </c>
      <c r="M6" s="386">
        <v>839.91700000000014</v>
      </c>
      <c r="N6" s="386">
        <v>21</v>
      </c>
      <c r="O6" s="386">
        <v>0</v>
      </c>
      <c r="P6" s="386">
        <v>185.07</v>
      </c>
      <c r="Q6" s="395">
        <f t="shared" ref="Q6:Q17" si="0">SUM(B6:P6)</f>
        <v>3775.1210000000005</v>
      </c>
    </row>
    <row r="7" spans="1:17" s="201" customFormat="1" ht="20.100000000000001" customHeight="1" x14ac:dyDescent="0.25">
      <c r="A7" s="183" t="s">
        <v>192</v>
      </c>
      <c r="B7" s="386">
        <v>0</v>
      </c>
      <c r="C7" s="386">
        <v>0</v>
      </c>
      <c r="D7" s="386">
        <v>86.139999999999986</v>
      </c>
      <c r="E7" s="386">
        <v>0</v>
      </c>
      <c r="F7" s="386">
        <v>25</v>
      </c>
      <c r="G7" s="386">
        <v>0</v>
      </c>
      <c r="H7" s="386">
        <v>0</v>
      </c>
      <c r="I7" s="386">
        <v>66</v>
      </c>
      <c r="J7" s="386">
        <v>5.8220000000000001</v>
      </c>
      <c r="K7" s="386">
        <v>92.002999999999986</v>
      </c>
      <c r="L7" s="386">
        <v>0</v>
      </c>
      <c r="M7" s="386">
        <v>49.25</v>
      </c>
      <c r="N7" s="386">
        <v>0</v>
      </c>
      <c r="O7" s="386">
        <v>0</v>
      </c>
      <c r="P7" s="386">
        <v>68</v>
      </c>
      <c r="Q7" s="395">
        <f t="shared" si="0"/>
        <v>392.21499999999997</v>
      </c>
    </row>
    <row r="8" spans="1:17" s="201" customFormat="1" ht="20.100000000000001" customHeight="1" x14ac:dyDescent="0.25">
      <c r="A8" s="183" t="s">
        <v>214</v>
      </c>
      <c r="B8" s="386">
        <v>0</v>
      </c>
      <c r="C8" s="386">
        <v>0</v>
      </c>
      <c r="D8" s="386">
        <v>0</v>
      </c>
      <c r="E8" s="386">
        <v>0</v>
      </c>
      <c r="F8" s="386">
        <v>0</v>
      </c>
      <c r="G8" s="386">
        <v>0</v>
      </c>
      <c r="H8" s="386">
        <v>0</v>
      </c>
      <c r="I8" s="386">
        <v>0</v>
      </c>
      <c r="J8" s="386">
        <v>0</v>
      </c>
      <c r="K8" s="386">
        <v>0</v>
      </c>
      <c r="L8" s="386">
        <v>0</v>
      </c>
      <c r="M8" s="386">
        <v>0</v>
      </c>
      <c r="N8" s="386">
        <v>0</v>
      </c>
      <c r="O8" s="386">
        <v>0</v>
      </c>
      <c r="P8" s="386">
        <v>0</v>
      </c>
      <c r="Q8" s="395">
        <f t="shared" si="0"/>
        <v>0</v>
      </c>
    </row>
    <row r="9" spans="1:17" s="201" customFormat="1" ht="20.100000000000001" customHeight="1" x14ac:dyDescent="0.25">
      <c r="A9" s="183" t="s">
        <v>193</v>
      </c>
      <c r="B9" s="386">
        <v>0</v>
      </c>
      <c r="C9" s="386">
        <v>0</v>
      </c>
      <c r="D9" s="386">
        <v>0</v>
      </c>
      <c r="E9" s="386">
        <v>0</v>
      </c>
      <c r="F9" s="386">
        <v>0</v>
      </c>
      <c r="G9" s="386">
        <v>0</v>
      </c>
      <c r="H9" s="386">
        <v>0</v>
      </c>
      <c r="I9" s="386">
        <v>0</v>
      </c>
      <c r="J9" s="386">
        <v>70</v>
      </c>
      <c r="K9" s="386">
        <v>0</v>
      </c>
      <c r="L9" s="386">
        <v>0</v>
      </c>
      <c r="M9" s="386">
        <v>0</v>
      </c>
      <c r="N9" s="386">
        <v>0</v>
      </c>
      <c r="O9" s="386">
        <v>0</v>
      </c>
      <c r="P9" s="386">
        <v>13</v>
      </c>
      <c r="Q9" s="395">
        <f t="shared" si="0"/>
        <v>83</v>
      </c>
    </row>
    <row r="10" spans="1:17" s="201" customFormat="1" ht="20.100000000000001" customHeight="1" x14ac:dyDescent="0.25">
      <c r="A10" s="183" t="s">
        <v>194</v>
      </c>
      <c r="B10" s="386">
        <v>0</v>
      </c>
      <c r="C10" s="386">
        <v>0</v>
      </c>
      <c r="D10" s="386">
        <v>0</v>
      </c>
      <c r="E10" s="386">
        <v>0</v>
      </c>
      <c r="F10" s="386">
        <v>0</v>
      </c>
      <c r="G10" s="386">
        <v>0</v>
      </c>
      <c r="H10" s="386">
        <v>0</v>
      </c>
      <c r="I10" s="386">
        <v>85.001000000000005</v>
      </c>
      <c r="J10" s="386">
        <v>115.5</v>
      </c>
      <c r="K10" s="386">
        <v>35</v>
      </c>
      <c r="L10" s="386">
        <v>0</v>
      </c>
      <c r="M10" s="386">
        <v>0</v>
      </c>
      <c r="N10" s="386">
        <v>0</v>
      </c>
      <c r="O10" s="386">
        <v>0</v>
      </c>
      <c r="P10" s="386">
        <v>8912</v>
      </c>
      <c r="Q10" s="395">
        <f t="shared" si="0"/>
        <v>9147.5010000000002</v>
      </c>
    </row>
    <row r="11" spans="1:17" s="201" customFormat="1" ht="20.100000000000001" customHeight="1" x14ac:dyDescent="0.25">
      <c r="A11" s="183" t="s">
        <v>195</v>
      </c>
      <c r="B11" s="386">
        <v>0</v>
      </c>
      <c r="C11" s="386">
        <v>0</v>
      </c>
      <c r="D11" s="386">
        <v>0</v>
      </c>
      <c r="E11" s="386">
        <v>0</v>
      </c>
      <c r="F11" s="386">
        <v>0</v>
      </c>
      <c r="G11" s="386">
        <v>0</v>
      </c>
      <c r="H11" s="386">
        <v>0</v>
      </c>
      <c r="I11" s="386">
        <v>0</v>
      </c>
      <c r="J11" s="386">
        <v>0</v>
      </c>
      <c r="K11" s="386">
        <v>0</v>
      </c>
      <c r="L11" s="386">
        <v>0</v>
      </c>
      <c r="M11" s="386">
        <v>0</v>
      </c>
      <c r="N11" s="386">
        <v>0</v>
      </c>
      <c r="O11" s="386">
        <v>0</v>
      </c>
      <c r="P11" s="386">
        <v>0</v>
      </c>
      <c r="Q11" s="395">
        <f t="shared" si="0"/>
        <v>0</v>
      </c>
    </row>
    <row r="12" spans="1:17" s="201" customFormat="1" ht="20.100000000000001" customHeight="1" x14ac:dyDescent="0.25">
      <c r="A12" s="183" t="s">
        <v>196</v>
      </c>
      <c r="B12" s="386">
        <v>0</v>
      </c>
      <c r="C12" s="386">
        <v>0</v>
      </c>
      <c r="D12" s="386">
        <v>0</v>
      </c>
      <c r="E12" s="386">
        <v>0</v>
      </c>
      <c r="F12" s="386">
        <v>0</v>
      </c>
      <c r="G12" s="386">
        <v>0</v>
      </c>
      <c r="H12" s="386">
        <v>277.61200000000002</v>
      </c>
      <c r="I12" s="386">
        <v>0</v>
      </c>
      <c r="J12" s="386">
        <v>0</v>
      </c>
      <c r="K12" s="386">
        <v>0</v>
      </c>
      <c r="L12" s="386">
        <v>0</v>
      </c>
      <c r="M12" s="386">
        <v>0</v>
      </c>
      <c r="N12" s="386">
        <v>0</v>
      </c>
      <c r="O12" s="386">
        <v>0</v>
      </c>
      <c r="P12" s="386">
        <v>0</v>
      </c>
      <c r="Q12" s="395">
        <f t="shared" si="0"/>
        <v>277.61200000000002</v>
      </c>
    </row>
    <row r="13" spans="1:17" s="201" customFormat="1" ht="20.100000000000001" customHeight="1" x14ac:dyDescent="0.25">
      <c r="A13" s="183" t="s">
        <v>197</v>
      </c>
      <c r="B13" s="386">
        <v>0</v>
      </c>
      <c r="C13" s="386">
        <v>0</v>
      </c>
      <c r="D13" s="386">
        <v>0</v>
      </c>
      <c r="E13" s="386">
        <v>0</v>
      </c>
      <c r="F13" s="386">
        <v>0</v>
      </c>
      <c r="G13" s="386">
        <v>494.83</v>
      </c>
      <c r="H13" s="386">
        <v>0</v>
      </c>
      <c r="I13" s="386">
        <v>0</v>
      </c>
      <c r="J13" s="386">
        <v>0</v>
      </c>
      <c r="K13" s="386">
        <v>0</v>
      </c>
      <c r="L13" s="386">
        <v>0</v>
      </c>
      <c r="M13" s="386">
        <v>382.65300000000002</v>
      </c>
      <c r="N13" s="386">
        <v>0</v>
      </c>
      <c r="O13" s="386">
        <v>0</v>
      </c>
      <c r="P13" s="386">
        <v>0</v>
      </c>
      <c r="Q13" s="395">
        <f t="shared" si="0"/>
        <v>877.48299999999995</v>
      </c>
    </row>
    <row r="14" spans="1:17" s="201" customFormat="1" ht="20.100000000000001" customHeight="1" x14ac:dyDescent="0.25">
      <c r="A14" s="183" t="s">
        <v>198</v>
      </c>
      <c r="B14" s="386">
        <v>3584</v>
      </c>
      <c r="C14" s="386">
        <v>6879.5700000000006</v>
      </c>
      <c r="D14" s="386">
        <v>29550.2</v>
      </c>
      <c r="E14" s="386">
        <v>19886.879999999997</v>
      </c>
      <c r="F14" s="386">
        <v>21702.089999999997</v>
      </c>
      <c r="G14" s="386">
        <v>47615.615000000005</v>
      </c>
      <c r="H14" s="386">
        <v>30511.560999999994</v>
      </c>
      <c r="I14" s="386">
        <v>22365.559999999998</v>
      </c>
      <c r="J14" s="386">
        <v>47472.72</v>
      </c>
      <c r="K14" s="386">
        <v>18138.97</v>
      </c>
      <c r="L14" s="386">
        <v>6850.64</v>
      </c>
      <c r="M14" s="386">
        <v>20057.39</v>
      </c>
      <c r="N14" s="386">
        <v>1418.8100000000002</v>
      </c>
      <c r="O14" s="386">
        <v>2351.87</v>
      </c>
      <c r="P14" s="386">
        <v>416666.00599999988</v>
      </c>
      <c r="Q14" s="395">
        <f t="shared" si="0"/>
        <v>695051.88199999987</v>
      </c>
    </row>
    <row r="15" spans="1:17" s="201" customFormat="1" ht="20.100000000000001" customHeight="1" x14ac:dyDescent="0.25">
      <c r="A15" s="183" t="s">
        <v>340</v>
      </c>
      <c r="B15" s="386">
        <v>9360.5670000000009</v>
      </c>
      <c r="C15" s="386">
        <v>32562.029000000006</v>
      </c>
      <c r="D15" s="386">
        <v>99256.716000000015</v>
      </c>
      <c r="E15" s="386">
        <v>52026.991999999991</v>
      </c>
      <c r="F15" s="386">
        <v>38138.798999999999</v>
      </c>
      <c r="G15" s="386">
        <v>109228.64799999999</v>
      </c>
      <c r="H15" s="386">
        <v>84294.271000000008</v>
      </c>
      <c r="I15" s="386">
        <v>43203.221999999994</v>
      </c>
      <c r="J15" s="386">
        <v>137858.258</v>
      </c>
      <c r="K15" s="386">
        <v>42426.002000000008</v>
      </c>
      <c r="L15" s="386">
        <v>20110.709000000006</v>
      </c>
      <c r="M15" s="386">
        <v>44954.294000000002</v>
      </c>
      <c r="N15" s="386">
        <v>2571.8980000000006</v>
      </c>
      <c r="O15" s="386">
        <v>5800.0709999999999</v>
      </c>
      <c r="P15" s="386">
        <v>34041.800000000003</v>
      </c>
      <c r="Q15" s="395">
        <f t="shared" si="0"/>
        <v>755834.27600000019</v>
      </c>
    </row>
    <row r="16" spans="1:17" s="201" customFormat="1" ht="20.100000000000001" customHeight="1" x14ac:dyDescent="0.25">
      <c r="A16" s="183" t="s">
        <v>341</v>
      </c>
      <c r="B16" s="386">
        <v>0</v>
      </c>
      <c r="C16" s="386">
        <v>0</v>
      </c>
      <c r="D16" s="386">
        <v>0</v>
      </c>
      <c r="E16" s="386">
        <v>0</v>
      </c>
      <c r="F16" s="386">
        <v>0</v>
      </c>
      <c r="G16" s="386">
        <v>0</v>
      </c>
      <c r="H16" s="386">
        <v>0</v>
      </c>
      <c r="I16" s="386">
        <v>0</v>
      </c>
      <c r="J16" s="386">
        <v>0</v>
      </c>
      <c r="K16" s="386">
        <v>0</v>
      </c>
      <c r="L16" s="386">
        <v>0</v>
      </c>
      <c r="M16" s="386">
        <v>0</v>
      </c>
      <c r="N16" s="386">
        <v>0</v>
      </c>
      <c r="O16" s="386">
        <v>0</v>
      </c>
      <c r="P16" s="386">
        <v>0</v>
      </c>
      <c r="Q16" s="395">
        <f t="shared" si="0"/>
        <v>0</v>
      </c>
    </row>
    <row r="17" spans="1:17" s="201" customFormat="1" ht="20.100000000000001" customHeight="1" x14ac:dyDescent="0.25">
      <c r="A17" s="183" t="s">
        <v>205</v>
      </c>
      <c r="B17" s="386">
        <v>0</v>
      </c>
      <c r="C17" s="386">
        <v>21.62</v>
      </c>
      <c r="D17" s="386">
        <v>63.690000000000005</v>
      </c>
      <c r="E17" s="386">
        <v>28</v>
      </c>
      <c r="F17" s="386">
        <v>11</v>
      </c>
      <c r="G17" s="386">
        <v>49.7</v>
      </c>
      <c r="H17" s="386">
        <v>294.25</v>
      </c>
      <c r="I17" s="386">
        <v>18</v>
      </c>
      <c r="J17" s="386">
        <v>80.87</v>
      </c>
      <c r="K17" s="386">
        <v>16</v>
      </c>
      <c r="L17" s="386">
        <v>7</v>
      </c>
      <c r="M17" s="386">
        <v>17</v>
      </c>
      <c r="N17" s="386">
        <v>0</v>
      </c>
      <c r="O17" s="386">
        <v>0</v>
      </c>
      <c r="P17" s="386">
        <v>573.78000000000009</v>
      </c>
      <c r="Q17" s="395">
        <f t="shared" si="0"/>
        <v>1180.9100000000001</v>
      </c>
    </row>
    <row r="18" spans="1:17" s="201" customFormat="1" ht="20.100000000000001" customHeight="1" x14ac:dyDescent="0.25">
      <c r="A18" s="207" t="s">
        <v>489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95"/>
    </row>
    <row r="19" spans="1:17" s="201" customFormat="1" ht="20.100000000000001" customHeight="1" x14ac:dyDescent="0.25">
      <c r="A19" s="249" t="s">
        <v>22</v>
      </c>
      <c r="B19" s="396">
        <f>SUM(B5:B17)</f>
        <v>12944.567000000001</v>
      </c>
      <c r="C19" s="396">
        <f t="shared" ref="C19:P19" si="1">SUM(C5:C17)</f>
        <v>39466.219000000012</v>
      </c>
      <c r="D19" s="396">
        <f t="shared" si="1"/>
        <v>128991.47600000002</v>
      </c>
      <c r="E19" s="396">
        <f t="shared" si="1"/>
        <v>71978.010999999984</v>
      </c>
      <c r="F19" s="396">
        <f t="shared" si="1"/>
        <v>59878.938999999998</v>
      </c>
      <c r="G19" s="396">
        <f t="shared" si="1"/>
        <v>157426.29300000001</v>
      </c>
      <c r="H19" s="396">
        <f t="shared" si="1"/>
        <v>115414.194</v>
      </c>
      <c r="I19" s="396">
        <f t="shared" si="1"/>
        <v>66916.936999999991</v>
      </c>
      <c r="J19" s="396">
        <f t="shared" si="1"/>
        <v>187779.927</v>
      </c>
      <c r="K19" s="396">
        <f t="shared" si="1"/>
        <v>61294.536000000007</v>
      </c>
      <c r="L19" s="396">
        <f t="shared" si="1"/>
        <v>27204.349000000006</v>
      </c>
      <c r="M19" s="396">
        <f t="shared" si="1"/>
        <v>67073.90400000001</v>
      </c>
      <c r="N19" s="396">
        <f t="shared" si="1"/>
        <v>4020.7080000000005</v>
      </c>
      <c r="O19" s="396">
        <f t="shared" si="1"/>
        <v>8152.1610000000001</v>
      </c>
      <c r="P19" s="396">
        <f t="shared" si="1"/>
        <v>460641.36599999992</v>
      </c>
      <c r="Q19" s="395">
        <f>SUM(Q5:Q17)</f>
        <v>1469183.5870000001</v>
      </c>
    </row>
    <row r="20" spans="1:17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2"/>
    </row>
    <row r="21" spans="1:17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12"/>
    </row>
    <row r="22" spans="1:17" ht="15" customHeight="1" x14ac:dyDescent="0.25">
      <c r="A22" s="142" t="s">
        <v>112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2"/>
    </row>
    <row r="23" spans="1:17" ht="1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</sheetData>
  <pageMargins left="0.7" right="0.7" top="0.75" bottom="0.75" header="0.3" footer="0.3"/>
  <pageSetup paperSize="14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Q38"/>
  <sheetViews>
    <sheetView zoomScale="70" zoomScaleNormal="70" workbookViewId="0">
      <selection sqref="A1:Q19"/>
    </sheetView>
  </sheetViews>
  <sheetFormatPr baseColWidth="10" defaultRowHeight="13.5" x14ac:dyDescent="0.25"/>
  <cols>
    <col min="1" max="1" width="31.42578125" style="8" customWidth="1"/>
    <col min="2" max="2" width="14.7109375" style="8" customWidth="1"/>
    <col min="3" max="3" width="12.85546875" style="8" customWidth="1"/>
    <col min="4" max="4" width="14.85546875" style="8" customWidth="1"/>
    <col min="5" max="5" width="12.85546875" style="8" customWidth="1"/>
    <col min="6" max="6" width="13.28515625" style="8" customWidth="1"/>
    <col min="7" max="7" width="13.5703125" style="8" customWidth="1"/>
    <col min="8" max="8" width="16.28515625" style="8" customWidth="1"/>
    <col min="9" max="9" width="11.85546875" style="8" customWidth="1"/>
    <col min="10" max="10" width="11.28515625" style="8" customWidth="1"/>
    <col min="11" max="12" width="13.28515625" style="8" customWidth="1"/>
    <col min="13" max="13" width="13" style="8" customWidth="1"/>
    <col min="14" max="14" width="20.140625" style="8" customWidth="1"/>
    <col min="15" max="15" width="16.5703125" style="8" customWidth="1"/>
    <col min="16" max="16" width="17.140625" style="8" customWidth="1"/>
    <col min="17" max="17" width="14.7109375" style="202" customWidth="1"/>
    <col min="18" max="16384" width="11.42578125" style="8"/>
  </cols>
  <sheetData>
    <row r="1" spans="1:17" ht="13.5" customHeight="1" x14ac:dyDescent="0.25">
      <c r="A1" s="76" t="s">
        <v>462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ht="13.5" customHeight="1" x14ac:dyDescent="0.25">
      <c r="A2" s="76" t="s">
        <v>124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42" customHeight="1" x14ac:dyDescent="0.25">
      <c r="A4" s="180" t="s">
        <v>110</v>
      </c>
      <c r="B4" s="178" t="s">
        <v>219</v>
      </c>
      <c r="C4" s="178" t="s">
        <v>220</v>
      </c>
      <c r="D4" s="178" t="s">
        <v>221</v>
      </c>
      <c r="E4" s="178" t="s">
        <v>222</v>
      </c>
      <c r="F4" s="178" t="s">
        <v>223</v>
      </c>
      <c r="G4" s="178" t="s">
        <v>224</v>
      </c>
      <c r="H4" s="178" t="s">
        <v>225</v>
      </c>
      <c r="I4" s="178" t="s">
        <v>226</v>
      </c>
      <c r="J4" s="178" t="s">
        <v>227</v>
      </c>
      <c r="K4" s="178" t="s">
        <v>228</v>
      </c>
      <c r="L4" s="178" t="s">
        <v>229</v>
      </c>
      <c r="M4" s="178" t="s">
        <v>230</v>
      </c>
      <c r="N4" s="178" t="s">
        <v>231</v>
      </c>
      <c r="O4" s="178" t="s">
        <v>232</v>
      </c>
      <c r="P4" s="178" t="s">
        <v>42</v>
      </c>
      <c r="Q4" s="203" t="s">
        <v>22</v>
      </c>
    </row>
    <row r="5" spans="1:17" ht="20.100000000000001" customHeight="1" x14ac:dyDescent="0.25">
      <c r="A5" s="183" t="s">
        <v>190</v>
      </c>
      <c r="B5" s="386">
        <v>0</v>
      </c>
      <c r="C5" s="386">
        <v>0</v>
      </c>
      <c r="D5" s="386">
        <v>0</v>
      </c>
      <c r="E5" s="386">
        <v>0</v>
      </c>
      <c r="F5" s="386">
        <v>0</v>
      </c>
      <c r="G5" s="386">
        <v>0</v>
      </c>
      <c r="H5" s="386">
        <v>0</v>
      </c>
      <c r="I5" s="386">
        <v>0</v>
      </c>
      <c r="J5" s="386">
        <v>0</v>
      </c>
      <c r="K5" s="386">
        <v>0</v>
      </c>
      <c r="L5" s="386">
        <v>0</v>
      </c>
      <c r="M5" s="386">
        <v>32.5</v>
      </c>
      <c r="N5" s="386">
        <v>84</v>
      </c>
      <c r="O5" s="386">
        <v>0</v>
      </c>
      <c r="P5" s="386">
        <v>40.5</v>
      </c>
      <c r="Q5" s="395">
        <f>SUM(B5:P5)</f>
        <v>157</v>
      </c>
    </row>
    <row r="6" spans="1:17" ht="20.100000000000001" customHeight="1" x14ac:dyDescent="0.25">
      <c r="A6" s="183" t="s">
        <v>191</v>
      </c>
      <c r="B6" s="386">
        <v>0</v>
      </c>
      <c r="C6" s="386">
        <v>0</v>
      </c>
      <c r="D6" s="386">
        <v>0</v>
      </c>
      <c r="E6" s="386">
        <v>0</v>
      </c>
      <c r="F6" s="386">
        <v>0</v>
      </c>
      <c r="G6" s="386">
        <v>0</v>
      </c>
      <c r="H6" s="386">
        <v>96</v>
      </c>
      <c r="I6" s="386">
        <v>0</v>
      </c>
      <c r="J6" s="386">
        <v>12</v>
      </c>
      <c r="K6" s="386">
        <v>0</v>
      </c>
      <c r="L6" s="386">
        <v>0</v>
      </c>
      <c r="M6" s="386">
        <v>14.290000000000001</v>
      </c>
      <c r="N6" s="386">
        <v>5</v>
      </c>
      <c r="O6" s="386">
        <v>0</v>
      </c>
      <c r="P6" s="386">
        <v>40.96</v>
      </c>
      <c r="Q6" s="395">
        <f t="shared" ref="Q6:Q18" si="0">SUM(B6:P6)</f>
        <v>168.25</v>
      </c>
    </row>
    <row r="7" spans="1:17" ht="20.100000000000001" customHeight="1" x14ac:dyDescent="0.25">
      <c r="A7" s="183" t="s">
        <v>192</v>
      </c>
      <c r="B7" s="386">
        <v>0</v>
      </c>
      <c r="C7" s="386">
        <v>0</v>
      </c>
      <c r="D7" s="386">
        <v>0</v>
      </c>
      <c r="E7" s="386">
        <v>0</v>
      </c>
      <c r="F7" s="386">
        <v>0</v>
      </c>
      <c r="G7" s="386">
        <v>0</v>
      </c>
      <c r="H7" s="386">
        <v>0</v>
      </c>
      <c r="I7" s="386">
        <v>0</v>
      </c>
      <c r="J7" s="386">
        <v>0</v>
      </c>
      <c r="K7" s="386">
        <v>0</v>
      </c>
      <c r="L7" s="386">
        <v>0</v>
      </c>
      <c r="M7" s="386">
        <v>5</v>
      </c>
      <c r="N7" s="386">
        <v>11</v>
      </c>
      <c r="O7" s="386">
        <v>0</v>
      </c>
      <c r="P7" s="386">
        <v>0</v>
      </c>
      <c r="Q7" s="395">
        <f t="shared" si="0"/>
        <v>16</v>
      </c>
    </row>
    <row r="8" spans="1:17" ht="20.100000000000001" customHeight="1" x14ac:dyDescent="0.25">
      <c r="A8" s="183" t="s">
        <v>214</v>
      </c>
      <c r="B8" s="386">
        <v>0.23</v>
      </c>
      <c r="C8" s="386">
        <v>15.89</v>
      </c>
      <c r="D8" s="386">
        <v>6.44</v>
      </c>
      <c r="E8" s="386">
        <v>6.07</v>
      </c>
      <c r="F8" s="386">
        <v>0</v>
      </c>
      <c r="G8" s="386">
        <v>143.19</v>
      </c>
      <c r="H8" s="386">
        <v>113</v>
      </c>
      <c r="I8" s="386">
        <v>48</v>
      </c>
      <c r="J8" s="386">
        <v>26.09</v>
      </c>
      <c r="K8" s="386">
        <v>58.11</v>
      </c>
      <c r="L8" s="386">
        <v>21.16</v>
      </c>
      <c r="M8" s="386">
        <v>452.18000000000006</v>
      </c>
      <c r="N8" s="386">
        <v>0</v>
      </c>
      <c r="O8" s="386">
        <v>2.38</v>
      </c>
      <c r="P8" s="386">
        <v>604.34999999999991</v>
      </c>
      <c r="Q8" s="395">
        <f t="shared" si="0"/>
        <v>1497.0900000000001</v>
      </c>
    </row>
    <row r="9" spans="1:17" ht="20.100000000000001" customHeight="1" x14ac:dyDescent="0.25">
      <c r="A9" s="183" t="s">
        <v>193</v>
      </c>
      <c r="B9" s="386">
        <v>39.840000000000003</v>
      </c>
      <c r="C9" s="386">
        <v>1944.71</v>
      </c>
      <c r="D9" s="386">
        <v>6404.7120000000004</v>
      </c>
      <c r="E9" s="386">
        <v>144.1</v>
      </c>
      <c r="F9" s="386">
        <v>277.66999999999996</v>
      </c>
      <c r="G9" s="386">
        <v>1594.74</v>
      </c>
      <c r="H9" s="386">
        <v>946.43000000000006</v>
      </c>
      <c r="I9" s="386">
        <v>40</v>
      </c>
      <c r="J9" s="386">
        <v>736.93000000000006</v>
      </c>
      <c r="K9" s="386">
        <v>538.20000000000005</v>
      </c>
      <c r="L9" s="386">
        <v>68.8</v>
      </c>
      <c r="M9" s="386">
        <v>2089.89</v>
      </c>
      <c r="N9" s="386">
        <v>79.519999999999982</v>
      </c>
      <c r="O9" s="386">
        <v>3828.24</v>
      </c>
      <c r="P9" s="386">
        <v>402388.647</v>
      </c>
      <c r="Q9" s="395">
        <f t="shared" si="0"/>
        <v>421122.429</v>
      </c>
    </row>
    <row r="10" spans="1:17" ht="20.100000000000001" customHeight="1" x14ac:dyDescent="0.25">
      <c r="A10" s="183" t="s">
        <v>194</v>
      </c>
      <c r="B10" s="386">
        <v>0</v>
      </c>
      <c r="C10" s="386">
        <v>0</v>
      </c>
      <c r="D10" s="386">
        <v>0</v>
      </c>
      <c r="E10" s="386">
        <v>0</v>
      </c>
      <c r="F10" s="386">
        <v>0</v>
      </c>
      <c r="G10" s="386">
        <v>0</v>
      </c>
      <c r="H10" s="386">
        <v>31</v>
      </c>
      <c r="I10" s="386">
        <v>0</v>
      </c>
      <c r="J10" s="386">
        <v>0</v>
      </c>
      <c r="K10" s="386">
        <v>0</v>
      </c>
      <c r="L10" s="386">
        <v>0</v>
      </c>
      <c r="M10" s="386">
        <v>0.6</v>
      </c>
      <c r="N10" s="386">
        <v>0</v>
      </c>
      <c r="O10" s="386">
        <v>0</v>
      </c>
      <c r="P10" s="386">
        <v>3.4</v>
      </c>
      <c r="Q10" s="395">
        <f t="shared" si="0"/>
        <v>35</v>
      </c>
    </row>
    <row r="11" spans="1:17" ht="20.100000000000001" customHeight="1" x14ac:dyDescent="0.25">
      <c r="A11" s="183" t="s">
        <v>195</v>
      </c>
      <c r="B11" s="386">
        <v>0</v>
      </c>
      <c r="C11" s="386">
        <v>0</v>
      </c>
      <c r="D11" s="386">
        <v>0</v>
      </c>
      <c r="E11" s="386">
        <v>0</v>
      </c>
      <c r="F11" s="386">
        <v>0</v>
      </c>
      <c r="G11" s="386">
        <v>71507.59</v>
      </c>
      <c r="H11" s="386">
        <v>0</v>
      </c>
      <c r="I11" s="386">
        <v>0</v>
      </c>
      <c r="J11" s="386">
        <v>40028.800000000003</v>
      </c>
      <c r="K11" s="386">
        <v>0</v>
      </c>
      <c r="L11" s="386">
        <v>0</v>
      </c>
      <c r="M11" s="386">
        <v>2109.96</v>
      </c>
      <c r="N11" s="386">
        <v>676.27</v>
      </c>
      <c r="O11" s="386">
        <v>4200.7</v>
      </c>
      <c r="P11" s="386">
        <v>45004.9</v>
      </c>
      <c r="Q11" s="395">
        <f t="shared" si="0"/>
        <v>163528.22</v>
      </c>
    </row>
    <row r="12" spans="1:17" ht="20.100000000000001" customHeight="1" x14ac:dyDescent="0.25">
      <c r="A12" s="183" t="s">
        <v>196</v>
      </c>
      <c r="B12" s="386">
        <v>0</v>
      </c>
      <c r="C12" s="386">
        <v>0</v>
      </c>
      <c r="D12" s="386">
        <v>0</v>
      </c>
      <c r="E12" s="386">
        <v>0</v>
      </c>
      <c r="F12" s="386">
        <v>0</v>
      </c>
      <c r="G12" s="386">
        <v>0</v>
      </c>
      <c r="H12" s="386">
        <v>0</v>
      </c>
      <c r="I12" s="386">
        <v>0</v>
      </c>
      <c r="J12" s="386">
        <v>0</v>
      </c>
      <c r="K12" s="386">
        <v>0</v>
      </c>
      <c r="L12" s="386">
        <v>0</v>
      </c>
      <c r="M12" s="386">
        <v>0</v>
      </c>
      <c r="N12" s="386">
        <v>0</v>
      </c>
      <c r="O12" s="386">
        <v>0</v>
      </c>
      <c r="P12" s="386">
        <v>0</v>
      </c>
      <c r="Q12" s="395">
        <f t="shared" si="0"/>
        <v>0</v>
      </c>
    </row>
    <row r="13" spans="1:17" ht="20.100000000000001" customHeight="1" x14ac:dyDescent="0.25">
      <c r="A13" s="183" t="s">
        <v>197</v>
      </c>
      <c r="B13" s="386">
        <v>0</v>
      </c>
      <c r="C13" s="386">
        <v>0</v>
      </c>
      <c r="D13" s="386">
        <v>0</v>
      </c>
      <c r="E13" s="386">
        <v>0</v>
      </c>
      <c r="F13" s="386">
        <v>0</v>
      </c>
      <c r="G13" s="386">
        <v>0</v>
      </c>
      <c r="H13" s="386">
        <v>0</v>
      </c>
      <c r="I13" s="386">
        <v>0</v>
      </c>
      <c r="J13" s="386">
        <v>0</v>
      </c>
      <c r="K13" s="386">
        <v>0</v>
      </c>
      <c r="L13" s="386">
        <v>0</v>
      </c>
      <c r="M13" s="386">
        <v>0</v>
      </c>
      <c r="N13" s="386">
        <v>0</v>
      </c>
      <c r="O13" s="386">
        <v>0</v>
      </c>
      <c r="P13" s="386">
        <v>0</v>
      </c>
      <c r="Q13" s="395">
        <f t="shared" si="0"/>
        <v>0</v>
      </c>
    </row>
    <row r="14" spans="1:17" ht="20.100000000000001" customHeight="1" x14ac:dyDescent="0.25">
      <c r="A14" s="135" t="s">
        <v>198</v>
      </c>
      <c r="B14" s="386">
        <v>0</v>
      </c>
      <c r="C14" s="386">
        <v>0</v>
      </c>
      <c r="D14" s="386">
        <v>0</v>
      </c>
      <c r="E14" s="386">
        <v>0</v>
      </c>
      <c r="F14" s="386">
        <v>0</v>
      </c>
      <c r="G14" s="386">
        <v>0</v>
      </c>
      <c r="H14" s="386">
        <v>8</v>
      </c>
      <c r="I14" s="386">
        <v>0</v>
      </c>
      <c r="J14" s="386">
        <v>20</v>
      </c>
      <c r="K14" s="386">
        <v>0</v>
      </c>
      <c r="L14" s="386">
        <v>0</v>
      </c>
      <c r="M14" s="386">
        <v>128.59</v>
      </c>
      <c r="N14" s="386">
        <v>0</v>
      </c>
      <c r="O14" s="386">
        <v>4</v>
      </c>
      <c r="P14" s="386">
        <v>972.61</v>
      </c>
      <c r="Q14" s="395">
        <f t="shared" si="0"/>
        <v>1133.2</v>
      </c>
    </row>
    <row r="15" spans="1:17" ht="20.100000000000001" customHeight="1" x14ac:dyDescent="0.25">
      <c r="A15" s="135" t="s">
        <v>340</v>
      </c>
      <c r="B15" s="386">
        <v>266.5</v>
      </c>
      <c r="C15" s="386">
        <v>419.15100000000001</v>
      </c>
      <c r="D15" s="386">
        <v>1554.75</v>
      </c>
      <c r="E15" s="386">
        <v>44</v>
      </c>
      <c r="F15" s="386">
        <v>200.298</v>
      </c>
      <c r="G15" s="386">
        <v>12183.14</v>
      </c>
      <c r="H15" s="386">
        <v>166</v>
      </c>
      <c r="I15" s="386">
        <v>0</v>
      </c>
      <c r="J15" s="386">
        <v>6647.01</v>
      </c>
      <c r="K15" s="386">
        <v>0</v>
      </c>
      <c r="L15" s="386">
        <v>801</v>
      </c>
      <c r="M15" s="386">
        <v>33619.910000000003</v>
      </c>
      <c r="N15" s="386">
        <v>1525</v>
      </c>
      <c r="O15" s="386">
        <v>12350.9</v>
      </c>
      <c r="P15" s="386">
        <v>11196.95</v>
      </c>
      <c r="Q15" s="395">
        <f t="shared" si="0"/>
        <v>80974.608999999997</v>
      </c>
    </row>
    <row r="16" spans="1:17" ht="20.100000000000001" customHeight="1" x14ac:dyDescent="0.25">
      <c r="A16" s="135" t="s">
        <v>341</v>
      </c>
      <c r="B16" s="386">
        <v>0</v>
      </c>
      <c r="C16" s="386">
        <v>0</v>
      </c>
      <c r="D16" s="386">
        <v>0</v>
      </c>
      <c r="E16" s="386">
        <v>0</v>
      </c>
      <c r="F16" s="386">
        <v>0</v>
      </c>
      <c r="G16" s="386">
        <v>0</v>
      </c>
      <c r="H16" s="386">
        <v>0</v>
      </c>
      <c r="I16" s="386">
        <v>0</v>
      </c>
      <c r="J16" s="386">
        <v>0</v>
      </c>
      <c r="K16" s="386">
        <v>0</v>
      </c>
      <c r="L16" s="386">
        <v>0</v>
      </c>
      <c r="M16" s="386">
        <v>0</v>
      </c>
      <c r="N16" s="386">
        <v>0</v>
      </c>
      <c r="O16" s="386">
        <v>0</v>
      </c>
      <c r="P16" s="386">
        <v>0</v>
      </c>
      <c r="Q16" s="395">
        <f t="shared" si="0"/>
        <v>0</v>
      </c>
    </row>
    <row r="17" spans="1:17" ht="20.100000000000001" customHeight="1" x14ac:dyDescent="0.25">
      <c r="A17" s="183" t="s">
        <v>205</v>
      </c>
      <c r="B17" s="386">
        <v>0</v>
      </c>
      <c r="C17" s="386">
        <v>0</v>
      </c>
      <c r="D17" s="386">
        <v>0</v>
      </c>
      <c r="E17" s="386">
        <v>0</v>
      </c>
      <c r="F17" s="386">
        <v>0</v>
      </c>
      <c r="G17" s="386">
        <v>9.17</v>
      </c>
      <c r="H17" s="386">
        <v>0</v>
      </c>
      <c r="I17" s="386">
        <v>0</v>
      </c>
      <c r="J17" s="386">
        <v>0</v>
      </c>
      <c r="K17" s="386">
        <v>0</v>
      </c>
      <c r="L17" s="386">
        <v>0</v>
      </c>
      <c r="M17" s="386">
        <v>0</v>
      </c>
      <c r="N17" s="386">
        <v>0</v>
      </c>
      <c r="O17" s="386">
        <v>0</v>
      </c>
      <c r="P17" s="386">
        <v>3.21</v>
      </c>
      <c r="Q17" s="395">
        <f t="shared" si="0"/>
        <v>12.379999999999999</v>
      </c>
    </row>
    <row r="18" spans="1:17" ht="20.100000000000001" customHeight="1" x14ac:dyDescent="0.25">
      <c r="A18" s="207" t="s">
        <v>489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>
        <v>654</v>
      </c>
      <c r="P18" s="386"/>
      <c r="Q18" s="395">
        <f t="shared" si="0"/>
        <v>654</v>
      </c>
    </row>
    <row r="19" spans="1:17" ht="20.100000000000001" customHeight="1" x14ac:dyDescent="0.25">
      <c r="A19" s="249" t="s">
        <v>22</v>
      </c>
      <c r="B19" s="397">
        <f>SUM(B5:B17)</f>
        <v>306.57</v>
      </c>
      <c r="C19" s="397">
        <f t="shared" ref="C19:P19" si="1">SUM(C5:C17)</f>
        <v>2379.7510000000002</v>
      </c>
      <c r="D19" s="397">
        <f t="shared" si="1"/>
        <v>7965.902</v>
      </c>
      <c r="E19" s="397">
        <f t="shared" si="1"/>
        <v>194.17</v>
      </c>
      <c r="F19" s="397">
        <f t="shared" si="1"/>
        <v>477.96799999999996</v>
      </c>
      <c r="G19" s="397">
        <f t="shared" si="1"/>
        <v>85437.829999999987</v>
      </c>
      <c r="H19" s="397">
        <f t="shared" si="1"/>
        <v>1360.43</v>
      </c>
      <c r="I19" s="397">
        <f t="shared" si="1"/>
        <v>88</v>
      </c>
      <c r="J19" s="397">
        <f t="shared" si="1"/>
        <v>47470.83</v>
      </c>
      <c r="K19" s="397">
        <f t="shared" si="1"/>
        <v>596.31000000000006</v>
      </c>
      <c r="L19" s="397">
        <f t="shared" si="1"/>
        <v>890.96</v>
      </c>
      <c r="M19" s="397">
        <f t="shared" si="1"/>
        <v>38452.920000000006</v>
      </c>
      <c r="N19" s="397">
        <f t="shared" si="1"/>
        <v>2380.79</v>
      </c>
      <c r="O19" s="397">
        <f>SUM(O5:O18)</f>
        <v>21040.22</v>
      </c>
      <c r="P19" s="397">
        <f t="shared" si="1"/>
        <v>460255.52700000006</v>
      </c>
      <c r="Q19" s="395">
        <f>SUM(Q5:Q18)</f>
        <v>669298.17799999996</v>
      </c>
    </row>
    <row r="20" spans="1:17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2"/>
    </row>
    <row r="23" spans="1:17" x14ac:dyDescent="0.25">
      <c r="Q23" s="8"/>
    </row>
    <row r="24" spans="1:17" x14ac:dyDescent="0.25">
      <c r="Q24" s="8"/>
    </row>
    <row r="25" spans="1:17" x14ac:dyDescent="0.25">
      <c r="Q25" s="8"/>
    </row>
    <row r="26" spans="1:17" x14ac:dyDescent="0.25">
      <c r="Q26" s="8"/>
    </row>
    <row r="27" spans="1:17" x14ac:dyDescent="0.25">
      <c r="Q27" s="8"/>
    </row>
    <row r="28" spans="1:17" x14ac:dyDescent="0.25">
      <c r="Q28" s="8"/>
    </row>
    <row r="29" spans="1:17" x14ac:dyDescent="0.25">
      <c r="Q29" s="8"/>
    </row>
    <row r="30" spans="1:17" x14ac:dyDescent="0.25">
      <c r="Q30" s="8"/>
    </row>
    <row r="31" spans="1:17" x14ac:dyDescent="0.25">
      <c r="N31" s="573"/>
      <c r="O31" s="573"/>
      <c r="Q31" s="8"/>
    </row>
    <row r="32" spans="1:17" x14ac:dyDescent="0.25">
      <c r="Q32" s="8"/>
    </row>
    <row r="33" spans="16:17" x14ac:dyDescent="0.25">
      <c r="Q33" s="8"/>
    </row>
    <row r="34" spans="16:17" x14ac:dyDescent="0.25">
      <c r="Q34" s="8"/>
    </row>
    <row r="35" spans="16:17" x14ac:dyDescent="0.25">
      <c r="Q35" s="8"/>
    </row>
    <row r="36" spans="16:17" x14ac:dyDescent="0.25">
      <c r="Q36" s="8"/>
    </row>
    <row r="37" spans="16:17" x14ac:dyDescent="0.25">
      <c r="Q37" s="8"/>
    </row>
    <row r="38" spans="16:17" x14ac:dyDescent="0.25">
      <c r="P38" s="202"/>
      <c r="Q38" s="8"/>
    </row>
  </sheetData>
  <pageMargins left="0.7" right="0.7" top="0.75" bottom="0.75" header="0.3" footer="0.3"/>
  <pageSetup paperSize="14"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Q33"/>
  <sheetViews>
    <sheetView zoomScale="65" zoomScaleNormal="65" workbookViewId="0">
      <selection sqref="A1:Q19"/>
    </sheetView>
  </sheetViews>
  <sheetFormatPr baseColWidth="10" defaultRowHeight="13.5" x14ac:dyDescent="0.25"/>
  <cols>
    <col min="1" max="1" width="31.42578125" style="8" customWidth="1"/>
    <col min="2" max="2" width="19.5703125" style="8" customWidth="1"/>
    <col min="3" max="3" width="14" style="8" customWidth="1"/>
    <col min="4" max="4" width="16" style="8" customWidth="1"/>
    <col min="5" max="5" width="14.42578125" style="8" customWidth="1"/>
    <col min="6" max="6" width="14.85546875" style="8" customWidth="1"/>
    <col min="7" max="7" width="15.28515625" style="8" customWidth="1"/>
    <col min="8" max="8" width="17.140625" style="8" customWidth="1"/>
    <col min="9" max="9" width="15.28515625" style="8" bestFit="1" customWidth="1"/>
    <col min="10" max="10" width="15.5703125" style="8" bestFit="1" customWidth="1"/>
    <col min="11" max="11" width="15.140625" style="8" customWidth="1"/>
    <col min="12" max="12" width="21.85546875" style="8" customWidth="1"/>
    <col min="13" max="13" width="15.7109375" style="8" bestFit="1" customWidth="1"/>
    <col min="14" max="14" width="16.7109375" style="8" customWidth="1"/>
    <col min="15" max="15" width="15" style="8" customWidth="1"/>
    <col min="16" max="16" width="17.7109375" style="8" customWidth="1"/>
    <col min="17" max="17" width="17" style="8" customWidth="1"/>
    <col min="18" max="16384" width="11.42578125" style="8"/>
  </cols>
  <sheetData>
    <row r="1" spans="1:17" ht="13.5" customHeight="1" x14ac:dyDescent="0.25">
      <c r="A1" s="140" t="s">
        <v>462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34"/>
    </row>
    <row r="2" spans="1:17" ht="13.5" customHeight="1" x14ac:dyDescent="0.25">
      <c r="A2" s="140" t="s">
        <v>244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34"/>
    </row>
    <row r="3" spans="1:17" ht="13.5" customHeight="1" x14ac:dyDescent="0.25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34"/>
    </row>
    <row r="4" spans="1:17" ht="51" customHeight="1" x14ac:dyDescent="0.25">
      <c r="A4" s="179" t="s">
        <v>110</v>
      </c>
      <c r="B4" s="178" t="s">
        <v>219</v>
      </c>
      <c r="C4" s="178" t="s">
        <v>220</v>
      </c>
      <c r="D4" s="178" t="s">
        <v>221</v>
      </c>
      <c r="E4" s="178" t="s">
        <v>222</v>
      </c>
      <c r="F4" s="178" t="s">
        <v>223</v>
      </c>
      <c r="G4" s="178" t="s">
        <v>224</v>
      </c>
      <c r="H4" s="178" t="s">
        <v>225</v>
      </c>
      <c r="I4" s="178" t="s">
        <v>226</v>
      </c>
      <c r="J4" s="178" t="s">
        <v>227</v>
      </c>
      <c r="K4" s="178" t="s">
        <v>228</v>
      </c>
      <c r="L4" s="178" t="s">
        <v>229</v>
      </c>
      <c r="M4" s="178" t="s">
        <v>230</v>
      </c>
      <c r="N4" s="178" t="s">
        <v>231</v>
      </c>
      <c r="O4" s="178" t="s">
        <v>232</v>
      </c>
      <c r="P4" s="178" t="s">
        <v>42</v>
      </c>
      <c r="Q4" s="31" t="s">
        <v>22</v>
      </c>
    </row>
    <row r="5" spans="1:17" ht="20.100000000000001" customHeight="1" x14ac:dyDescent="0.25">
      <c r="A5" s="183" t="s">
        <v>190</v>
      </c>
      <c r="B5" s="386">
        <v>76804.091990799992</v>
      </c>
      <c r="C5" s="386">
        <v>68449.860635400008</v>
      </c>
      <c r="D5" s="386">
        <v>92281.463935499996</v>
      </c>
      <c r="E5" s="386">
        <v>68426.561855399996</v>
      </c>
      <c r="F5" s="386">
        <v>113455.51991469995</v>
      </c>
      <c r="G5" s="386">
        <v>170875.60125419998</v>
      </c>
      <c r="H5" s="386">
        <v>102713.29941580002</v>
      </c>
      <c r="I5" s="386">
        <v>120181.0888614</v>
      </c>
      <c r="J5" s="386">
        <v>217570.3645726</v>
      </c>
      <c r="K5" s="386">
        <v>98906.905469399993</v>
      </c>
      <c r="L5" s="386">
        <v>94771.693440899951</v>
      </c>
      <c r="M5" s="386">
        <v>112617.82795649998</v>
      </c>
      <c r="N5" s="386">
        <v>35674.091765799996</v>
      </c>
      <c r="O5" s="386">
        <v>47395.428700400007</v>
      </c>
      <c r="P5" s="386">
        <v>988077.78088099998</v>
      </c>
      <c r="Q5" s="395">
        <f t="shared" ref="Q5:Q18" si="0">SUM(B5:P5)</f>
        <v>2408201.5806498001</v>
      </c>
    </row>
    <row r="6" spans="1:17" ht="20.100000000000001" customHeight="1" x14ac:dyDescent="0.25">
      <c r="A6" s="183" t="s">
        <v>191</v>
      </c>
      <c r="B6" s="386">
        <v>43712.688831599989</v>
      </c>
      <c r="C6" s="386">
        <v>33333.036213600004</v>
      </c>
      <c r="D6" s="386">
        <v>60611.996614000003</v>
      </c>
      <c r="E6" s="386">
        <v>28952.011320000001</v>
      </c>
      <c r="F6" s="386">
        <v>60556.68230600001</v>
      </c>
      <c r="G6" s="386">
        <v>106044.97396950002</v>
      </c>
      <c r="H6" s="386">
        <v>67495.192571399995</v>
      </c>
      <c r="I6" s="386">
        <v>79787.016644700008</v>
      </c>
      <c r="J6" s="386">
        <v>115100.1073584</v>
      </c>
      <c r="K6" s="386">
        <v>52129.883544700009</v>
      </c>
      <c r="L6" s="386">
        <v>48952.097813300003</v>
      </c>
      <c r="M6" s="386">
        <v>45963.326424900006</v>
      </c>
      <c r="N6" s="386">
        <v>22211.5046855</v>
      </c>
      <c r="O6" s="386">
        <v>20611.321483999996</v>
      </c>
      <c r="P6" s="386">
        <v>688334.92199690023</v>
      </c>
      <c r="Q6" s="395">
        <f t="shared" si="0"/>
        <v>1473796.7617785002</v>
      </c>
    </row>
    <row r="7" spans="1:17" ht="20.100000000000001" customHeight="1" x14ac:dyDescent="0.25">
      <c r="A7" s="183" t="s">
        <v>192</v>
      </c>
      <c r="B7" s="386">
        <v>19236.140783400002</v>
      </c>
      <c r="C7" s="386">
        <v>26116.620186999997</v>
      </c>
      <c r="D7" s="386">
        <v>25789.039984100003</v>
      </c>
      <c r="E7" s="386">
        <v>19485.739778200001</v>
      </c>
      <c r="F7" s="386">
        <v>28543.181970899997</v>
      </c>
      <c r="G7" s="386">
        <v>25731.786883499997</v>
      </c>
      <c r="H7" s="386">
        <v>14414.942333700001</v>
      </c>
      <c r="I7" s="386">
        <v>17907.969965800003</v>
      </c>
      <c r="J7" s="386">
        <v>34231.060177500003</v>
      </c>
      <c r="K7" s="386">
        <v>23487.532392200003</v>
      </c>
      <c r="L7" s="386">
        <v>23360.688818699997</v>
      </c>
      <c r="M7" s="386">
        <v>31890.510102299999</v>
      </c>
      <c r="N7" s="386">
        <v>7726.7823790999992</v>
      </c>
      <c r="O7" s="386">
        <v>8748.4982292999975</v>
      </c>
      <c r="P7" s="386">
        <v>181702.30386499999</v>
      </c>
      <c r="Q7" s="395">
        <f t="shared" si="0"/>
        <v>488372.79785069998</v>
      </c>
    </row>
    <row r="8" spans="1:17" ht="20.100000000000001" customHeight="1" x14ac:dyDescent="0.25">
      <c r="A8" s="183" t="s">
        <v>214</v>
      </c>
      <c r="B8" s="386">
        <v>0</v>
      </c>
      <c r="C8" s="386">
        <v>0</v>
      </c>
      <c r="D8" s="386">
        <v>0</v>
      </c>
      <c r="E8" s="386">
        <v>0</v>
      </c>
      <c r="F8" s="386">
        <v>0</v>
      </c>
      <c r="G8" s="386">
        <v>0</v>
      </c>
      <c r="H8" s="386">
        <v>0</v>
      </c>
      <c r="I8" s="386">
        <v>0</v>
      </c>
      <c r="J8" s="386">
        <v>0</v>
      </c>
      <c r="K8" s="386">
        <v>0</v>
      </c>
      <c r="L8" s="386">
        <v>0</v>
      </c>
      <c r="M8" s="386">
        <v>0</v>
      </c>
      <c r="N8" s="386">
        <v>0</v>
      </c>
      <c r="O8" s="386">
        <v>4.4050000000000002</v>
      </c>
      <c r="P8" s="386">
        <v>0</v>
      </c>
      <c r="Q8" s="395">
        <f t="shared" si="0"/>
        <v>4.4050000000000002</v>
      </c>
    </row>
    <row r="9" spans="1:17" ht="20.100000000000001" customHeight="1" x14ac:dyDescent="0.25">
      <c r="A9" s="183" t="s">
        <v>193</v>
      </c>
      <c r="B9" s="386">
        <v>0</v>
      </c>
      <c r="C9" s="386">
        <v>0</v>
      </c>
      <c r="D9" s="386">
        <v>0</v>
      </c>
      <c r="E9" s="386">
        <v>0</v>
      </c>
      <c r="F9" s="386">
        <v>0</v>
      </c>
      <c r="G9" s="386">
        <v>0</v>
      </c>
      <c r="H9" s="386">
        <v>0</v>
      </c>
      <c r="I9" s="386">
        <v>0</v>
      </c>
      <c r="J9" s="386">
        <v>0</v>
      </c>
      <c r="K9" s="386">
        <v>0</v>
      </c>
      <c r="L9" s="386">
        <v>0</v>
      </c>
      <c r="M9" s="386">
        <v>0</v>
      </c>
      <c r="N9" s="386">
        <v>0</v>
      </c>
      <c r="O9" s="386">
        <v>0</v>
      </c>
      <c r="P9" s="386">
        <v>0</v>
      </c>
      <c r="Q9" s="395">
        <f t="shared" si="0"/>
        <v>0</v>
      </c>
    </row>
    <row r="10" spans="1:17" ht="20.100000000000001" customHeight="1" x14ac:dyDescent="0.25">
      <c r="A10" s="183" t="s">
        <v>194</v>
      </c>
      <c r="B10" s="386">
        <v>1817.412</v>
      </c>
      <c r="C10" s="386">
        <v>943.86399999999992</v>
      </c>
      <c r="D10" s="386">
        <v>1069.4580000000001</v>
      </c>
      <c r="E10" s="386">
        <v>1069.7259999999999</v>
      </c>
      <c r="F10" s="386">
        <v>1567.0820000000003</v>
      </c>
      <c r="G10" s="386">
        <v>5592.3720000000003</v>
      </c>
      <c r="H10" s="386">
        <v>10771.109</v>
      </c>
      <c r="I10" s="386">
        <v>8538.1880000000001</v>
      </c>
      <c r="J10" s="386">
        <v>11181.564000000004</v>
      </c>
      <c r="K10" s="386">
        <v>5132.2079999999987</v>
      </c>
      <c r="L10" s="386">
        <v>4062.0090000000005</v>
      </c>
      <c r="M10" s="386">
        <v>8202.6330000000034</v>
      </c>
      <c r="N10" s="386">
        <v>3485.0430000000001</v>
      </c>
      <c r="O10" s="386">
        <v>615.7360000000001</v>
      </c>
      <c r="P10" s="386">
        <v>75072.152999999991</v>
      </c>
      <c r="Q10" s="395">
        <f t="shared" si="0"/>
        <v>139120.557</v>
      </c>
    </row>
    <row r="11" spans="1:17" ht="20.100000000000001" customHeight="1" x14ac:dyDescent="0.25">
      <c r="A11" s="183" t="s">
        <v>195</v>
      </c>
      <c r="B11" s="386">
        <v>0</v>
      </c>
      <c r="C11" s="386">
        <v>0</v>
      </c>
      <c r="D11" s="386">
        <v>0</v>
      </c>
      <c r="E11" s="386">
        <v>0</v>
      </c>
      <c r="F11" s="386">
        <v>0</v>
      </c>
      <c r="G11" s="386">
        <v>0</v>
      </c>
      <c r="H11" s="386">
        <v>0</v>
      </c>
      <c r="I11" s="386">
        <v>0</v>
      </c>
      <c r="J11" s="386">
        <v>0</v>
      </c>
      <c r="K11" s="386">
        <v>0</v>
      </c>
      <c r="L11" s="386">
        <v>0</v>
      </c>
      <c r="M11" s="386">
        <v>0</v>
      </c>
      <c r="N11" s="386">
        <v>0</v>
      </c>
      <c r="O11" s="386">
        <v>0</v>
      </c>
      <c r="P11" s="386">
        <v>0</v>
      </c>
      <c r="Q11" s="395">
        <f t="shared" si="0"/>
        <v>0</v>
      </c>
    </row>
    <row r="12" spans="1:17" ht="20.100000000000001" customHeight="1" x14ac:dyDescent="0.25">
      <c r="A12" s="183" t="s">
        <v>196</v>
      </c>
      <c r="B12" s="386">
        <v>0</v>
      </c>
      <c r="C12" s="386">
        <v>0</v>
      </c>
      <c r="D12" s="386">
        <v>0</v>
      </c>
      <c r="E12" s="386">
        <v>0</v>
      </c>
      <c r="F12" s="386">
        <v>0</v>
      </c>
      <c r="G12" s="386">
        <v>0</v>
      </c>
      <c r="H12" s="386">
        <v>0</v>
      </c>
      <c r="I12" s="386">
        <v>0</v>
      </c>
      <c r="J12" s="386">
        <v>0</v>
      </c>
      <c r="K12" s="386">
        <v>0</v>
      </c>
      <c r="L12" s="386">
        <v>0</v>
      </c>
      <c r="M12" s="386">
        <v>0</v>
      </c>
      <c r="N12" s="386">
        <v>0</v>
      </c>
      <c r="O12" s="386">
        <v>0</v>
      </c>
      <c r="P12" s="386">
        <v>0</v>
      </c>
      <c r="Q12" s="395">
        <f t="shared" si="0"/>
        <v>0</v>
      </c>
    </row>
    <row r="13" spans="1:17" ht="20.100000000000001" customHeight="1" x14ac:dyDescent="0.25">
      <c r="A13" s="183" t="s">
        <v>197</v>
      </c>
      <c r="B13" s="386">
        <v>0</v>
      </c>
      <c r="C13" s="386">
        <v>0</v>
      </c>
      <c r="D13" s="386">
        <v>0</v>
      </c>
      <c r="E13" s="386">
        <v>0</v>
      </c>
      <c r="F13" s="386">
        <v>0</v>
      </c>
      <c r="G13" s="386">
        <v>0</v>
      </c>
      <c r="H13" s="386">
        <v>0</v>
      </c>
      <c r="I13" s="386">
        <v>0</v>
      </c>
      <c r="J13" s="386">
        <v>0</v>
      </c>
      <c r="K13" s="386">
        <v>0</v>
      </c>
      <c r="L13" s="386">
        <v>0</v>
      </c>
      <c r="M13" s="386">
        <v>0</v>
      </c>
      <c r="N13" s="386">
        <v>0</v>
      </c>
      <c r="O13" s="386">
        <v>0</v>
      </c>
      <c r="P13" s="386">
        <v>0</v>
      </c>
      <c r="Q13" s="395">
        <f t="shared" si="0"/>
        <v>0</v>
      </c>
    </row>
    <row r="14" spans="1:17" ht="20.100000000000001" customHeight="1" x14ac:dyDescent="0.25">
      <c r="A14" s="135" t="s">
        <v>198</v>
      </c>
      <c r="B14" s="386">
        <v>11853.51</v>
      </c>
      <c r="C14" s="386">
        <v>21649.66</v>
      </c>
      <c r="D14" s="386">
        <v>39033.370000000003</v>
      </c>
      <c r="E14" s="386">
        <v>21903</v>
      </c>
      <c r="F14" s="386">
        <v>40350.980000000003</v>
      </c>
      <c r="G14" s="386">
        <v>72279.8</v>
      </c>
      <c r="H14" s="386">
        <v>57038.400000000001</v>
      </c>
      <c r="I14" s="386">
        <v>63131.100000000006</v>
      </c>
      <c r="J14" s="386">
        <v>83870.600000000006</v>
      </c>
      <c r="K14" s="386">
        <v>37780.97</v>
      </c>
      <c r="L14" s="386">
        <v>16333.259999999998</v>
      </c>
      <c r="M14" s="386">
        <v>52033.599999999999</v>
      </c>
      <c r="N14" s="386">
        <v>10775.52</v>
      </c>
      <c r="O14" s="386">
        <v>11781.06</v>
      </c>
      <c r="P14" s="386">
        <v>812274.27648830006</v>
      </c>
      <c r="Q14" s="395">
        <f t="shared" si="0"/>
        <v>1352089.1064883</v>
      </c>
    </row>
    <row r="15" spans="1:17" ht="20.100000000000001" customHeight="1" x14ac:dyDescent="0.25">
      <c r="A15" s="135" t="s">
        <v>340</v>
      </c>
      <c r="B15" s="386">
        <v>96657.032539099993</v>
      </c>
      <c r="C15" s="386">
        <v>81576.536443199977</v>
      </c>
      <c r="D15" s="386">
        <v>125060.742534</v>
      </c>
      <c r="E15" s="386">
        <v>100631.37913070002</v>
      </c>
      <c r="F15" s="386">
        <v>115715.22717079999</v>
      </c>
      <c r="G15" s="386">
        <v>133636.86613839999</v>
      </c>
      <c r="H15" s="386">
        <v>104313.94897289999</v>
      </c>
      <c r="I15" s="386">
        <v>163518.78684840005</v>
      </c>
      <c r="J15" s="386">
        <v>196612.93751599998</v>
      </c>
      <c r="K15" s="386">
        <v>118377.07144269998</v>
      </c>
      <c r="L15" s="386">
        <v>108933.8512069</v>
      </c>
      <c r="M15" s="386">
        <v>154526.36823769999</v>
      </c>
      <c r="N15" s="386">
        <v>47354.415828699995</v>
      </c>
      <c r="O15" s="386">
        <v>58811.589269699994</v>
      </c>
      <c r="P15" s="386">
        <v>0</v>
      </c>
      <c r="Q15" s="395">
        <f t="shared" si="0"/>
        <v>1605726.7532791998</v>
      </c>
    </row>
    <row r="16" spans="1:17" ht="20.100000000000001" customHeight="1" x14ac:dyDescent="0.25">
      <c r="A16" s="135" t="s">
        <v>341</v>
      </c>
      <c r="B16" s="386">
        <v>0</v>
      </c>
      <c r="C16" s="386">
        <v>0</v>
      </c>
      <c r="D16" s="386">
        <v>0</v>
      </c>
      <c r="E16" s="386">
        <v>0</v>
      </c>
      <c r="F16" s="386">
        <v>0</v>
      </c>
      <c r="G16" s="386">
        <v>0</v>
      </c>
      <c r="H16" s="386">
        <v>0</v>
      </c>
      <c r="I16" s="386">
        <v>0</v>
      </c>
      <c r="J16" s="386">
        <v>0</v>
      </c>
      <c r="K16" s="386">
        <v>0</v>
      </c>
      <c r="L16" s="386">
        <v>0</v>
      </c>
      <c r="M16" s="386">
        <v>0</v>
      </c>
      <c r="N16" s="386">
        <v>0</v>
      </c>
      <c r="O16" s="386">
        <v>0</v>
      </c>
      <c r="P16" s="386">
        <v>0</v>
      </c>
      <c r="Q16" s="395">
        <f t="shared" si="0"/>
        <v>0</v>
      </c>
    </row>
    <row r="17" spans="1:17" ht="20.100000000000001" customHeight="1" x14ac:dyDescent="0.25">
      <c r="A17" s="183" t="s">
        <v>205</v>
      </c>
      <c r="B17" s="386">
        <v>0</v>
      </c>
      <c r="C17" s="386">
        <v>0</v>
      </c>
      <c r="D17" s="386">
        <v>0</v>
      </c>
      <c r="E17" s="386">
        <v>0</v>
      </c>
      <c r="F17" s="386">
        <v>0</v>
      </c>
      <c r="G17" s="386">
        <v>0</v>
      </c>
      <c r="H17" s="386">
        <v>0</v>
      </c>
      <c r="I17" s="386">
        <v>0</v>
      </c>
      <c r="J17" s="386">
        <v>0</v>
      </c>
      <c r="K17" s="386">
        <v>0</v>
      </c>
      <c r="L17" s="386">
        <v>0</v>
      </c>
      <c r="M17" s="386">
        <v>0</v>
      </c>
      <c r="N17" s="386">
        <v>0</v>
      </c>
      <c r="O17" s="386">
        <v>0</v>
      </c>
      <c r="P17" s="386">
        <v>0</v>
      </c>
      <c r="Q17" s="395">
        <f t="shared" si="0"/>
        <v>0</v>
      </c>
    </row>
    <row r="18" spans="1:17" ht="20.100000000000001" customHeight="1" x14ac:dyDescent="0.25">
      <c r="A18" s="207" t="s">
        <v>489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95">
        <f t="shared" si="0"/>
        <v>0</v>
      </c>
    </row>
    <row r="19" spans="1:17" ht="20.100000000000001" customHeight="1" x14ac:dyDescent="0.25">
      <c r="A19" s="249" t="s">
        <v>22</v>
      </c>
      <c r="B19" s="396">
        <f>SUM(B5:B17)</f>
        <v>250080.87614489999</v>
      </c>
      <c r="C19" s="396">
        <f t="shared" ref="C19:Q19" si="1">SUM(C5:C17)</f>
        <v>232069.57747919997</v>
      </c>
      <c r="D19" s="396">
        <f>SUM(D5:D17)</f>
        <v>343846.07106760005</v>
      </c>
      <c r="E19" s="396">
        <f t="shared" si="1"/>
        <v>240468.41808430001</v>
      </c>
      <c r="F19" s="396">
        <f t="shared" si="1"/>
        <v>360188.67336239998</v>
      </c>
      <c r="G19" s="396">
        <f t="shared" si="1"/>
        <v>514161.40024559997</v>
      </c>
      <c r="H19" s="396">
        <f t="shared" si="1"/>
        <v>356746.89229380002</v>
      </c>
      <c r="I19" s="396">
        <f t="shared" si="1"/>
        <v>453064.15032030002</v>
      </c>
      <c r="J19" s="396">
        <f t="shared" si="1"/>
        <v>658566.63362450001</v>
      </c>
      <c r="K19" s="396">
        <f t="shared" si="1"/>
        <v>335814.57084899995</v>
      </c>
      <c r="L19" s="396">
        <f t="shared" si="1"/>
        <v>296413.60027979995</v>
      </c>
      <c r="M19" s="396">
        <f t="shared" si="1"/>
        <v>405234.26572139998</v>
      </c>
      <c r="N19" s="396">
        <f t="shared" si="1"/>
        <v>127227.3576591</v>
      </c>
      <c r="O19" s="396">
        <f t="shared" si="1"/>
        <v>147968.03868339999</v>
      </c>
      <c r="P19" s="396">
        <f t="shared" si="1"/>
        <v>2745461.4362312001</v>
      </c>
      <c r="Q19" s="396">
        <f t="shared" si="1"/>
        <v>7467311.9620465003</v>
      </c>
    </row>
    <row r="20" spans="1:17" ht="13.5" customHeight="1" x14ac:dyDescent="0.2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</row>
    <row r="21" spans="1:17" ht="15" customHeight="1" x14ac:dyDescent="0.25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</row>
    <row r="22" spans="1:17" ht="15" x14ac:dyDescent="0.25">
      <c r="A22" s="200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</row>
    <row r="23" spans="1:17" ht="15" x14ac:dyDescent="0.25">
      <c r="A23" s="200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</row>
    <row r="24" spans="1:17" ht="15" x14ac:dyDescent="0.25">
      <c r="A24" s="200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</row>
    <row r="25" spans="1:17" ht="15" x14ac:dyDescent="0.25">
      <c r="A25" s="200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</row>
    <row r="26" spans="1:17" ht="15" x14ac:dyDescent="0.25">
      <c r="A26" s="200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</row>
    <row r="27" spans="1:17" ht="15" x14ac:dyDescent="0.25">
      <c r="A27" s="200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</row>
    <row r="28" spans="1:17" ht="15" x14ac:dyDescent="0.25">
      <c r="A28" s="200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</row>
    <row r="29" spans="1:17" ht="15" x14ac:dyDescent="0.25">
      <c r="A29" s="200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</row>
    <row r="30" spans="1:17" ht="15" x14ac:dyDescent="0.25">
      <c r="A30" s="200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</row>
    <row r="31" spans="1:17" ht="15" x14ac:dyDescent="0.25">
      <c r="A31" s="200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</row>
    <row r="32" spans="1:17" ht="15" x14ac:dyDescent="0.25">
      <c r="A32" s="200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</row>
    <row r="33" spans="1:17" ht="15" x14ac:dyDescent="0.25">
      <c r="A33" s="200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</row>
  </sheetData>
  <pageMargins left="0.7" right="0.7" top="0.75" bottom="0.75" header="0.3" footer="0.3"/>
  <pageSetup paperSize="14" scale="5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Q22"/>
  <sheetViews>
    <sheetView zoomScale="70" zoomScaleNormal="70" workbookViewId="0">
      <selection sqref="A1:Q19"/>
    </sheetView>
  </sheetViews>
  <sheetFormatPr baseColWidth="10" defaultRowHeight="13.5" x14ac:dyDescent="0.25"/>
  <cols>
    <col min="1" max="1" width="31.42578125" style="8" customWidth="1"/>
    <col min="2" max="2" width="15.42578125" style="8" customWidth="1"/>
    <col min="3" max="3" width="12.7109375" style="8" customWidth="1"/>
    <col min="4" max="4" width="16" style="8" bestFit="1" customWidth="1"/>
    <col min="5" max="5" width="12.42578125" style="8" customWidth="1"/>
    <col min="6" max="7" width="14.140625" style="8" customWidth="1"/>
    <col min="8" max="8" width="15.7109375" style="8" customWidth="1"/>
    <col min="9" max="9" width="11.28515625" style="8" customWidth="1"/>
    <col min="10" max="10" width="12.42578125" style="8" customWidth="1"/>
    <col min="11" max="13" width="13.28515625" style="8" customWidth="1"/>
    <col min="14" max="14" width="21.140625" style="8" customWidth="1"/>
    <col min="15" max="15" width="17.85546875" style="8" customWidth="1"/>
    <col min="16" max="16" width="17.5703125" style="8" customWidth="1"/>
    <col min="17" max="17" width="13.42578125" style="8" customWidth="1"/>
    <col min="18" max="16384" width="11.42578125" style="8"/>
  </cols>
  <sheetData>
    <row r="1" spans="1:17" ht="13.5" customHeight="1" x14ac:dyDescent="0.25">
      <c r="A1" s="76" t="s">
        <v>462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ht="13.5" customHeight="1" x14ac:dyDescent="0.25">
      <c r="A2" s="76" t="s">
        <v>125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42" customHeight="1" x14ac:dyDescent="0.25">
      <c r="A4" s="177" t="s">
        <v>110</v>
      </c>
      <c r="B4" s="178" t="s">
        <v>219</v>
      </c>
      <c r="C4" s="178" t="s">
        <v>220</v>
      </c>
      <c r="D4" s="178" t="s">
        <v>221</v>
      </c>
      <c r="E4" s="178" t="s">
        <v>222</v>
      </c>
      <c r="F4" s="178" t="s">
        <v>223</v>
      </c>
      <c r="G4" s="178" t="s">
        <v>224</v>
      </c>
      <c r="H4" s="178" t="s">
        <v>225</v>
      </c>
      <c r="I4" s="178" t="s">
        <v>226</v>
      </c>
      <c r="J4" s="178" t="s">
        <v>227</v>
      </c>
      <c r="K4" s="178" t="s">
        <v>228</v>
      </c>
      <c r="L4" s="178" t="s">
        <v>229</v>
      </c>
      <c r="M4" s="178" t="s">
        <v>230</v>
      </c>
      <c r="N4" s="178" t="s">
        <v>231</v>
      </c>
      <c r="O4" s="178" t="s">
        <v>232</v>
      </c>
      <c r="P4" s="178" t="s">
        <v>42</v>
      </c>
      <c r="Q4" s="31" t="s">
        <v>22</v>
      </c>
    </row>
    <row r="5" spans="1:17" ht="20.100000000000001" customHeight="1" x14ac:dyDescent="0.25">
      <c r="A5" s="183" t="s">
        <v>190</v>
      </c>
      <c r="B5" s="386">
        <v>0</v>
      </c>
      <c r="C5" s="386">
        <v>0</v>
      </c>
      <c r="D5" s="386">
        <v>0</v>
      </c>
      <c r="E5" s="386">
        <v>0</v>
      </c>
      <c r="F5" s="386">
        <v>0</v>
      </c>
      <c r="G5" s="386">
        <v>0</v>
      </c>
      <c r="H5" s="386">
        <v>0</v>
      </c>
      <c r="I5" s="386">
        <v>0</v>
      </c>
      <c r="J5" s="386">
        <v>0</v>
      </c>
      <c r="K5" s="386">
        <v>0</v>
      </c>
      <c r="L5" s="386">
        <v>0</v>
      </c>
      <c r="M5" s="386">
        <v>0</v>
      </c>
      <c r="N5" s="386">
        <v>0</v>
      </c>
      <c r="O5" s="386">
        <v>0</v>
      </c>
      <c r="P5" s="386">
        <v>0</v>
      </c>
      <c r="Q5" s="388">
        <f>SUM(B5:P5)</f>
        <v>0</v>
      </c>
    </row>
    <row r="6" spans="1:17" ht="20.100000000000001" customHeight="1" x14ac:dyDescent="0.25">
      <c r="A6" s="183" t="s">
        <v>191</v>
      </c>
      <c r="B6" s="386">
        <v>0</v>
      </c>
      <c r="C6" s="386">
        <v>0</v>
      </c>
      <c r="D6" s="386">
        <v>0</v>
      </c>
      <c r="E6" s="386">
        <v>0</v>
      </c>
      <c r="F6" s="386">
        <v>0</v>
      </c>
      <c r="G6" s="386">
        <v>0</v>
      </c>
      <c r="H6" s="386">
        <v>0</v>
      </c>
      <c r="I6" s="386">
        <v>0</v>
      </c>
      <c r="J6" s="386">
        <v>0</v>
      </c>
      <c r="K6" s="386">
        <v>0</v>
      </c>
      <c r="L6" s="386">
        <v>0</v>
      </c>
      <c r="M6" s="386">
        <v>0</v>
      </c>
      <c r="N6" s="386">
        <v>0</v>
      </c>
      <c r="O6" s="386">
        <v>0</v>
      </c>
      <c r="P6" s="386">
        <v>0</v>
      </c>
      <c r="Q6" s="388">
        <f t="shared" ref="Q6:Q17" si="0">SUM(B6:P6)</f>
        <v>0</v>
      </c>
    </row>
    <row r="7" spans="1:17" ht="20.100000000000001" customHeight="1" x14ac:dyDescent="0.25">
      <c r="A7" s="183" t="s">
        <v>192</v>
      </c>
      <c r="B7" s="386">
        <v>0</v>
      </c>
      <c r="C7" s="386">
        <v>0</v>
      </c>
      <c r="D7" s="386">
        <v>0</v>
      </c>
      <c r="E7" s="386">
        <v>0</v>
      </c>
      <c r="F7" s="386">
        <v>0</v>
      </c>
      <c r="G7" s="386">
        <v>0</v>
      </c>
      <c r="H7" s="386">
        <v>0</v>
      </c>
      <c r="I7" s="386">
        <v>0</v>
      </c>
      <c r="J7" s="386">
        <v>0</v>
      </c>
      <c r="K7" s="386">
        <v>0</v>
      </c>
      <c r="L7" s="386">
        <v>0</v>
      </c>
      <c r="M7" s="386">
        <v>0</v>
      </c>
      <c r="N7" s="386">
        <v>0</v>
      </c>
      <c r="O7" s="386">
        <v>0</v>
      </c>
      <c r="P7" s="386">
        <v>0</v>
      </c>
      <c r="Q7" s="388">
        <f t="shared" si="0"/>
        <v>0</v>
      </c>
    </row>
    <row r="8" spans="1:17" ht="20.100000000000001" customHeight="1" x14ac:dyDescent="0.25">
      <c r="A8" s="183" t="s">
        <v>214</v>
      </c>
      <c r="B8" s="386">
        <v>0</v>
      </c>
      <c r="C8" s="386">
        <v>0</v>
      </c>
      <c r="D8" s="386">
        <v>0</v>
      </c>
      <c r="E8" s="386">
        <v>0</v>
      </c>
      <c r="F8" s="386">
        <v>0</v>
      </c>
      <c r="G8" s="386">
        <v>0</v>
      </c>
      <c r="H8" s="386">
        <v>0</v>
      </c>
      <c r="I8" s="386">
        <v>0</v>
      </c>
      <c r="J8" s="386">
        <v>0</v>
      </c>
      <c r="K8" s="386">
        <v>0</v>
      </c>
      <c r="L8" s="386">
        <v>0</v>
      </c>
      <c r="M8" s="386">
        <v>0</v>
      </c>
      <c r="N8" s="386">
        <v>0</v>
      </c>
      <c r="O8" s="386">
        <v>0</v>
      </c>
      <c r="P8" s="386">
        <v>0</v>
      </c>
      <c r="Q8" s="388">
        <f t="shared" si="0"/>
        <v>0</v>
      </c>
    </row>
    <row r="9" spans="1:17" ht="20.100000000000001" customHeight="1" x14ac:dyDescent="0.25">
      <c r="A9" s="183" t="s">
        <v>193</v>
      </c>
      <c r="B9" s="386">
        <v>0</v>
      </c>
      <c r="C9" s="386">
        <v>0</v>
      </c>
      <c r="D9" s="386">
        <v>0</v>
      </c>
      <c r="E9" s="386">
        <v>0</v>
      </c>
      <c r="F9" s="386">
        <v>0</v>
      </c>
      <c r="G9" s="386">
        <v>0</v>
      </c>
      <c r="H9" s="386">
        <v>0</v>
      </c>
      <c r="I9" s="386">
        <v>0</v>
      </c>
      <c r="J9" s="386">
        <v>0</v>
      </c>
      <c r="K9" s="386">
        <v>0</v>
      </c>
      <c r="L9" s="386">
        <v>0</v>
      </c>
      <c r="M9" s="386">
        <v>0</v>
      </c>
      <c r="N9" s="386">
        <v>0</v>
      </c>
      <c r="O9" s="386">
        <v>0</v>
      </c>
      <c r="P9" s="386">
        <v>0</v>
      </c>
      <c r="Q9" s="388">
        <f t="shared" si="0"/>
        <v>0</v>
      </c>
    </row>
    <row r="10" spans="1:17" ht="20.100000000000001" customHeight="1" x14ac:dyDescent="0.25">
      <c r="A10" s="183" t="s">
        <v>194</v>
      </c>
      <c r="B10" s="386">
        <v>0</v>
      </c>
      <c r="C10" s="386">
        <v>0</v>
      </c>
      <c r="D10" s="386">
        <v>0</v>
      </c>
      <c r="E10" s="386">
        <v>0</v>
      </c>
      <c r="F10" s="386">
        <v>0</v>
      </c>
      <c r="G10" s="386">
        <v>0</v>
      </c>
      <c r="H10" s="386">
        <v>0</v>
      </c>
      <c r="I10" s="386">
        <v>0</v>
      </c>
      <c r="J10" s="386">
        <v>0</v>
      </c>
      <c r="K10" s="386">
        <v>0</v>
      </c>
      <c r="L10" s="386">
        <v>0</v>
      </c>
      <c r="M10" s="386">
        <v>0</v>
      </c>
      <c r="N10" s="386">
        <v>0</v>
      </c>
      <c r="O10" s="386">
        <v>0</v>
      </c>
      <c r="P10" s="386">
        <v>0</v>
      </c>
      <c r="Q10" s="388">
        <f t="shared" si="0"/>
        <v>0</v>
      </c>
    </row>
    <row r="11" spans="1:17" ht="20.100000000000001" customHeight="1" x14ac:dyDescent="0.25">
      <c r="A11" s="183" t="s">
        <v>195</v>
      </c>
      <c r="B11" s="386">
        <v>0</v>
      </c>
      <c r="C11" s="386">
        <v>0</v>
      </c>
      <c r="D11" s="386">
        <v>0</v>
      </c>
      <c r="E11" s="386">
        <v>0</v>
      </c>
      <c r="F11" s="386">
        <v>0</v>
      </c>
      <c r="G11" s="386">
        <v>0</v>
      </c>
      <c r="H11" s="386">
        <v>0</v>
      </c>
      <c r="I11" s="386">
        <v>0</v>
      </c>
      <c r="J11" s="386">
        <v>0</v>
      </c>
      <c r="K11" s="386">
        <v>0</v>
      </c>
      <c r="L11" s="386">
        <v>0</v>
      </c>
      <c r="M11" s="386">
        <v>0</v>
      </c>
      <c r="N11" s="386">
        <v>0</v>
      </c>
      <c r="O11" s="386">
        <v>0</v>
      </c>
      <c r="P11" s="386">
        <v>0</v>
      </c>
      <c r="Q11" s="388">
        <f t="shared" si="0"/>
        <v>0</v>
      </c>
    </row>
    <row r="12" spans="1:17" ht="20.100000000000001" customHeight="1" x14ac:dyDescent="0.25">
      <c r="A12" s="183" t="s">
        <v>196</v>
      </c>
      <c r="B12" s="386">
        <v>0</v>
      </c>
      <c r="C12" s="386">
        <v>0</v>
      </c>
      <c r="D12" s="386">
        <v>0</v>
      </c>
      <c r="E12" s="386">
        <v>0</v>
      </c>
      <c r="F12" s="386">
        <v>0</v>
      </c>
      <c r="G12" s="386">
        <v>0</v>
      </c>
      <c r="H12" s="386">
        <v>0</v>
      </c>
      <c r="I12" s="386">
        <v>0</v>
      </c>
      <c r="J12" s="386">
        <v>0</v>
      </c>
      <c r="K12" s="386">
        <v>0</v>
      </c>
      <c r="L12" s="386">
        <v>0</v>
      </c>
      <c r="M12" s="386">
        <v>0</v>
      </c>
      <c r="N12" s="386">
        <v>0</v>
      </c>
      <c r="O12" s="386">
        <v>0</v>
      </c>
      <c r="P12" s="386">
        <v>0</v>
      </c>
      <c r="Q12" s="388">
        <f t="shared" si="0"/>
        <v>0</v>
      </c>
    </row>
    <row r="13" spans="1:17" ht="20.100000000000001" customHeight="1" x14ac:dyDescent="0.25">
      <c r="A13" s="183" t="s">
        <v>197</v>
      </c>
      <c r="B13" s="386">
        <v>0</v>
      </c>
      <c r="C13" s="386">
        <v>0</v>
      </c>
      <c r="D13" s="386">
        <v>0</v>
      </c>
      <c r="E13" s="386">
        <v>0</v>
      </c>
      <c r="F13" s="386">
        <v>0</v>
      </c>
      <c r="G13" s="386">
        <v>0</v>
      </c>
      <c r="H13" s="386">
        <v>0</v>
      </c>
      <c r="I13" s="386">
        <v>0</v>
      </c>
      <c r="J13" s="386">
        <v>0</v>
      </c>
      <c r="K13" s="386">
        <v>0</v>
      </c>
      <c r="L13" s="386">
        <v>0</v>
      </c>
      <c r="M13" s="386">
        <v>0</v>
      </c>
      <c r="N13" s="386">
        <v>0</v>
      </c>
      <c r="O13" s="386">
        <v>0</v>
      </c>
      <c r="P13" s="386">
        <v>0</v>
      </c>
      <c r="Q13" s="388">
        <f t="shared" si="0"/>
        <v>0</v>
      </c>
    </row>
    <row r="14" spans="1:17" ht="20.100000000000001" customHeight="1" x14ac:dyDescent="0.25">
      <c r="A14" s="135" t="s">
        <v>198</v>
      </c>
      <c r="B14" s="386">
        <v>0</v>
      </c>
      <c r="C14" s="386">
        <v>0</v>
      </c>
      <c r="D14" s="386">
        <v>0</v>
      </c>
      <c r="E14" s="386">
        <v>0</v>
      </c>
      <c r="F14" s="386">
        <v>0</v>
      </c>
      <c r="G14" s="386">
        <v>0</v>
      </c>
      <c r="H14" s="386">
        <v>0</v>
      </c>
      <c r="I14" s="386">
        <v>0</v>
      </c>
      <c r="J14" s="386">
        <v>0</v>
      </c>
      <c r="K14" s="386">
        <v>0</v>
      </c>
      <c r="L14" s="386">
        <v>0</v>
      </c>
      <c r="M14" s="386">
        <v>0</v>
      </c>
      <c r="N14" s="386">
        <v>0</v>
      </c>
      <c r="O14" s="386">
        <v>0</v>
      </c>
      <c r="P14" s="386">
        <v>94.94</v>
      </c>
      <c r="Q14" s="388">
        <f t="shared" si="0"/>
        <v>94.94</v>
      </c>
    </row>
    <row r="15" spans="1:17" ht="20.100000000000001" customHeight="1" x14ac:dyDescent="0.25">
      <c r="A15" s="135" t="s">
        <v>340</v>
      </c>
      <c r="B15" s="386">
        <v>0</v>
      </c>
      <c r="C15" s="386">
        <v>0</v>
      </c>
      <c r="D15" s="386">
        <v>0</v>
      </c>
      <c r="E15" s="386">
        <v>0</v>
      </c>
      <c r="F15" s="386">
        <v>0</v>
      </c>
      <c r="G15" s="386">
        <v>0</v>
      </c>
      <c r="H15" s="386">
        <v>0</v>
      </c>
      <c r="I15" s="386">
        <v>0</v>
      </c>
      <c r="J15" s="386">
        <v>0</v>
      </c>
      <c r="K15" s="386">
        <v>0</v>
      </c>
      <c r="L15" s="386">
        <v>0</v>
      </c>
      <c r="M15" s="386">
        <v>0</v>
      </c>
      <c r="N15" s="386">
        <v>0</v>
      </c>
      <c r="O15" s="386">
        <v>0</v>
      </c>
      <c r="P15" s="386">
        <v>0</v>
      </c>
      <c r="Q15" s="388">
        <f t="shared" si="0"/>
        <v>0</v>
      </c>
    </row>
    <row r="16" spans="1:17" ht="20.100000000000001" customHeight="1" x14ac:dyDescent="0.25">
      <c r="A16" s="135" t="s">
        <v>341</v>
      </c>
      <c r="B16" s="386">
        <v>0</v>
      </c>
      <c r="C16" s="386">
        <v>3.5</v>
      </c>
      <c r="D16" s="386">
        <v>63.272999999999996</v>
      </c>
      <c r="E16" s="386">
        <v>85.015999999999991</v>
      </c>
      <c r="F16" s="386">
        <v>0.16</v>
      </c>
      <c r="G16" s="386">
        <v>0</v>
      </c>
      <c r="H16" s="386">
        <v>0</v>
      </c>
      <c r="I16" s="386">
        <v>0</v>
      </c>
      <c r="J16" s="386">
        <v>97.544999999999987</v>
      </c>
      <c r="K16" s="386">
        <v>0</v>
      </c>
      <c r="L16" s="386">
        <v>0</v>
      </c>
      <c r="M16" s="386">
        <v>0</v>
      </c>
      <c r="N16" s="386">
        <v>0</v>
      </c>
      <c r="O16" s="386">
        <v>0</v>
      </c>
      <c r="P16" s="386">
        <v>0</v>
      </c>
      <c r="Q16" s="388">
        <f t="shared" si="0"/>
        <v>249.49399999999997</v>
      </c>
    </row>
    <row r="17" spans="1:17" ht="20.100000000000001" customHeight="1" x14ac:dyDescent="0.25">
      <c r="A17" s="183" t="s">
        <v>205</v>
      </c>
      <c r="B17" s="386">
        <v>0</v>
      </c>
      <c r="C17" s="386">
        <v>0</v>
      </c>
      <c r="D17" s="386">
        <v>0</v>
      </c>
      <c r="E17" s="386">
        <v>0</v>
      </c>
      <c r="F17" s="386">
        <v>0</v>
      </c>
      <c r="G17" s="386">
        <v>0</v>
      </c>
      <c r="H17" s="386">
        <v>0</v>
      </c>
      <c r="I17" s="386">
        <v>0</v>
      </c>
      <c r="J17" s="386">
        <v>0</v>
      </c>
      <c r="K17" s="386">
        <v>0</v>
      </c>
      <c r="L17" s="386">
        <v>0</v>
      </c>
      <c r="M17" s="386">
        <v>0</v>
      </c>
      <c r="N17" s="386">
        <v>0</v>
      </c>
      <c r="O17" s="386">
        <v>0</v>
      </c>
      <c r="P17" s="386">
        <v>0</v>
      </c>
      <c r="Q17" s="388">
        <f t="shared" si="0"/>
        <v>0</v>
      </c>
    </row>
    <row r="18" spans="1:17" ht="20.100000000000001" customHeight="1" x14ac:dyDescent="0.25">
      <c r="A18" s="207" t="s">
        <v>489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8"/>
    </row>
    <row r="19" spans="1:17" ht="20.100000000000001" customHeight="1" x14ac:dyDescent="0.25">
      <c r="A19" s="249" t="s">
        <v>22</v>
      </c>
      <c r="B19" s="398">
        <f t="shared" ref="B19:P19" si="1">SUM(B5:B17)</f>
        <v>0</v>
      </c>
      <c r="C19" s="398">
        <f t="shared" si="1"/>
        <v>3.5</v>
      </c>
      <c r="D19" s="398">
        <f t="shared" si="1"/>
        <v>63.272999999999996</v>
      </c>
      <c r="E19" s="398">
        <f t="shared" si="1"/>
        <v>85.015999999999991</v>
      </c>
      <c r="F19" s="398">
        <f t="shared" si="1"/>
        <v>0.16</v>
      </c>
      <c r="G19" s="398">
        <f t="shared" si="1"/>
        <v>0</v>
      </c>
      <c r="H19" s="398">
        <f t="shared" si="1"/>
        <v>0</v>
      </c>
      <c r="I19" s="398">
        <f t="shared" si="1"/>
        <v>0</v>
      </c>
      <c r="J19" s="398">
        <f t="shared" si="1"/>
        <v>97.544999999999987</v>
      </c>
      <c r="K19" s="398">
        <f t="shared" si="1"/>
        <v>0</v>
      </c>
      <c r="L19" s="398">
        <f t="shared" si="1"/>
        <v>0</v>
      </c>
      <c r="M19" s="398">
        <f t="shared" si="1"/>
        <v>0</v>
      </c>
      <c r="N19" s="398">
        <f t="shared" si="1"/>
        <v>0</v>
      </c>
      <c r="O19" s="398">
        <f t="shared" si="1"/>
        <v>0</v>
      </c>
      <c r="P19" s="398">
        <f t="shared" si="1"/>
        <v>94.94</v>
      </c>
      <c r="Q19" s="382">
        <f>SUM(B19:P19)</f>
        <v>344.43399999999997</v>
      </c>
    </row>
    <row r="20" spans="1:17" ht="13.5" customHeight="1" x14ac:dyDescent="0.25">
      <c r="A20" s="20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ht="15" customHeight="1" x14ac:dyDescent="0.25">
      <c r="A21" s="20" t="s">
        <v>153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</sheetData>
  <pageMargins left="0.7" right="0.7" top="0.75" bottom="0.75" header="0.3" footer="0.3"/>
  <pageSetup paperSize="14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Q29"/>
  <sheetViews>
    <sheetView zoomScale="70" zoomScaleNormal="70" workbookViewId="0">
      <selection activeCell="M29" sqref="M29"/>
    </sheetView>
  </sheetViews>
  <sheetFormatPr baseColWidth="10" defaultRowHeight="13.5" x14ac:dyDescent="0.25"/>
  <cols>
    <col min="1" max="1" width="31" style="8" customWidth="1"/>
    <col min="2" max="2" width="14.7109375" style="8" customWidth="1"/>
    <col min="3" max="3" width="15.7109375" style="8" customWidth="1"/>
    <col min="4" max="5" width="15.42578125" style="8" customWidth="1"/>
    <col min="6" max="6" width="14" style="8" customWidth="1"/>
    <col min="7" max="7" width="15.85546875" style="8" customWidth="1"/>
    <col min="8" max="8" width="16.5703125" style="8" customWidth="1"/>
    <col min="9" max="9" width="14.85546875" style="8" customWidth="1"/>
    <col min="10" max="10" width="15.85546875" style="8" customWidth="1"/>
    <col min="11" max="11" width="14.5703125" style="8" customWidth="1"/>
    <col min="12" max="12" width="18.5703125" style="8" customWidth="1"/>
    <col min="13" max="13" width="15" style="8" customWidth="1"/>
    <col min="14" max="14" width="18.28515625" style="8" customWidth="1"/>
    <col min="15" max="15" width="18.140625" style="8" customWidth="1"/>
    <col min="16" max="16" width="17.5703125" style="8" customWidth="1"/>
    <col min="17" max="17" width="20.140625" style="8" customWidth="1"/>
    <col min="18" max="16384" width="11.42578125" style="8"/>
  </cols>
  <sheetData>
    <row r="1" spans="1:17" ht="13.5" customHeight="1" x14ac:dyDescent="0.25">
      <c r="A1" s="76" t="s">
        <v>462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ht="13.5" customHeight="1" x14ac:dyDescent="0.25">
      <c r="A2" s="76" t="s">
        <v>126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53.25" customHeight="1" x14ac:dyDescent="0.25">
      <c r="A4" s="31" t="s">
        <v>110</v>
      </c>
      <c r="B4" s="31" t="s">
        <v>219</v>
      </c>
      <c r="C4" s="31" t="s">
        <v>220</v>
      </c>
      <c r="D4" s="31" t="s">
        <v>221</v>
      </c>
      <c r="E4" s="31" t="s">
        <v>222</v>
      </c>
      <c r="F4" s="31" t="s">
        <v>223</v>
      </c>
      <c r="G4" s="31" t="s">
        <v>224</v>
      </c>
      <c r="H4" s="31" t="s">
        <v>225</v>
      </c>
      <c r="I4" s="31" t="s">
        <v>226</v>
      </c>
      <c r="J4" s="31" t="s">
        <v>227</v>
      </c>
      <c r="K4" s="31" t="s">
        <v>228</v>
      </c>
      <c r="L4" s="31" t="s">
        <v>229</v>
      </c>
      <c r="M4" s="31" t="s">
        <v>230</v>
      </c>
      <c r="N4" s="31" t="s">
        <v>231</v>
      </c>
      <c r="O4" s="31" t="s">
        <v>232</v>
      </c>
      <c r="P4" s="31" t="s">
        <v>121</v>
      </c>
      <c r="Q4" s="31" t="s">
        <v>22</v>
      </c>
    </row>
    <row r="5" spans="1:17" ht="20.100000000000001" customHeight="1" x14ac:dyDescent="0.3">
      <c r="A5" s="135" t="s">
        <v>190</v>
      </c>
      <c r="B5" s="399">
        <f>'22'!B5+'23'!B5+'24'!B5+'25'!B5+'26'!B5</f>
        <v>92632.496990799991</v>
      </c>
      <c r="C5" s="399">
        <f>'22'!C5+'23'!C5+'24'!C5+'25'!C5+'26'!C5</f>
        <v>76781.442635400002</v>
      </c>
      <c r="D5" s="399">
        <f>'22'!D5+'23'!D5+'24'!D5+'25'!D5+'26'!D5</f>
        <v>93648.369935499999</v>
      </c>
      <c r="E5" s="399">
        <f>'22'!E5+'23'!E5+'24'!E5+'25'!E5+'26'!E5</f>
        <v>68727.212855399994</v>
      </c>
      <c r="F5" s="399">
        <f>'22'!F5+'23'!F5+'24'!F5+'25'!F5+'26'!F5</f>
        <v>113907.71491469996</v>
      </c>
      <c r="G5" s="399">
        <f>'22'!G5+'23'!G5+'24'!G5+'25'!G5+'26'!G5</f>
        <v>172283.03225419999</v>
      </c>
      <c r="H5" s="399">
        <f>'22'!H5+'23'!H5+'24'!H5+'25'!H5+'26'!H5</f>
        <v>103182.54741580003</v>
      </c>
      <c r="I5" s="399">
        <f>'22'!I5+'23'!I5+'24'!I5+'25'!I5+'26'!I5</f>
        <v>121237.8778614</v>
      </c>
      <c r="J5" s="399">
        <f>'22'!J5+'23'!J5+'24'!J5+'25'!J5+'26'!J5</f>
        <v>219121.43657260001</v>
      </c>
      <c r="K5" s="399">
        <f>'22'!K5+'23'!K5+'24'!K5+'25'!K5+'26'!K5</f>
        <v>99742.655469399993</v>
      </c>
      <c r="L5" s="399">
        <f>'22'!L5+'23'!L5+'24'!L5+'25'!L5+'26'!L5</f>
        <v>96268.919440899946</v>
      </c>
      <c r="M5" s="399">
        <f>'22'!M5+'23'!M5+'24'!M5+'25'!M5+'26'!M5</f>
        <v>117454.34595649998</v>
      </c>
      <c r="N5" s="399">
        <f>'22'!N5+'23'!N5+'24'!N5+'25'!N5+'26'!N5</f>
        <v>36117.650765799997</v>
      </c>
      <c r="O5" s="399">
        <f>'22'!O5+'23'!O5+'24'!O5+'25'!O5+'26'!O5</f>
        <v>47907.844700400005</v>
      </c>
      <c r="P5" s="399">
        <f>'22'!P5+'23'!P5+'24'!P5+'25'!P5+'26'!P5</f>
        <v>991798.70488099998</v>
      </c>
      <c r="Q5" s="395">
        <f>SUM(B5:P5)</f>
        <v>2450812.2526497995</v>
      </c>
    </row>
    <row r="6" spans="1:17" ht="20.100000000000001" customHeight="1" x14ac:dyDescent="0.3">
      <c r="A6" s="135" t="s">
        <v>191</v>
      </c>
      <c r="B6" s="399">
        <f>'22'!B6+'23'!B6+'24'!B6+'25'!B6+'26'!B6</f>
        <v>43899.079831599993</v>
      </c>
      <c r="C6" s="399">
        <f>'22'!C6+'23'!C6+'24'!C6+'25'!C6+'26'!C6</f>
        <v>33563.717213600001</v>
      </c>
      <c r="D6" s="399">
        <f>'22'!D6+'23'!D6+'24'!D6+'25'!D6+'26'!D6</f>
        <v>60980.518614000001</v>
      </c>
      <c r="E6" s="399">
        <f>'22'!E6+'23'!E6+'24'!E6+'25'!E6+'26'!E6</f>
        <v>29246.29132</v>
      </c>
      <c r="F6" s="399">
        <f>'22'!F6+'23'!F6+'24'!F6+'25'!F6+'26'!F6</f>
        <v>60826.768306000013</v>
      </c>
      <c r="G6" s="399">
        <f>'22'!G6+'23'!G6+'24'!G6+'25'!G6+'26'!G6</f>
        <v>107510.26096950001</v>
      </c>
      <c r="H6" s="399">
        <f>'22'!H6+'23'!H6+'24'!H6+'25'!H6+'26'!H6</f>
        <v>68009.932571400001</v>
      </c>
      <c r="I6" s="399">
        <f>'22'!I6+'23'!I6+'24'!I6+'25'!I6+'26'!I6</f>
        <v>80484.379644700006</v>
      </c>
      <c r="J6" s="399">
        <f>'22'!J6+'23'!J6+'24'!J6+'25'!J6+'26'!J6</f>
        <v>117567.6073584</v>
      </c>
      <c r="K6" s="399">
        <f>'22'!K6+'23'!K6+'24'!K6+'25'!K6+'26'!K6</f>
        <v>52662.050544700011</v>
      </c>
      <c r="L6" s="399">
        <f>'22'!L6+'23'!L6+'24'!L6+'25'!L6+'26'!L6</f>
        <v>51156.042813300002</v>
      </c>
      <c r="M6" s="399">
        <f>'22'!M6+'23'!M6+'24'!M6+'25'!M6+'26'!M6</f>
        <v>50688.855424900008</v>
      </c>
      <c r="N6" s="399">
        <f>'22'!N6+'23'!N6+'24'!N6+'25'!N6+'26'!N6</f>
        <v>22353.292685500001</v>
      </c>
      <c r="O6" s="399">
        <f>'22'!O6+'23'!O6+'24'!O6+'25'!O6+'26'!O6</f>
        <v>20722.425483999996</v>
      </c>
      <c r="P6" s="399">
        <f>'22'!P6+'23'!P6+'24'!P6+'25'!P6+'26'!P6</f>
        <v>692370.99199690018</v>
      </c>
      <c r="Q6" s="395">
        <f t="shared" ref="Q6:Q18" si="0">SUM(B6:P6)</f>
        <v>1492042.2147785001</v>
      </c>
    </row>
    <row r="7" spans="1:17" ht="20.100000000000001" customHeight="1" x14ac:dyDescent="0.3">
      <c r="A7" s="135" t="s">
        <v>192</v>
      </c>
      <c r="B7" s="399">
        <f>'22'!B7+'23'!B7+'24'!B7+'25'!B7+'26'!B7</f>
        <v>31789.545783400001</v>
      </c>
      <c r="C7" s="399">
        <f>'22'!C7+'23'!C7+'24'!C7+'25'!C7+'26'!C7</f>
        <v>32262.300186999997</v>
      </c>
      <c r="D7" s="399">
        <f>'22'!D7+'23'!D7+'24'!D7+'25'!D7+'26'!D7</f>
        <v>25883.356984100003</v>
      </c>
      <c r="E7" s="399">
        <f>'22'!E7+'23'!E7+'24'!E7+'25'!E7+'26'!E7</f>
        <v>19518.978778200002</v>
      </c>
      <c r="F7" s="399">
        <f>'22'!F7+'23'!F7+'24'!F7+'25'!F7+'26'!F7</f>
        <v>28684.371970899996</v>
      </c>
      <c r="G7" s="399">
        <f>'22'!G7+'23'!G7+'24'!G7+'25'!G7+'26'!G7</f>
        <v>25741.996883499996</v>
      </c>
      <c r="H7" s="399">
        <f>'22'!H7+'23'!H7+'24'!H7+'25'!H7+'26'!H7</f>
        <v>14427.857333700002</v>
      </c>
      <c r="I7" s="399">
        <f>'22'!I7+'23'!I7+'24'!I7+'25'!I7+'26'!I7</f>
        <v>17983.732965800002</v>
      </c>
      <c r="J7" s="399">
        <f>'22'!J7+'23'!J7+'24'!J7+'25'!J7+'26'!J7</f>
        <v>34271.787177500002</v>
      </c>
      <c r="K7" s="399">
        <f>'22'!K7+'23'!K7+'24'!K7+'25'!K7+'26'!K7</f>
        <v>23592.863392200001</v>
      </c>
      <c r="L7" s="399">
        <f>'22'!L7+'23'!L7+'24'!L7+'25'!L7+'26'!L7</f>
        <v>23386.773818699996</v>
      </c>
      <c r="M7" s="399">
        <f>'22'!M7+'23'!M7+'24'!M7+'25'!M7+'26'!M7</f>
        <v>32289.646102299997</v>
      </c>
      <c r="N7" s="399">
        <f>'22'!N7+'23'!N7+'24'!N7+'25'!N7+'26'!N7</f>
        <v>7744.5723790999991</v>
      </c>
      <c r="O7" s="399">
        <f>'22'!O7+'23'!O7+'24'!O7+'25'!O7+'26'!O7</f>
        <v>8760.027229299998</v>
      </c>
      <c r="P7" s="399">
        <f>'22'!P7+'23'!P7+'24'!P7+'25'!P7+'26'!P7</f>
        <v>183908.71586500001</v>
      </c>
      <c r="Q7" s="395">
        <f t="shared" si="0"/>
        <v>510246.52685070003</v>
      </c>
    </row>
    <row r="8" spans="1:17" ht="20.100000000000001" customHeight="1" x14ac:dyDescent="0.3">
      <c r="A8" s="135" t="s">
        <v>214</v>
      </c>
      <c r="B8" s="399">
        <f>'22'!B8+'23'!B8+'24'!B8+'25'!B8+'26'!B8</f>
        <v>14.798000000000002</v>
      </c>
      <c r="C8" s="399">
        <f>'22'!C8+'23'!C8+'24'!C8+'25'!C8+'26'!C8</f>
        <v>488.23600000000005</v>
      </c>
      <c r="D8" s="399">
        <f>'22'!D8+'23'!D8+'24'!D8+'25'!D8+'26'!D8</f>
        <v>100.34700000000001</v>
      </c>
      <c r="E8" s="399">
        <f>'22'!E8+'23'!E8+'24'!E8+'25'!E8+'26'!E8</f>
        <v>49.204999999999998</v>
      </c>
      <c r="F8" s="399">
        <f>'22'!F8+'23'!F8+'24'!F8+'25'!F8+'26'!F8</f>
        <v>125.89099999999999</v>
      </c>
      <c r="G8" s="399">
        <f>'22'!G8+'23'!G8+'24'!G8+'25'!G8+'26'!G8</f>
        <v>483.12799999999999</v>
      </c>
      <c r="H8" s="399">
        <f>'22'!H8+'23'!H8+'24'!H8+'25'!H8+'26'!H8</f>
        <v>217</v>
      </c>
      <c r="I8" s="399">
        <f>'22'!I8+'23'!I8+'24'!I8+'25'!I8+'26'!I8</f>
        <v>116</v>
      </c>
      <c r="J8" s="399">
        <f>'22'!J8+'23'!J8+'24'!J8+'25'!J8+'26'!J8</f>
        <v>307.96299999999997</v>
      </c>
      <c r="K8" s="399">
        <f>'22'!K8+'23'!K8+'24'!K8+'25'!K8+'26'!K8</f>
        <v>250.11</v>
      </c>
      <c r="L8" s="399">
        <f>'22'!L8+'23'!L8+'24'!L8+'25'!L8+'26'!L8</f>
        <v>52.16</v>
      </c>
      <c r="M8" s="399">
        <f>'22'!M8+'23'!M8+'24'!M8+'25'!M8+'26'!M8</f>
        <v>990.1930000000001</v>
      </c>
      <c r="N8" s="399">
        <f>'22'!N8+'23'!N8+'24'!N8+'25'!N8+'26'!N8</f>
        <v>151.46899999999999</v>
      </c>
      <c r="O8" s="399">
        <f>'22'!O8+'23'!O8+'24'!O8+'25'!O8+'26'!O8</f>
        <v>85.966999999999999</v>
      </c>
      <c r="P8" s="399">
        <f>'22'!P8+'23'!P8+'24'!P8+'25'!P8+'26'!P8</f>
        <v>2136.5269999999996</v>
      </c>
      <c r="Q8" s="395">
        <f t="shared" si="0"/>
        <v>5568.9939999999997</v>
      </c>
    </row>
    <row r="9" spans="1:17" ht="20.100000000000001" customHeight="1" x14ac:dyDescent="0.3">
      <c r="A9" s="135" t="s">
        <v>193</v>
      </c>
      <c r="B9" s="399">
        <f>'22'!B9+'23'!B9+'24'!B9+'25'!B9+'26'!B9</f>
        <v>21399.431</v>
      </c>
      <c r="C9" s="399">
        <f>'22'!C9+'23'!C9+'24'!C9+'25'!C9+'26'!C9</f>
        <v>36907.995000000003</v>
      </c>
      <c r="D9" s="399">
        <f>'22'!D9+'23'!D9+'24'!D9+'25'!D9+'26'!D9</f>
        <v>83147.254000000001</v>
      </c>
      <c r="E9" s="399">
        <f>'22'!E9+'23'!E9+'24'!E9+'25'!E9+'26'!E9</f>
        <v>1134.2069999999999</v>
      </c>
      <c r="F9" s="399">
        <f>'22'!F9+'23'!F9+'24'!F9+'25'!F9+'26'!F9</f>
        <v>2764.9230000000002</v>
      </c>
      <c r="G9" s="399">
        <f>'22'!G9+'23'!G9+'24'!G9+'25'!G9+'26'!G9</f>
        <v>2157.346</v>
      </c>
      <c r="H9" s="399">
        <f>'22'!H9+'23'!H9+'24'!H9+'25'!H9+'26'!H9</f>
        <v>3426.1779999999999</v>
      </c>
      <c r="I9" s="399">
        <f>'22'!I9+'23'!I9+'24'!I9+'25'!I9+'26'!I9</f>
        <v>435.01099999999997</v>
      </c>
      <c r="J9" s="399">
        <f>'22'!J9+'23'!J9+'24'!J9+'25'!J9+'26'!J9</f>
        <v>6207.8779999999997</v>
      </c>
      <c r="K9" s="399">
        <f>'22'!K9+'23'!K9+'24'!K9+'25'!K9+'26'!K9</f>
        <v>1478.2110000000002</v>
      </c>
      <c r="L9" s="399">
        <f>'22'!L9+'23'!L9+'24'!L9+'25'!L9+'26'!L9</f>
        <v>84.8</v>
      </c>
      <c r="M9" s="399">
        <f>'22'!M9+'23'!M9+'24'!M9+'25'!M9+'26'!M9</f>
        <v>33610.668000000005</v>
      </c>
      <c r="N9" s="399">
        <f>'22'!N9+'23'!N9+'24'!N9+'25'!N9+'26'!N9</f>
        <v>3189.1920000000005</v>
      </c>
      <c r="O9" s="399">
        <f>'22'!O9+'23'!O9+'24'!O9+'25'!O9+'26'!O9</f>
        <v>33022.012999999999</v>
      </c>
      <c r="P9" s="399">
        <f>'22'!P9+'23'!P9+'24'!P9+'25'!P9+'26'!P9</f>
        <v>1259722.943</v>
      </c>
      <c r="Q9" s="395">
        <f t="shared" si="0"/>
        <v>1488688.05</v>
      </c>
    </row>
    <row r="10" spans="1:17" ht="20.100000000000001" customHeight="1" x14ac:dyDescent="0.3">
      <c r="A10" s="135" t="s">
        <v>194</v>
      </c>
      <c r="B10" s="399">
        <f>'22'!B10+'23'!B10+'24'!B10+'25'!B10+'26'!B10</f>
        <v>1822.412</v>
      </c>
      <c r="C10" s="399">
        <f>'22'!C10+'23'!C10+'24'!C10+'25'!C10+'26'!C10</f>
        <v>1045.029</v>
      </c>
      <c r="D10" s="399">
        <f>'22'!D10+'23'!D10+'24'!D10+'25'!D10+'26'!D10</f>
        <v>1070.4580000000001</v>
      </c>
      <c r="E10" s="399">
        <f>'22'!E10+'23'!E10+'24'!E10+'25'!E10+'26'!E10</f>
        <v>1069.7259999999999</v>
      </c>
      <c r="F10" s="399">
        <f>'22'!F10+'23'!F10+'24'!F10+'25'!F10+'26'!F10</f>
        <v>1732.6180000000004</v>
      </c>
      <c r="G10" s="399">
        <f>'22'!G10+'23'!G10+'24'!G10+'25'!G10+'26'!G10</f>
        <v>5627.1720000000005</v>
      </c>
      <c r="H10" s="399">
        <f>'22'!H10+'23'!H10+'24'!H10+'25'!H10+'26'!H10</f>
        <v>12084.109</v>
      </c>
      <c r="I10" s="399">
        <f>'22'!I10+'23'!I10+'24'!I10+'25'!I10+'26'!I10</f>
        <v>8629.5159999999996</v>
      </c>
      <c r="J10" s="399">
        <f>'22'!J10+'23'!J10+'24'!J10+'25'!J10+'26'!J10</f>
        <v>11582.452000000005</v>
      </c>
      <c r="K10" s="399">
        <f>'22'!K10+'23'!K10+'24'!K10+'25'!K10+'26'!K10</f>
        <v>5174.0739999999987</v>
      </c>
      <c r="L10" s="399">
        <f>'22'!L10+'23'!L10+'24'!L10+'25'!L10+'26'!L10</f>
        <v>4215.5710000000008</v>
      </c>
      <c r="M10" s="399">
        <f>'22'!M10+'23'!M10+'24'!M10+'25'!M10+'26'!M10</f>
        <v>8203.2330000000038</v>
      </c>
      <c r="N10" s="399">
        <f>'22'!N10+'23'!N10+'24'!N10+'25'!N10+'26'!N10</f>
        <v>3515.0430000000001</v>
      </c>
      <c r="O10" s="399">
        <f>'22'!O10+'23'!O10+'24'!O10+'25'!O10+'26'!O10</f>
        <v>615.7360000000001</v>
      </c>
      <c r="P10" s="399">
        <f>'22'!P10+'23'!P10+'24'!P10+'25'!P10+'26'!P10</f>
        <v>88710.313999999984</v>
      </c>
      <c r="Q10" s="395">
        <f t="shared" si="0"/>
        <v>155097.46299999999</v>
      </c>
    </row>
    <row r="11" spans="1:17" ht="20.100000000000001" customHeight="1" x14ac:dyDescent="0.3">
      <c r="A11" s="135" t="s">
        <v>195</v>
      </c>
      <c r="B11" s="399">
        <f>'22'!B11+'23'!B11+'24'!B11+'25'!B11+'26'!B11</f>
        <v>0</v>
      </c>
      <c r="C11" s="399">
        <f>'22'!C11+'23'!C11+'24'!C11+'25'!C11+'26'!C11</f>
        <v>0</v>
      </c>
      <c r="D11" s="399">
        <f>'22'!D11+'23'!D11+'24'!D11+'25'!D11+'26'!D11</f>
        <v>750</v>
      </c>
      <c r="E11" s="399">
        <f>'22'!E11+'23'!E11+'24'!E11+'25'!E11+'26'!E11</f>
        <v>4393.0200000000004</v>
      </c>
      <c r="F11" s="399">
        <f>'22'!F11+'23'!F11+'24'!F11+'25'!F11+'26'!F11</f>
        <v>1232.2</v>
      </c>
      <c r="G11" s="399">
        <f>'22'!G11+'23'!G11+'24'!G11+'25'!G11+'26'!G11</f>
        <v>109613.997</v>
      </c>
      <c r="H11" s="399">
        <f>'22'!H11+'23'!H11+'24'!H11+'25'!H11+'26'!H11</f>
        <v>1054.48</v>
      </c>
      <c r="I11" s="399">
        <f>'22'!I11+'23'!I11+'24'!I11+'25'!I11+'26'!I11</f>
        <v>665.05000000000007</v>
      </c>
      <c r="J11" s="399">
        <f>'22'!J11+'23'!J11+'24'!J11+'25'!J11+'26'!J11</f>
        <v>58678.380000000005</v>
      </c>
      <c r="K11" s="399">
        <f>'22'!K11+'23'!K11+'24'!K11+'25'!K11+'26'!K11</f>
        <v>294.13</v>
      </c>
      <c r="L11" s="399">
        <f>'22'!L11+'23'!L11+'24'!L11+'25'!L11+'26'!L11</f>
        <v>3395.7699999999995</v>
      </c>
      <c r="M11" s="399">
        <f>'22'!M11+'23'!M11+'24'!M11+'25'!M11+'26'!M11</f>
        <v>6032.7939999999999</v>
      </c>
      <c r="N11" s="399">
        <f>'22'!N11+'23'!N11+'24'!N11+'25'!N11+'26'!N11</f>
        <v>676.27</v>
      </c>
      <c r="O11" s="399">
        <f>'22'!O11+'23'!O11+'24'!O11+'25'!O11+'26'!O11</f>
        <v>5374.7</v>
      </c>
      <c r="P11" s="399">
        <f>'22'!P11+'23'!P11+'24'!P11+'25'!P11+'26'!P11</f>
        <v>49275.586000000003</v>
      </c>
      <c r="Q11" s="395">
        <f t="shared" si="0"/>
        <v>241436.37700000001</v>
      </c>
    </row>
    <row r="12" spans="1:17" ht="20.100000000000001" customHeight="1" x14ac:dyDescent="0.3">
      <c r="A12" s="135" t="s">
        <v>196</v>
      </c>
      <c r="B12" s="399">
        <f>'22'!B12+'23'!B12+'24'!B12+'25'!B12+'26'!B12</f>
        <v>168.59399999999999</v>
      </c>
      <c r="C12" s="399">
        <f>'22'!C12+'23'!C12+'24'!C12+'25'!C12+'26'!C12</f>
        <v>26.948</v>
      </c>
      <c r="D12" s="399">
        <f>'22'!D12+'23'!D12+'24'!D12+'25'!D12+'26'!D12</f>
        <v>0</v>
      </c>
      <c r="E12" s="399">
        <f>'22'!E12+'23'!E12+'24'!E12+'25'!E12+'26'!E12</f>
        <v>84.051000000000002</v>
      </c>
      <c r="F12" s="399">
        <f>'22'!F12+'23'!F12+'24'!F12+'25'!F12+'26'!F12</f>
        <v>896.75800000000004</v>
      </c>
      <c r="G12" s="399">
        <f>'22'!G12+'23'!G12+'24'!G12+'25'!G12+'26'!G12</f>
        <v>0</v>
      </c>
      <c r="H12" s="399">
        <f>'22'!H12+'23'!H12+'24'!H12+'25'!H12+'26'!H12</f>
        <v>277.61200000000002</v>
      </c>
      <c r="I12" s="399">
        <f>'22'!I12+'23'!I12+'24'!I12+'25'!I12+'26'!I12</f>
        <v>0</v>
      </c>
      <c r="J12" s="399">
        <f>'22'!J12+'23'!J12+'24'!J12+'25'!J12+'26'!J12</f>
        <v>205.14399999999998</v>
      </c>
      <c r="K12" s="399">
        <f>'22'!K12+'23'!K12+'24'!K12+'25'!K12+'26'!K12</f>
        <v>107.742</v>
      </c>
      <c r="L12" s="399">
        <f>'22'!L12+'23'!L12+'24'!L12+'25'!L12+'26'!L12</f>
        <v>3718.8680000000004</v>
      </c>
      <c r="M12" s="399">
        <f>'22'!M12+'23'!M12+'24'!M12+'25'!M12+'26'!M12</f>
        <v>0</v>
      </c>
      <c r="N12" s="399">
        <f>'22'!N12+'23'!N12+'24'!N12+'25'!N12+'26'!N12</f>
        <v>0</v>
      </c>
      <c r="O12" s="399">
        <f>'22'!O12+'23'!O12+'24'!O12+'25'!O12+'26'!O12</f>
        <v>0</v>
      </c>
      <c r="P12" s="399">
        <f>'22'!P12+'23'!P12+'24'!P12+'25'!P12+'26'!P12</f>
        <v>0</v>
      </c>
      <c r="Q12" s="395">
        <f t="shared" si="0"/>
        <v>5485.7170000000006</v>
      </c>
    </row>
    <row r="13" spans="1:17" ht="20.100000000000001" customHeight="1" x14ac:dyDescent="0.3">
      <c r="A13" s="135" t="s">
        <v>197</v>
      </c>
      <c r="B13" s="399">
        <f>'22'!B13+'23'!B13+'24'!B13+'25'!B13+'26'!B13</f>
        <v>16312.312</v>
      </c>
      <c r="C13" s="399">
        <f>'22'!C13+'23'!C13+'24'!C13+'25'!C13+'26'!C13</f>
        <v>40832.508000000009</v>
      </c>
      <c r="D13" s="399">
        <f>'22'!D13+'23'!D13+'24'!D13+'25'!D13+'26'!D13</f>
        <v>75034.546000000002</v>
      </c>
      <c r="E13" s="399">
        <f>'22'!E13+'23'!E13+'24'!E13+'25'!E13+'26'!E13</f>
        <v>27027.279999999995</v>
      </c>
      <c r="F13" s="399">
        <f>'22'!F13+'23'!F13+'24'!F13+'25'!F13+'26'!F13</f>
        <v>2173.9639999999999</v>
      </c>
      <c r="G13" s="399">
        <f>'22'!G13+'23'!G13+'24'!G13+'25'!G13+'26'!G13</f>
        <v>10393.101000000001</v>
      </c>
      <c r="H13" s="399">
        <f>'22'!H13+'23'!H13+'24'!H13+'25'!H13+'26'!H13</f>
        <v>4090.0600000000004</v>
      </c>
      <c r="I13" s="399">
        <f>'22'!I13+'23'!I13+'24'!I13+'25'!I13+'26'!I13</f>
        <v>48373.229999999996</v>
      </c>
      <c r="J13" s="399">
        <f>'22'!J13+'23'!J13+'24'!J13+'25'!J13+'26'!J13</f>
        <v>231668.57399999996</v>
      </c>
      <c r="K13" s="399">
        <f>'22'!K13+'23'!K13+'24'!K13+'25'!K13+'26'!K13</f>
        <v>0</v>
      </c>
      <c r="L13" s="399">
        <f>'22'!L13+'23'!L13+'24'!L13+'25'!L13+'26'!L13</f>
        <v>37178.48799999999</v>
      </c>
      <c r="M13" s="399">
        <f>'22'!M13+'23'!M13+'24'!M13+'25'!M13+'26'!M13</f>
        <v>16735.392</v>
      </c>
      <c r="N13" s="399">
        <f>'22'!N13+'23'!N13+'24'!N13+'25'!N13+'26'!N13</f>
        <v>0</v>
      </c>
      <c r="O13" s="399">
        <f>'22'!O13+'23'!O13+'24'!O13+'25'!O13+'26'!O13</f>
        <v>0</v>
      </c>
      <c r="P13" s="399">
        <f>'22'!P13+'23'!P13+'24'!P13+'25'!P13+'26'!P13</f>
        <v>68799.264999999999</v>
      </c>
      <c r="Q13" s="395">
        <f t="shared" si="0"/>
        <v>578618.72</v>
      </c>
    </row>
    <row r="14" spans="1:17" ht="20.100000000000001" customHeight="1" x14ac:dyDescent="0.3">
      <c r="A14" s="135" t="s">
        <v>198</v>
      </c>
      <c r="B14" s="399">
        <f>'22'!B14+'23'!B14+'24'!B14+'25'!B14+'26'!B14</f>
        <v>18404.89</v>
      </c>
      <c r="C14" s="399">
        <f>'22'!C14+'23'!C14+'24'!C14+'25'!C14+'26'!C14</f>
        <v>32764.47</v>
      </c>
      <c r="D14" s="399">
        <f>'22'!D14+'23'!D14+'24'!D14+'25'!D14+'26'!D14</f>
        <v>87875.830000000016</v>
      </c>
      <c r="E14" s="399">
        <f>'22'!E14+'23'!E14+'24'!E14+'25'!E14+'26'!E14</f>
        <v>54064.5</v>
      </c>
      <c r="F14" s="399">
        <f>'22'!F14+'23'!F14+'24'!F14+'25'!F14+'26'!F14</f>
        <v>73015.34</v>
      </c>
      <c r="G14" s="399">
        <f>'22'!G14+'23'!G14+'24'!G14+'25'!G14+'26'!G14</f>
        <v>152614.11700000003</v>
      </c>
      <c r="H14" s="399">
        <f>'22'!H14+'23'!H14+'24'!H14+'25'!H14+'26'!H14</f>
        <v>98703.908999999985</v>
      </c>
      <c r="I14" s="399">
        <f>'22'!I14+'23'!I14+'24'!I14+'25'!I14+'26'!I14</f>
        <v>101455.19</v>
      </c>
      <c r="J14" s="399">
        <f>'22'!J14+'23'!J14+'24'!J14+'25'!J14+'26'!J14</f>
        <v>158763.58000000002</v>
      </c>
      <c r="K14" s="399">
        <f>'22'!K14+'23'!K14+'24'!K14+'25'!K14+'26'!K14</f>
        <v>63377.66</v>
      </c>
      <c r="L14" s="399">
        <f>'22'!L14+'23'!L14+'24'!L14+'25'!L14+'26'!L14</f>
        <v>30526.879999999997</v>
      </c>
      <c r="M14" s="399">
        <f>'22'!M14+'23'!M14+'24'!M14+'25'!M14+'26'!M14</f>
        <v>82957.56</v>
      </c>
      <c r="N14" s="399">
        <f>'22'!N14+'23'!N14+'24'!N14+'25'!N14+'26'!N14</f>
        <v>13897.720000000001</v>
      </c>
      <c r="O14" s="399">
        <f>'22'!O14+'23'!O14+'24'!O14+'25'!O14+'26'!O14</f>
        <v>17004.239999999998</v>
      </c>
      <c r="P14" s="399">
        <f>'22'!P14+'23'!P14+'24'!P14+'25'!P14+'26'!P14</f>
        <v>1672095.6324883997</v>
      </c>
      <c r="Q14" s="395">
        <f t="shared" si="0"/>
        <v>2657521.5184883997</v>
      </c>
    </row>
    <row r="15" spans="1:17" ht="20.100000000000001" customHeight="1" x14ac:dyDescent="0.3">
      <c r="A15" s="135" t="s">
        <v>340</v>
      </c>
      <c r="B15" s="399">
        <f>'22'!B15+'23'!B15+'24'!B15+'25'!B15+'26'!B15</f>
        <v>177405.51661801169</v>
      </c>
      <c r="C15" s="399">
        <f>'22'!C15+'23'!C15+'24'!C15+'25'!C15+'26'!C15</f>
        <v>347956.65624131664</v>
      </c>
      <c r="D15" s="399">
        <f>'22'!D15+'23'!D15+'24'!D15+'25'!D15+'26'!D15</f>
        <v>1412348.4252009243</v>
      </c>
      <c r="E15" s="399">
        <f>'22'!E15+'23'!E15+'24'!E15+'25'!E15+'26'!E15</f>
        <v>421570.38834146713</v>
      </c>
      <c r="F15" s="399">
        <f>'22'!F15+'23'!F15+'24'!F15+'25'!F15+'26'!F15</f>
        <v>291360.98653897992</v>
      </c>
      <c r="G15" s="399">
        <f>'22'!G15+'23'!G15+'24'!G15+'25'!G15+'26'!G15</f>
        <v>361426.5821384</v>
      </c>
      <c r="H15" s="399">
        <f>'22'!H15+'23'!H15+'24'!H15+'25'!H15+'26'!H15</f>
        <v>273680.77597289998</v>
      </c>
      <c r="I15" s="399">
        <f>'22'!I15+'23'!I15+'24'!I15+'25'!I15+'26'!I15</f>
        <v>261519.55206859991</v>
      </c>
      <c r="J15" s="399">
        <f>'22'!J15+'23'!J15+'24'!J15+'25'!J15+'26'!J15</f>
        <v>498340.48572506907</v>
      </c>
      <c r="K15" s="399">
        <f>'22'!K15+'23'!K15+'24'!K15+'25'!K15+'26'!K15</f>
        <v>189590.79192087776</v>
      </c>
      <c r="L15" s="399">
        <f>'22'!L15+'23'!L15+'24'!L15+'25'!L15+'26'!L15</f>
        <v>201944.92445716745</v>
      </c>
      <c r="M15" s="399">
        <f>'22'!M15+'23'!M15+'24'!M15+'25'!M15+'26'!M15</f>
        <v>367218.15060160391</v>
      </c>
      <c r="N15" s="399">
        <f>'22'!N15+'23'!N15+'24'!N15+'25'!N15+'26'!N15</f>
        <v>117308.58674759089</v>
      </c>
      <c r="O15" s="399">
        <f>'22'!O15+'23'!O15+'24'!O15+'25'!O15+'26'!O15</f>
        <v>143079.5847069911</v>
      </c>
      <c r="P15" s="399">
        <f>'22'!P15+'23'!P15+'24'!P15+'25'!P15+'26'!P15</f>
        <v>298004.25</v>
      </c>
      <c r="Q15" s="395">
        <f t="shared" si="0"/>
        <v>5362755.6572798993</v>
      </c>
    </row>
    <row r="16" spans="1:17" ht="20.100000000000001" customHeight="1" x14ac:dyDescent="0.3">
      <c r="A16" s="135" t="s">
        <v>341</v>
      </c>
      <c r="B16" s="399">
        <f>'22'!B16+'23'!B16+'24'!B16+'25'!B16+'26'!B16</f>
        <v>6070.0929999999989</v>
      </c>
      <c r="C16" s="399">
        <f>'22'!C16+'23'!C16+'24'!C16+'25'!C16+'26'!C16</f>
        <v>30116.35</v>
      </c>
      <c r="D16" s="399">
        <f>'22'!D16+'23'!D16+'24'!D16+'25'!D16+'26'!D16</f>
        <v>58102.209000000017</v>
      </c>
      <c r="E16" s="399">
        <f>'22'!E16+'23'!E16+'24'!E16+'25'!E16+'26'!E16</f>
        <v>28101.11</v>
      </c>
      <c r="F16" s="399">
        <f>'22'!F16+'23'!F16+'24'!F16+'25'!F16+'26'!F16</f>
        <v>18325.313000000002</v>
      </c>
      <c r="G16" s="399">
        <f>'22'!G16+'23'!G16+'24'!G16+'25'!G16+'26'!G16</f>
        <v>17227.863000000001</v>
      </c>
      <c r="H16" s="399">
        <f>'22'!H16+'23'!H16+'24'!H16+'25'!H16+'26'!H16</f>
        <v>10537.808000000001</v>
      </c>
      <c r="I16" s="399">
        <f>'22'!I16+'23'!I16+'24'!I16+'25'!I16+'26'!I16</f>
        <v>10923.763000000001</v>
      </c>
      <c r="J16" s="399">
        <f>'22'!J16+'23'!J16+'24'!J16+'25'!J16+'26'!J16</f>
        <v>52100.585999999996</v>
      </c>
      <c r="K16" s="399">
        <f>'22'!K16+'23'!K16+'24'!K16+'25'!K16+'26'!K16</f>
        <v>25637.163999999997</v>
      </c>
      <c r="L16" s="399">
        <f>'22'!L16+'23'!L16+'24'!L16+'25'!L16+'26'!L16</f>
        <v>148</v>
      </c>
      <c r="M16" s="399">
        <f>'22'!M16+'23'!M16+'24'!M16+'25'!M16+'26'!M16</f>
        <v>57068.934000000008</v>
      </c>
      <c r="N16" s="399">
        <f>'22'!N16+'23'!N16+'24'!N16+'25'!N16+'26'!N16</f>
        <v>4958.24</v>
      </c>
      <c r="O16" s="399">
        <f>'22'!O16+'23'!O16+'24'!O16+'25'!O16+'26'!O16</f>
        <v>7112.5519999999997</v>
      </c>
      <c r="P16" s="399">
        <f>'22'!P16+'23'!P16+'24'!P16+'25'!P16+'26'!P16</f>
        <v>0</v>
      </c>
      <c r="Q16" s="395">
        <f t="shared" si="0"/>
        <v>326429.98500000004</v>
      </c>
    </row>
    <row r="17" spans="1:17" ht="20.100000000000001" customHeight="1" x14ac:dyDescent="0.3">
      <c r="A17" s="135" t="s">
        <v>205</v>
      </c>
      <c r="B17" s="399">
        <f>'22'!B17+'23'!B17+'24'!B17+'25'!B17+'26'!B17</f>
        <v>154</v>
      </c>
      <c r="C17" s="399">
        <f>'22'!C17+'23'!C17+'24'!C17+'25'!C17+'26'!C17</f>
        <v>2255.6999999999998</v>
      </c>
      <c r="D17" s="399">
        <f>'22'!D17+'23'!D17+'24'!D17+'25'!D17+'26'!D17</f>
        <v>9840.41</v>
      </c>
      <c r="E17" s="399">
        <f>'22'!E17+'23'!E17+'24'!E17+'25'!E17+'26'!E17</f>
        <v>3793.3399999999997</v>
      </c>
      <c r="F17" s="399">
        <f>'22'!F17+'23'!F17+'24'!F17+'25'!F17+'26'!F17</f>
        <v>623.43999999999994</v>
      </c>
      <c r="G17" s="399">
        <f>'22'!G17+'23'!G17+'24'!G17+'25'!G17+'26'!G17</f>
        <v>6876.7400000000007</v>
      </c>
      <c r="H17" s="399">
        <f>'22'!H17+'23'!H17+'24'!H17+'25'!H17+'26'!H17</f>
        <v>4011.44</v>
      </c>
      <c r="I17" s="399">
        <f>'22'!I17+'23'!I17+'24'!I17+'25'!I17+'26'!I17</f>
        <v>374</v>
      </c>
      <c r="J17" s="399">
        <f>'22'!J17+'23'!J17+'24'!J17+'25'!J17+'26'!J17</f>
        <v>1321.9099999999999</v>
      </c>
      <c r="K17" s="399">
        <f>'22'!K17+'23'!K17+'24'!K17+'25'!K17+'26'!K17</f>
        <v>85</v>
      </c>
      <c r="L17" s="399">
        <f>'22'!L17+'23'!L17+'24'!L17+'25'!L17+'26'!L17</f>
        <v>350</v>
      </c>
      <c r="M17" s="399">
        <f>'22'!M17+'23'!M17+'24'!M17+'25'!M17+'26'!M17</f>
        <v>1443</v>
      </c>
      <c r="N17" s="399">
        <f>'22'!N17+'23'!N17+'24'!N17+'25'!N17+'26'!N17</f>
        <v>535</v>
      </c>
      <c r="O17" s="399">
        <f>'22'!O17+'23'!O17+'24'!O17+'25'!O17+'26'!O17</f>
        <v>578</v>
      </c>
      <c r="P17" s="399">
        <f>'22'!P17+'23'!P17+'24'!P17+'25'!P17+'26'!P17</f>
        <v>54429.95</v>
      </c>
      <c r="Q17" s="395">
        <f t="shared" si="0"/>
        <v>86671.93</v>
      </c>
    </row>
    <row r="18" spans="1:17" ht="20.100000000000001" customHeight="1" x14ac:dyDescent="0.3">
      <c r="A18" s="207" t="s">
        <v>489</v>
      </c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>
        <f>'22'!O18+'23'!O18+'24'!O18+'25'!O18+'26'!O18</f>
        <v>2040</v>
      </c>
      <c r="P18" s="399"/>
      <c r="Q18" s="395">
        <f t="shared" si="0"/>
        <v>2040</v>
      </c>
    </row>
    <row r="19" spans="1:17" ht="20.100000000000001" customHeight="1" x14ac:dyDescent="0.25">
      <c r="A19" s="250" t="s">
        <v>22</v>
      </c>
      <c r="B19" s="395">
        <f>SUM(B5:B17)</f>
        <v>410073.16922381171</v>
      </c>
      <c r="C19" s="395">
        <f t="shared" ref="C19:P19" si="1">SUM(C5:C17)</f>
        <v>635001.35227731662</v>
      </c>
      <c r="D19" s="395">
        <f t="shared" si="1"/>
        <v>1908781.7247345243</v>
      </c>
      <c r="E19" s="395">
        <f t="shared" si="1"/>
        <v>658779.31029506703</v>
      </c>
      <c r="F19" s="395">
        <f t="shared" si="1"/>
        <v>595670.28873057978</v>
      </c>
      <c r="G19" s="395">
        <f t="shared" si="1"/>
        <v>971955.33624560025</v>
      </c>
      <c r="H19" s="395">
        <f t="shared" si="1"/>
        <v>593703.70929379994</v>
      </c>
      <c r="I19" s="395">
        <f t="shared" si="1"/>
        <v>652197.30254049995</v>
      </c>
      <c r="J19" s="395">
        <f t="shared" si="1"/>
        <v>1390137.7838335689</v>
      </c>
      <c r="K19" s="395">
        <f t="shared" si="1"/>
        <v>461992.45232717774</v>
      </c>
      <c r="L19" s="395">
        <f t="shared" si="1"/>
        <v>452427.19753006735</v>
      </c>
      <c r="M19" s="395">
        <f t="shared" si="1"/>
        <v>774692.77208530391</v>
      </c>
      <c r="N19" s="395">
        <f t="shared" si="1"/>
        <v>210447.03657799089</v>
      </c>
      <c r="O19" s="395">
        <f>SUM(O5:O18)</f>
        <v>286303.09012069111</v>
      </c>
      <c r="P19" s="395">
        <f t="shared" si="1"/>
        <v>5361252.8802312994</v>
      </c>
      <c r="Q19" s="395">
        <f>SUM(B19:P19)</f>
        <v>15363415.4060473</v>
      </c>
    </row>
    <row r="20" spans="1:17" ht="13.5" customHeight="1" x14ac:dyDescent="0.25"/>
    <row r="21" spans="1:17" x14ac:dyDescent="0.25">
      <c r="L21" s="327"/>
    </row>
    <row r="24" spans="1:17" ht="17.25" x14ac:dyDescent="0.3">
      <c r="B24" s="639"/>
      <c r="C24" s="639"/>
      <c r="D24" s="639"/>
      <c r="E24" s="639"/>
      <c r="F24" s="639"/>
      <c r="G24" s="639"/>
      <c r="H24" s="639"/>
      <c r="I24" s="639"/>
      <c r="J24" s="639"/>
      <c r="K24" s="639"/>
      <c r="L24" s="639"/>
      <c r="M24" s="639"/>
      <c r="N24" s="639"/>
      <c r="O24" s="639"/>
      <c r="P24" s="639"/>
      <c r="Q24" s="639"/>
    </row>
    <row r="25" spans="1:17" ht="17.25" x14ac:dyDescent="0.3">
      <c r="B25" s="639"/>
      <c r="C25" s="639"/>
      <c r="D25" s="639"/>
      <c r="E25" s="639"/>
      <c r="F25" s="639"/>
      <c r="G25" s="639"/>
      <c r="H25" s="639"/>
      <c r="I25" s="639"/>
      <c r="J25" s="639"/>
      <c r="K25" s="639"/>
      <c r="L25" s="639"/>
      <c r="M25" s="639"/>
      <c r="N25" s="639"/>
      <c r="O25" s="639"/>
      <c r="P25" s="639"/>
      <c r="Q25" s="639"/>
    </row>
    <row r="26" spans="1:17" ht="17.25" x14ac:dyDescent="0.3">
      <c r="B26" s="639"/>
      <c r="C26" s="639"/>
      <c r="D26" s="639"/>
      <c r="E26" s="639"/>
      <c r="F26" s="639"/>
      <c r="G26" s="639"/>
      <c r="H26" s="639"/>
      <c r="I26" s="639"/>
      <c r="J26" s="639"/>
      <c r="K26" s="639"/>
      <c r="L26" s="639"/>
      <c r="M26" s="639"/>
      <c r="N26" s="639"/>
      <c r="O26" s="639"/>
      <c r="P26" s="639"/>
      <c r="Q26" s="639"/>
    </row>
    <row r="27" spans="1:17" ht="17.25" x14ac:dyDescent="0.3">
      <c r="B27" s="639"/>
      <c r="C27" s="639"/>
      <c r="D27" s="639"/>
      <c r="E27" s="639"/>
      <c r="F27" s="639"/>
      <c r="G27" s="639"/>
      <c r="H27" s="639"/>
      <c r="I27" s="639"/>
      <c r="J27" s="639"/>
      <c r="K27" s="639"/>
      <c r="L27" s="639"/>
      <c r="M27" s="639"/>
      <c r="N27" s="639"/>
      <c r="O27" s="639"/>
      <c r="P27" s="639"/>
      <c r="Q27" s="639"/>
    </row>
    <row r="28" spans="1:17" ht="17.25" x14ac:dyDescent="0.3">
      <c r="B28" s="639"/>
      <c r="C28" s="639"/>
      <c r="D28" s="639"/>
      <c r="E28" s="639"/>
      <c r="F28" s="639"/>
      <c r="G28" s="639"/>
      <c r="H28" s="639"/>
      <c r="I28" s="639"/>
      <c r="J28" s="639"/>
      <c r="K28" s="639"/>
      <c r="L28" s="639"/>
      <c r="M28" s="639"/>
      <c r="N28" s="639"/>
      <c r="O28" s="639"/>
      <c r="P28" s="639"/>
      <c r="Q28" s="639"/>
    </row>
    <row r="29" spans="1:17" ht="17.25" x14ac:dyDescent="0.3"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</row>
  </sheetData>
  <pageMargins left="0.7" right="0.7" top="0.75" bottom="0.75" header="0.3" footer="0.3"/>
  <pageSetup paperSize="14" scale="51" orientation="landscape" r:id="rId1"/>
  <ignoredErrors>
    <ignoredError sqref="O19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S264"/>
  <sheetViews>
    <sheetView zoomScale="76" zoomScaleNormal="76" workbookViewId="0">
      <selection activeCell="R26" sqref="R26"/>
    </sheetView>
  </sheetViews>
  <sheetFormatPr baseColWidth="10" defaultRowHeight="13.5" x14ac:dyDescent="0.25"/>
  <cols>
    <col min="1" max="1" width="33.140625" style="8" customWidth="1"/>
    <col min="2" max="2" width="10.5703125" style="8" customWidth="1"/>
    <col min="3" max="3" width="10.28515625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1" width="12.85546875" style="8" customWidth="1"/>
    <col min="12" max="12" width="13" style="8" customWidth="1"/>
    <col min="13" max="13" width="13.140625" style="8" customWidth="1"/>
    <col min="14" max="14" width="15.5703125" style="8" customWidth="1"/>
    <col min="15" max="16384" width="11.42578125" style="8"/>
  </cols>
  <sheetData>
    <row r="1" spans="1:19" x14ac:dyDescent="0.25">
      <c r="A1" s="20" t="s">
        <v>464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9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9" s="130" customFormat="1" ht="20.100000000000001" customHeight="1" x14ac:dyDescent="0.25">
      <c r="A3" s="126" t="s">
        <v>219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"/>
      <c r="P3" s="12"/>
      <c r="Q3" s="12"/>
      <c r="R3" s="12"/>
    </row>
    <row r="4" spans="1:19" s="130" customFormat="1" ht="20.100000000000001" customHeight="1" x14ac:dyDescent="0.25">
      <c r="A4" s="53" t="s">
        <v>110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3" t="s">
        <v>10</v>
      </c>
      <c r="K4" s="53" t="s">
        <v>11</v>
      </c>
      <c r="L4" s="53" t="s">
        <v>12</v>
      </c>
      <c r="M4" s="53" t="s">
        <v>13</v>
      </c>
      <c r="N4" s="39" t="s">
        <v>22</v>
      </c>
    </row>
    <row r="5" spans="1:19" s="130" customFormat="1" ht="20.100000000000001" customHeight="1" x14ac:dyDescent="0.25">
      <c r="A5" s="207" t="s">
        <v>190</v>
      </c>
      <c r="B5" s="402">
        <v>9698.9775391999992</v>
      </c>
      <c r="C5" s="402">
        <v>10553.9909656</v>
      </c>
      <c r="D5" s="402">
        <v>9247.6066147000001</v>
      </c>
      <c r="E5" s="402">
        <v>7700.6609747000002</v>
      </c>
      <c r="F5" s="402">
        <v>8281.8909615000011</v>
      </c>
      <c r="G5" s="402">
        <v>5275.4973921999999</v>
      </c>
      <c r="H5" s="402">
        <v>8618.6195513000002</v>
      </c>
      <c r="I5" s="402">
        <v>6960.4650435999993</v>
      </c>
      <c r="J5" s="402">
        <v>6854.1505607999998</v>
      </c>
      <c r="K5" s="402">
        <v>5512.7467909000006</v>
      </c>
      <c r="L5" s="402">
        <v>6521.5261710000004</v>
      </c>
      <c r="M5" s="402">
        <v>7406.3644253000002</v>
      </c>
      <c r="N5" s="403">
        <f t="shared" ref="N5:N17" si="0">SUM(B5:M5)</f>
        <v>92632.496990799991</v>
      </c>
    </row>
    <row r="6" spans="1:19" s="130" customFormat="1" ht="20.100000000000001" customHeight="1" x14ac:dyDescent="0.25">
      <c r="A6" s="207" t="s">
        <v>191</v>
      </c>
      <c r="B6" s="402">
        <v>4479.2503612999999</v>
      </c>
      <c r="C6" s="402">
        <v>4081.9876066000002</v>
      </c>
      <c r="D6" s="402">
        <v>3619.4680486000002</v>
      </c>
      <c r="E6" s="402">
        <v>3041.3069556</v>
      </c>
      <c r="F6" s="402">
        <v>3740.2980994</v>
      </c>
      <c r="G6" s="402">
        <v>2722.6609110999998</v>
      </c>
      <c r="H6" s="402">
        <v>3109.9009532</v>
      </c>
      <c r="I6" s="402">
        <v>3757.4535144000001</v>
      </c>
      <c r="J6" s="402">
        <v>3785.0760148999998</v>
      </c>
      <c r="K6" s="402">
        <v>2806.5192416999998</v>
      </c>
      <c r="L6" s="402">
        <v>4431.4016064000007</v>
      </c>
      <c r="M6" s="402">
        <v>4323.7565184000005</v>
      </c>
      <c r="N6" s="403">
        <f t="shared" si="0"/>
        <v>43899.0798316</v>
      </c>
    </row>
    <row r="7" spans="1:19" s="130" customFormat="1" ht="20.100000000000001" customHeight="1" x14ac:dyDescent="0.25">
      <c r="A7" s="207" t="s">
        <v>192</v>
      </c>
      <c r="B7" s="402">
        <v>3852.3548397</v>
      </c>
      <c r="C7" s="402">
        <v>5360.2235849000008</v>
      </c>
      <c r="D7" s="402">
        <v>4569.6573736999999</v>
      </c>
      <c r="E7" s="402">
        <v>2797.0074118000002</v>
      </c>
      <c r="F7" s="402">
        <v>2754.1277464000004</v>
      </c>
      <c r="G7" s="402">
        <v>1398.4313046</v>
      </c>
      <c r="H7" s="402">
        <v>2941.1682768999999</v>
      </c>
      <c r="I7" s="402">
        <v>1717.7196245</v>
      </c>
      <c r="J7" s="402">
        <v>1694.5626797999998</v>
      </c>
      <c r="K7" s="402">
        <v>1493.5309112</v>
      </c>
      <c r="L7" s="402">
        <v>1461.7670668999999</v>
      </c>
      <c r="M7" s="402">
        <v>1748.9949629999999</v>
      </c>
      <c r="N7" s="403">
        <f t="shared" si="0"/>
        <v>31789.545783400004</v>
      </c>
    </row>
    <row r="8" spans="1:19" s="130" customFormat="1" ht="20.100000000000001" customHeight="1" x14ac:dyDescent="0.25">
      <c r="A8" s="135" t="s">
        <v>214</v>
      </c>
      <c r="B8" s="402">
        <v>0.29300000000000004</v>
      </c>
      <c r="C8" s="402">
        <v>0.41200000000000003</v>
      </c>
      <c r="D8" s="402">
        <v>1.3939999999999999</v>
      </c>
      <c r="E8" s="402">
        <v>1.0100000000000002</v>
      </c>
      <c r="F8" s="402">
        <v>0.7609999999999999</v>
      </c>
      <c r="G8" s="402">
        <v>1.1000000000000001</v>
      </c>
      <c r="H8" s="402">
        <v>0.89500000000000002</v>
      </c>
      <c r="I8" s="402">
        <v>0.17100000000000001</v>
      </c>
      <c r="J8" s="402">
        <v>0.68699999999999994</v>
      </c>
      <c r="K8" s="402">
        <v>3.3599999999999994</v>
      </c>
      <c r="L8" s="402">
        <v>2.0230000000000001</v>
      </c>
      <c r="M8" s="402">
        <v>2.6920000000000002</v>
      </c>
      <c r="N8" s="403">
        <f t="shared" si="0"/>
        <v>14.798</v>
      </c>
    </row>
    <row r="9" spans="1:19" s="130" customFormat="1" ht="20.100000000000001" customHeight="1" x14ac:dyDescent="0.25">
      <c r="A9" s="135" t="s">
        <v>193</v>
      </c>
      <c r="B9" s="402">
        <v>2085.1899999999996</v>
      </c>
      <c r="C9" s="402">
        <v>1847.1749999999997</v>
      </c>
      <c r="D9" s="402">
        <v>1656.9259999999999</v>
      </c>
      <c r="E9" s="402">
        <v>1541.289</v>
      </c>
      <c r="F9" s="402">
        <v>1462.915</v>
      </c>
      <c r="G9" s="402">
        <v>1496.9369999999999</v>
      </c>
      <c r="H9" s="402">
        <v>1983.894</v>
      </c>
      <c r="I9" s="402">
        <v>1824.8099999999997</v>
      </c>
      <c r="J9" s="402">
        <v>1656.3860000000002</v>
      </c>
      <c r="K9" s="402">
        <v>1952.2090000000001</v>
      </c>
      <c r="L9" s="402">
        <v>1882.499</v>
      </c>
      <c r="M9" s="402">
        <v>2009.2010000000005</v>
      </c>
      <c r="N9" s="403">
        <f t="shared" si="0"/>
        <v>21399.431</v>
      </c>
    </row>
    <row r="10" spans="1:19" s="12" customFormat="1" ht="20.100000000000001" customHeight="1" x14ac:dyDescent="0.25">
      <c r="A10" s="135" t="s">
        <v>194</v>
      </c>
      <c r="B10" s="402">
        <v>14.276</v>
      </c>
      <c r="C10" s="402">
        <v>3.7999999999999999E-2</v>
      </c>
      <c r="D10" s="402">
        <v>11.754</v>
      </c>
      <c r="E10" s="402">
        <v>105.874</v>
      </c>
      <c r="F10" s="402">
        <v>404.09699999999998</v>
      </c>
      <c r="G10" s="402">
        <v>376.48099999999999</v>
      </c>
      <c r="H10" s="402">
        <v>220.173</v>
      </c>
      <c r="I10" s="402">
        <v>350.08800000000002</v>
      </c>
      <c r="J10" s="402">
        <v>168.76499999999999</v>
      </c>
      <c r="K10" s="402">
        <v>56.13</v>
      </c>
      <c r="L10" s="402">
        <v>79.918000000000006</v>
      </c>
      <c r="M10" s="402">
        <v>34.817999999999998</v>
      </c>
      <c r="N10" s="403">
        <f t="shared" si="0"/>
        <v>1822.412</v>
      </c>
      <c r="O10" s="130"/>
      <c r="P10" s="130"/>
      <c r="Q10" s="130"/>
      <c r="R10" s="130"/>
      <c r="S10" s="130"/>
    </row>
    <row r="11" spans="1:19" ht="20.100000000000001" customHeight="1" x14ac:dyDescent="0.25">
      <c r="A11" s="135" t="s">
        <v>195</v>
      </c>
      <c r="B11" s="402">
        <v>0</v>
      </c>
      <c r="C11" s="402">
        <v>0</v>
      </c>
      <c r="D11" s="402">
        <v>0</v>
      </c>
      <c r="E11" s="402">
        <v>0</v>
      </c>
      <c r="F11" s="402">
        <v>0</v>
      </c>
      <c r="G11" s="402">
        <v>0</v>
      </c>
      <c r="H11" s="402">
        <v>0</v>
      </c>
      <c r="I11" s="402">
        <v>0</v>
      </c>
      <c r="J11" s="402">
        <v>0</v>
      </c>
      <c r="K11" s="402">
        <v>0</v>
      </c>
      <c r="L11" s="402">
        <v>0</v>
      </c>
      <c r="M11" s="402">
        <v>0</v>
      </c>
      <c r="N11" s="403">
        <f t="shared" si="0"/>
        <v>0</v>
      </c>
      <c r="O11" s="128"/>
      <c r="P11" s="128"/>
      <c r="Q11" s="128"/>
      <c r="R11" s="128"/>
      <c r="S11" s="128"/>
    </row>
    <row r="12" spans="1:19" s="12" customFormat="1" ht="20.100000000000001" customHeight="1" x14ac:dyDescent="0.25">
      <c r="A12" s="135" t="s">
        <v>196</v>
      </c>
      <c r="B12" s="402">
        <v>140.86699999999999</v>
      </c>
      <c r="C12" s="402">
        <v>0</v>
      </c>
      <c r="D12" s="402">
        <v>0</v>
      </c>
      <c r="E12" s="402">
        <v>27.727</v>
      </c>
      <c r="F12" s="402">
        <v>0</v>
      </c>
      <c r="G12" s="402">
        <v>0</v>
      </c>
      <c r="H12" s="402">
        <v>0</v>
      </c>
      <c r="I12" s="402">
        <v>0</v>
      </c>
      <c r="J12" s="402">
        <v>0</v>
      </c>
      <c r="K12" s="402">
        <v>0</v>
      </c>
      <c r="L12" s="402">
        <v>0</v>
      </c>
      <c r="M12" s="402">
        <v>0</v>
      </c>
      <c r="N12" s="403">
        <f t="shared" si="0"/>
        <v>168.59399999999999</v>
      </c>
      <c r="O12" s="130"/>
      <c r="P12" s="130"/>
      <c r="Q12" s="130"/>
      <c r="R12" s="130"/>
      <c r="S12" s="130"/>
    </row>
    <row r="13" spans="1:19" s="12" customFormat="1" ht="20.100000000000001" customHeight="1" x14ac:dyDescent="0.25">
      <c r="A13" s="135" t="s">
        <v>197</v>
      </c>
      <c r="B13" s="402">
        <v>885.45899999999995</v>
      </c>
      <c r="C13" s="402">
        <v>2277.2849999999999</v>
      </c>
      <c r="D13" s="402">
        <v>1901.0410000000002</v>
      </c>
      <c r="E13" s="402">
        <v>2019.1510000000001</v>
      </c>
      <c r="F13" s="402">
        <v>1373.557</v>
      </c>
      <c r="G13" s="402">
        <v>1669.848</v>
      </c>
      <c r="H13" s="402">
        <v>1392.6659999999999</v>
      </c>
      <c r="I13" s="402">
        <v>1237.905</v>
      </c>
      <c r="J13" s="402">
        <v>811.67</v>
      </c>
      <c r="K13" s="402">
        <v>915.19</v>
      </c>
      <c r="L13" s="402">
        <v>811.65</v>
      </c>
      <c r="M13" s="402">
        <v>1016.89</v>
      </c>
      <c r="N13" s="403">
        <f t="shared" si="0"/>
        <v>16312.312</v>
      </c>
      <c r="O13" s="130"/>
      <c r="P13" s="130"/>
      <c r="Q13" s="130"/>
      <c r="R13" s="130"/>
      <c r="S13" s="130"/>
    </row>
    <row r="14" spans="1:19" s="12" customFormat="1" ht="20.100000000000001" customHeight="1" x14ac:dyDescent="0.25">
      <c r="A14" s="135" t="s">
        <v>198</v>
      </c>
      <c r="B14" s="402">
        <v>0</v>
      </c>
      <c r="C14" s="402">
        <v>0</v>
      </c>
      <c r="D14" s="402">
        <v>0</v>
      </c>
      <c r="E14" s="402">
        <v>0</v>
      </c>
      <c r="F14" s="402">
        <v>0</v>
      </c>
      <c r="G14" s="402">
        <v>0</v>
      </c>
      <c r="H14" s="402">
        <v>0</v>
      </c>
      <c r="I14" s="402">
        <v>3731</v>
      </c>
      <c r="J14" s="402">
        <v>3627.37</v>
      </c>
      <c r="K14" s="402">
        <v>3649.9300000000003</v>
      </c>
      <c r="L14" s="402">
        <v>3704.4300000000003</v>
      </c>
      <c r="M14" s="402">
        <v>3692.16</v>
      </c>
      <c r="N14" s="403">
        <f t="shared" si="0"/>
        <v>18404.89</v>
      </c>
      <c r="O14" s="130"/>
      <c r="P14" s="130"/>
      <c r="Q14" s="130"/>
      <c r="R14" s="130"/>
      <c r="S14" s="130"/>
    </row>
    <row r="15" spans="1:19" ht="20.100000000000001" customHeight="1" x14ac:dyDescent="0.25">
      <c r="A15" s="135" t="s">
        <v>340</v>
      </c>
      <c r="B15" s="402">
        <v>18968.8344789</v>
      </c>
      <c r="C15" s="402">
        <v>17683.6058328</v>
      </c>
      <c r="D15" s="402">
        <v>33928.427938000001</v>
      </c>
      <c r="E15" s="402">
        <v>13849.892277011711</v>
      </c>
      <c r="F15" s="402">
        <v>20957.608342300002</v>
      </c>
      <c r="G15" s="402">
        <v>10824.362696600001</v>
      </c>
      <c r="H15" s="402">
        <v>12174.6801137</v>
      </c>
      <c r="I15" s="402">
        <v>11544.647784699999</v>
      </c>
      <c r="J15" s="402">
        <v>9126.6400279000009</v>
      </c>
      <c r="K15" s="402">
        <v>8634.6070994000002</v>
      </c>
      <c r="L15" s="402">
        <v>9323.9934585999999</v>
      </c>
      <c r="M15" s="402">
        <v>10388.216568100001</v>
      </c>
      <c r="N15" s="403">
        <f t="shared" si="0"/>
        <v>177405.51661801166</v>
      </c>
      <c r="O15" s="128"/>
      <c r="P15" s="128"/>
      <c r="Q15" s="128"/>
      <c r="R15" s="128"/>
      <c r="S15" s="128"/>
    </row>
    <row r="16" spans="1:19" ht="20.100000000000001" customHeight="1" x14ac:dyDescent="0.25">
      <c r="A16" s="135" t="s">
        <v>341</v>
      </c>
      <c r="B16" s="402">
        <v>160.00200000000001</v>
      </c>
      <c r="C16" s="402">
        <v>128</v>
      </c>
      <c r="D16" s="402">
        <v>160.00200000000001</v>
      </c>
      <c r="E16" s="402">
        <v>169.00200000000001</v>
      </c>
      <c r="F16" s="402">
        <v>233.00599999999997</v>
      </c>
      <c r="G16" s="402">
        <v>685.00700000000006</v>
      </c>
      <c r="H16" s="402">
        <v>853.99900000000002</v>
      </c>
      <c r="I16" s="402">
        <v>831.01899999999989</v>
      </c>
      <c r="J16" s="402">
        <v>813.0139999999999</v>
      </c>
      <c r="K16" s="402">
        <v>831.01600000000008</v>
      </c>
      <c r="L16" s="402">
        <v>804.01900000000001</v>
      </c>
      <c r="M16" s="402">
        <v>402.00699999999995</v>
      </c>
      <c r="N16" s="403">
        <f t="shared" si="0"/>
        <v>6070.0929999999989</v>
      </c>
      <c r="O16" s="128"/>
      <c r="P16" s="128"/>
      <c r="Q16" s="128"/>
      <c r="R16" s="128"/>
      <c r="S16" s="128"/>
    </row>
    <row r="17" spans="1:19" ht="20.100000000000001" customHeight="1" x14ac:dyDescent="0.25">
      <c r="A17" s="135" t="s">
        <v>205</v>
      </c>
      <c r="B17" s="402">
        <v>18</v>
      </c>
      <c r="C17" s="402">
        <v>23</v>
      </c>
      <c r="D17" s="402">
        <v>24</v>
      </c>
      <c r="E17" s="402">
        <v>29</v>
      </c>
      <c r="F17" s="402">
        <v>19</v>
      </c>
      <c r="G17" s="402">
        <v>20</v>
      </c>
      <c r="H17" s="402">
        <v>21</v>
      </c>
      <c r="I17" s="402"/>
      <c r="J17" s="402"/>
      <c r="K17" s="402"/>
      <c r="L17" s="402"/>
      <c r="M17" s="402"/>
      <c r="N17" s="403">
        <f t="shared" si="0"/>
        <v>154</v>
      </c>
      <c r="O17" s="128"/>
      <c r="P17" s="128"/>
      <c r="Q17" s="128"/>
      <c r="R17" s="128"/>
      <c r="S17" s="128"/>
    </row>
    <row r="18" spans="1:19" ht="20.100000000000001" customHeight="1" x14ac:dyDescent="0.25">
      <c r="A18" s="135" t="s">
        <v>489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3"/>
      <c r="O18" s="128"/>
      <c r="P18" s="128"/>
      <c r="Q18" s="128"/>
      <c r="R18" s="128"/>
      <c r="S18" s="128"/>
    </row>
    <row r="19" spans="1:19" ht="20.100000000000001" customHeight="1" x14ac:dyDescent="0.25">
      <c r="A19" s="249" t="s">
        <v>15</v>
      </c>
      <c r="B19" s="401">
        <f t="shared" ref="B19:M19" si="1">SUM(B5:B18)</f>
        <v>40303.504219100003</v>
      </c>
      <c r="C19" s="401">
        <f t="shared" si="1"/>
        <v>41955.717989900004</v>
      </c>
      <c r="D19" s="401">
        <f t="shared" si="1"/>
        <v>55120.276975000008</v>
      </c>
      <c r="E19" s="401">
        <f t="shared" si="1"/>
        <v>31281.920619111719</v>
      </c>
      <c r="F19" s="401">
        <f t="shared" si="1"/>
        <v>39227.26114960001</v>
      </c>
      <c r="G19" s="401">
        <f t="shared" si="1"/>
        <v>24470.325304500002</v>
      </c>
      <c r="H19" s="401">
        <f t="shared" si="1"/>
        <v>31316.995895100001</v>
      </c>
      <c r="I19" s="401">
        <f t="shared" si="1"/>
        <v>31955.2789672</v>
      </c>
      <c r="J19" s="401">
        <f t="shared" si="1"/>
        <v>28538.321283399997</v>
      </c>
      <c r="K19" s="401">
        <f t="shared" si="1"/>
        <v>25855.239043200003</v>
      </c>
      <c r="L19" s="401">
        <f t="shared" si="1"/>
        <v>29023.227302899999</v>
      </c>
      <c r="M19" s="401">
        <f t="shared" si="1"/>
        <v>31025.100474800001</v>
      </c>
      <c r="N19" s="403">
        <f>SUM(B19:M19)</f>
        <v>410073.16922381171</v>
      </c>
      <c r="O19" s="128"/>
      <c r="P19" s="128"/>
      <c r="Q19" s="128"/>
      <c r="R19" s="128"/>
      <c r="S19" s="128"/>
    </row>
    <row r="20" spans="1:19" ht="20.10000000000000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28"/>
      <c r="P20" s="128"/>
      <c r="Q20" s="128"/>
      <c r="R20" s="128"/>
      <c r="S20" s="128"/>
    </row>
    <row r="21" spans="1:19" ht="20.100000000000001" customHeight="1" x14ac:dyDescent="0.25">
      <c r="A21" s="137" t="s">
        <v>220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28"/>
      <c r="P21" s="128"/>
      <c r="Q21" s="128"/>
      <c r="R21" s="128"/>
      <c r="S21" s="128"/>
    </row>
    <row r="22" spans="1:19" ht="20.100000000000001" customHeight="1" x14ac:dyDescent="0.25">
      <c r="A22" s="53" t="s">
        <v>110</v>
      </c>
      <c r="B22" s="53" t="s">
        <v>2</v>
      </c>
      <c r="C22" s="53" t="s">
        <v>3</v>
      </c>
      <c r="D22" s="53" t="s">
        <v>4</v>
      </c>
      <c r="E22" s="53" t="s">
        <v>5</v>
      </c>
      <c r="F22" s="53" t="s">
        <v>6</v>
      </c>
      <c r="G22" s="53" t="s">
        <v>7</v>
      </c>
      <c r="H22" s="53" t="s">
        <v>8</v>
      </c>
      <c r="I22" s="53" t="s">
        <v>9</v>
      </c>
      <c r="J22" s="53" t="s">
        <v>10</v>
      </c>
      <c r="K22" s="53" t="s">
        <v>11</v>
      </c>
      <c r="L22" s="53" t="s">
        <v>12</v>
      </c>
      <c r="M22" s="53" t="s">
        <v>13</v>
      </c>
      <c r="N22" s="39" t="s">
        <v>22</v>
      </c>
      <c r="O22" s="128"/>
      <c r="P22" s="128"/>
      <c r="Q22" s="128"/>
      <c r="R22" s="128"/>
      <c r="S22" s="128"/>
    </row>
    <row r="23" spans="1:19" ht="20.100000000000001" customHeight="1" x14ac:dyDescent="0.25">
      <c r="A23" s="207" t="s">
        <v>190</v>
      </c>
      <c r="B23" s="400">
        <v>7250.4341502999996</v>
      </c>
      <c r="C23" s="400">
        <v>8464.1178625000011</v>
      </c>
      <c r="D23" s="400">
        <v>7214.9344632000002</v>
      </c>
      <c r="E23" s="400">
        <v>7424.5198510999999</v>
      </c>
      <c r="F23" s="400">
        <v>5720.3840381</v>
      </c>
      <c r="G23" s="400">
        <v>5621.4996002999997</v>
      </c>
      <c r="H23" s="400">
        <v>6349.3739914999996</v>
      </c>
      <c r="I23" s="400">
        <v>5970.5433598</v>
      </c>
      <c r="J23" s="400">
        <v>5708.0151950999998</v>
      </c>
      <c r="K23" s="400">
        <v>5584.9497124</v>
      </c>
      <c r="L23" s="400">
        <v>5776.7540384999993</v>
      </c>
      <c r="M23" s="400">
        <v>5695.9163725999997</v>
      </c>
      <c r="N23" s="401">
        <f t="shared" ref="N23:N35" si="2">SUM(B23:M23)</f>
        <v>76781.442635399988</v>
      </c>
      <c r="O23" s="128"/>
      <c r="P23" s="128"/>
      <c r="Q23" s="128"/>
      <c r="R23" s="128"/>
      <c r="S23" s="128"/>
    </row>
    <row r="24" spans="1:19" ht="20.100000000000001" customHeight="1" x14ac:dyDescent="0.25">
      <c r="A24" s="207" t="s">
        <v>191</v>
      </c>
      <c r="B24" s="400">
        <v>3428.7376408999999</v>
      </c>
      <c r="C24" s="400">
        <v>3893.1412816000002</v>
      </c>
      <c r="D24" s="400">
        <v>2751.3152875000001</v>
      </c>
      <c r="E24" s="400">
        <v>2749.0754990000005</v>
      </c>
      <c r="F24" s="400">
        <v>2583.7455604000002</v>
      </c>
      <c r="G24" s="400">
        <v>2678.6581553000001</v>
      </c>
      <c r="H24" s="400">
        <v>3612.7213793999999</v>
      </c>
      <c r="I24" s="400">
        <v>3049.4294608</v>
      </c>
      <c r="J24" s="400">
        <v>2106.5958548999997</v>
      </c>
      <c r="K24" s="400">
        <v>2577.6611030999998</v>
      </c>
      <c r="L24" s="400">
        <v>2195.8918927999998</v>
      </c>
      <c r="M24" s="400">
        <v>1936.7440979</v>
      </c>
      <c r="N24" s="401">
        <f t="shared" si="2"/>
        <v>33563.717213600001</v>
      </c>
      <c r="O24" s="128"/>
      <c r="P24" s="128"/>
      <c r="Q24" s="128"/>
      <c r="R24" s="128"/>
      <c r="S24" s="128"/>
    </row>
    <row r="25" spans="1:19" ht="20.100000000000001" customHeight="1" x14ac:dyDescent="0.25">
      <c r="A25" s="207" t="s">
        <v>192</v>
      </c>
      <c r="B25" s="400">
        <v>3701.2106368999998</v>
      </c>
      <c r="C25" s="400">
        <v>4002.6976018</v>
      </c>
      <c r="D25" s="400">
        <v>3311.3860291999999</v>
      </c>
      <c r="E25" s="400">
        <v>2717.7515098000003</v>
      </c>
      <c r="F25" s="400">
        <v>2460.7999952999999</v>
      </c>
      <c r="G25" s="400">
        <v>2426.2089483</v>
      </c>
      <c r="H25" s="400">
        <v>1911.7698409</v>
      </c>
      <c r="I25" s="400">
        <v>2379.7642218999999</v>
      </c>
      <c r="J25" s="400">
        <v>2338.0666280999999</v>
      </c>
      <c r="K25" s="400">
        <v>2241.5222433999998</v>
      </c>
      <c r="L25" s="400">
        <v>2295.5253772000001</v>
      </c>
      <c r="M25" s="400">
        <v>2475.5971542000002</v>
      </c>
      <c r="N25" s="401">
        <f t="shared" si="2"/>
        <v>32262.300187000004</v>
      </c>
      <c r="O25" s="128"/>
      <c r="P25" s="128"/>
      <c r="Q25" s="128"/>
      <c r="R25" s="128"/>
      <c r="S25" s="128"/>
    </row>
    <row r="26" spans="1:19" ht="20.100000000000001" customHeight="1" x14ac:dyDescent="0.25">
      <c r="A26" s="207" t="s">
        <v>214</v>
      </c>
      <c r="B26" s="400">
        <v>3.036</v>
      </c>
      <c r="C26" s="400">
        <v>26.256</v>
      </c>
      <c r="D26" s="400">
        <v>46.914000000000001</v>
      </c>
      <c r="E26" s="400">
        <v>77.349999999999994</v>
      </c>
      <c r="F26" s="400">
        <v>106.244</v>
      </c>
      <c r="G26" s="400">
        <v>62.393999999999998</v>
      </c>
      <c r="H26" s="400">
        <v>100.831</v>
      </c>
      <c r="I26" s="400">
        <v>39.625</v>
      </c>
      <c r="J26" s="400">
        <v>1.845</v>
      </c>
      <c r="K26" s="400">
        <v>3.5799999999999996</v>
      </c>
      <c r="L26" s="400">
        <v>8.8040000000000003</v>
      </c>
      <c r="M26" s="400">
        <v>11.356999999999999</v>
      </c>
      <c r="N26" s="401">
        <f t="shared" si="2"/>
        <v>488.23599999999999</v>
      </c>
      <c r="O26" s="128"/>
      <c r="P26" s="128"/>
      <c r="Q26" s="128"/>
      <c r="R26" s="128"/>
      <c r="S26" s="128"/>
    </row>
    <row r="27" spans="1:19" ht="20.100000000000001" customHeight="1" x14ac:dyDescent="0.25">
      <c r="A27" s="207" t="s">
        <v>193</v>
      </c>
      <c r="B27" s="400">
        <v>3309.6359999999995</v>
      </c>
      <c r="C27" s="400">
        <v>3423.107</v>
      </c>
      <c r="D27" s="400">
        <v>3175.7139999999999</v>
      </c>
      <c r="E27" s="400">
        <v>2769.6809999999996</v>
      </c>
      <c r="F27" s="400">
        <v>2787.7759999999998</v>
      </c>
      <c r="G27" s="400">
        <v>2677.3130000000001</v>
      </c>
      <c r="H27" s="400">
        <v>3896.5080000000003</v>
      </c>
      <c r="I27" s="400">
        <v>4721.3159999999998</v>
      </c>
      <c r="J27" s="400">
        <v>1882.9240000000002</v>
      </c>
      <c r="K27" s="400">
        <v>2036.2920000000001</v>
      </c>
      <c r="L27" s="400">
        <v>2224.8749999999995</v>
      </c>
      <c r="M27" s="400">
        <v>4002.8530000000001</v>
      </c>
      <c r="N27" s="401">
        <f t="shared" si="2"/>
        <v>36907.995000000003</v>
      </c>
      <c r="O27" s="128"/>
      <c r="P27" s="128"/>
      <c r="Q27" s="128"/>
      <c r="R27" s="128"/>
      <c r="S27" s="128"/>
    </row>
    <row r="28" spans="1:19" ht="20.100000000000001" customHeight="1" x14ac:dyDescent="0.25">
      <c r="A28" s="207" t="s">
        <v>194</v>
      </c>
      <c r="B28" s="400">
        <v>34.195999999999998</v>
      </c>
      <c r="C28" s="400">
        <v>24.16</v>
      </c>
      <c r="D28" s="400">
        <v>41.108000000000004</v>
      </c>
      <c r="E28" s="400">
        <v>47.335000000000001</v>
      </c>
      <c r="F28" s="400">
        <v>108.539</v>
      </c>
      <c r="G28" s="400">
        <v>111.61199999999999</v>
      </c>
      <c r="H28" s="400">
        <v>326.01600000000002</v>
      </c>
      <c r="I28" s="400">
        <v>243.45500000000001</v>
      </c>
      <c r="J28" s="400">
        <v>56.677</v>
      </c>
      <c r="K28" s="400">
        <v>41.246000000000002</v>
      </c>
      <c r="L28" s="400">
        <v>10</v>
      </c>
      <c r="M28" s="400">
        <v>0.68500000000000005</v>
      </c>
      <c r="N28" s="401">
        <f t="shared" si="2"/>
        <v>1045.0290000000002</v>
      </c>
      <c r="O28" s="128"/>
      <c r="P28" s="128"/>
      <c r="Q28" s="128"/>
      <c r="R28" s="128"/>
      <c r="S28" s="128"/>
    </row>
    <row r="29" spans="1:19" ht="20.100000000000001" customHeight="1" x14ac:dyDescent="0.25">
      <c r="A29" s="207" t="s">
        <v>195</v>
      </c>
      <c r="B29" s="400">
        <v>0</v>
      </c>
      <c r="C29" s="400">
        <v>0</v>
      </c>
      <c r="D29" s="400">
        <v>0</v>
      </c>
      <c r="E29" s="400">
        <v>0</v>
      </c>
      <c r="F29" s="400">
        <v>0</v>
      </c>
      <c r="G29" s="400">
        <v>0</v>
      </c>
      <c r="H29" s="400">
        <v>0</v>
      </c>
      <c r="I29" s="400">
        <v>0</v>
      </c>
      <c r="J29" s="400">
        <v>0</v>
      </c>
      <c r="K29" s="400">
        <v>0</v>
      </c>
      <c r="L29" s="400">
        <v>0</v>
      </c>
      <c r="M29" s="400">
        <v>0</v>
      </c>
      <c r="N29" s="401">
        <f t="shared" si="2"/>
        <v>0</v>
      </c>
      <c r="O29" s="128"/>
      <c r="P29" s="128"/>
      <c r="Q29" s="128"/>
      <c r="R29" s="128"/>
      <c r="S29" s="128"/>
    </row>
    <row r="30" spans="1:19" ht="20.100000000000001" customHeight="1" x14ac:dyDescent="0.25">
      <c r="A30" s="207" t="s">
        <v>196</v>
      </c>
      <c r="B30" s="400">
        <v>0</v>
      </c>
      <c r="C30" s="400">
        <v>0</v>
      </c>
      <c r="D30" s="400">
        <v>26.948</v>
      </c>
      <c r="E30" s="400">
        <v>0</v>
      </c>
      <c r="F30" s="400">
        <v>0</v>
      </c>
      <c r="G30" s="400">
        <v>0</v>
      </c>
      <c r="H30" s="400">
        <v>0</v>
      </c>
      <c r="I30" s="400">
        <v>0</v>
      </c>
      <c r="J30" s="400">
        <v>0</v>
      </c>
      <c r="K30" s="400">
        <v>0</v>
      </c>
      <c r="L30" s="400">
        <v>0</v>
      </c>
      <c r="M30" s="400">
        <v>0</v>
      </c>
      <c r="N30" s="401">
        <f t="shared" si="2"/>
        <v>26.948</v>
      </c>
      <c r="O30" s="128"/>
      <c r="P30" s="128"/>
      <c r="Q30" s="128"/>
      <c r="R30" s="128"/>
      <c r="S30" s="128"/>
    </row>
    <row r="31" spans="1:19" ht="20.100000000000001" customHeight="1" x14ac:dyDescent="0.25">
      <c r="A31" s="207" t="s">
        <v>197</v>
      </c>
      <c r="B31" s="400">
        <v>3726.4450000000002</v>
      </c>
      <c r="C31" s="400">
        <v>5075.92</v>
      </c>
      <c r="D31" s="400">
        <v>6205.7610000000004</v>
      </c>
      <c r="E31" s="400">
        <v>5330.8860000000004</v>
      </c>
      <c r="F31" s="400">
        <v>4116.7849999999999</v>
      </c>
      <c r="G31" s="400">
        <v>2290.3209999999999</v>
      </c>
      <c r="H31" s="400">
        <v>3548.866</v>
      </c>
      <c r="I31" s="400">
        <v>2455.62</v>
      </c>
      <c r="J31" s="400">
        <v>2004.5760000000002</v>
      </c>
      <c r="K31" s="400">
        <v>2171.35</v>
      </c>
      <c r="L31" s="400">
        <v>2109.8879999999999</v>
      </c>
      <c r="M31" s="400">
        <v>1796.0900000000001</v>
      </c>
      <c r="N31" s="401">
        <f t="shared" si="2"/>
        <v>40832.508000000002</v>
      </c>
      <c r="O31" s="128"/>
      <c r="P31" s="128"/>
      <c r="Q31" s="128"/>
      <c r="R31" s="128"/>
      <c r="S31" s="128"/>
    </row>
    <row r="32" spans="1:19" ht="20.100000000000001" customHeight="1" x14ac:dyDescent="0.25">
      <c r="A32" s="135" t="s">
        <v>198</v>
      </c>
      <c r="B32" s="400">
        <v>0</v>
      </c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6412</v>
      </c>
      <c r="J32" s="400">
        <v>5952.87</v>
      </c>
      <c r="K32" s="400">
        <v>6416.53</v>
      </c>
      <c r="L32" s="400">
        <v>6604.22</v>
      </c>
      <c r="M32" s="400">
        <v>7378.8499999999995</v>
      </c>
      <c r="N32" s="401">
        <f t="shared" si="2"/>
        <v>32764.469999999998</v>
      </c>
      <c r="O32" s="128"/>
      <c r="P32" s="128"/>
      <c r="Q32" s="128"/>
      <c r="R32" s="128"/>
      <c r="S32" s="128"/>
    </row>
    <row r="33" spans="1:19" ht="20.100000000000001" customHeight="1" x14ac:dyDescent="0.25">
      <c r="A33" s="135" t="s">
        <v>340</v>
      </c>
      <c r="B33" s="400">
        <v>31504.560928000003</v>
      </c>
      <c r="C33" s="400">
        <v>29555.563426300003</v>
      </c>
      <c r="D33" s="400">
        <v>31249.3903255</v>
      </c>
      <c r="E33" s="400">
        <v>27692.040432016693</v>
      </c>
      <c r="F33" s="400">
        <v>21515.538899499999</v>
      </c>
      <c r="G33" s="400">
        <v>20803.930290800003</v>
      </c>
      <c r="H33" s="400">
        <v>36094.799668799998</v>
      </c>
      <c r="I33" s="400">
        <v>32954.600579699996</v>
      </c>
      <c r="J33" s="400">
        <v>25481.064674100002</v>
      </c>
      <c r="K33" s="400">
        <v>31302.302549600001</v>
      </c>
      <c r="L33" s="400">
        <v>28682.201261400005</v>
      </c>
      <c r="M33" s="400">
        <v>31120.663205600002</v>
      </c>
      <c r="N33" s="401">
        <f t="shared" si="2"/>
        <v>347956.6562413167</v>
      </c>
      <c r="O33" s="128"/>
      <c r="P33" s="128"/>
      <c r="Q33" s="128"/>
      <c r="R33" s="128"/>
      <c r="S33" s="128"/>
    </row>
    <row r="34" spans="1:19" ht="20.100000000000001" customHeight="1" x14ac:dyDescent="0.25">
      <c r="A34" s="135" t="s">
        <v>341</v>
      </c>
      <c r="B34" s="400">
        <v>2127.1849999999999</v>
      </c>
      <c r="C34" s="400">
        <v>2072.6149999999998</v>
      </c>
      <c r="D34" s="400">
        <v>1293.1210000000001</v>
      </c>
      <c r="E34" s="400">
        <v>2061.8949999999995</v>
      </c>
      <c r="F34" s="400">
        <v>3258.5290000000005</v>
      </c>
      <c r="G34" s="400">
        <v>2032.3710000000001</v>
      </c>
      <c r="H34" s="400">
        <v>2925.6169999999993</v>
      </c>
      <c r="I34" s="400">
        <v>4005.288</v>
      </c>
      <c r="J34" s="400">
        <v>1947.7080000000001</v>
      </c>
      <c r="K34" s="400">
        <v>2667.4272700000006</v>
      </c>
      <c r="L34" s="400">
        <v>2482.2417300000002</v>
      </c>
      <c r="M34" s="400">
        <v>3242.3520000000003</v>
      </c>
      <c r="N34" s="401">
        <f t="shared" si="2"/>
        <v>30116.35</v>
      </c>
      <c r="O34" s="128"/>
      <c r="P34" s="128"/>
      <c r="Q34" s="128"/>
      <c r="R34" s="128"/>
      <c r="S34" s="128"/>
    </row>
    <row r="35" spans="1:19" ht="20.100000000000001" customHeight="1" x14ac:dyDescent="0.25">
      <c r="A35" s="207" t="s">
        <v>205</v>
      </c>
      <c r="B35" s="400">
        <v>105</v>
      </c>
      <c r="C35" s="400">
        <v>161</v>
      </c>
      <c r="D35" s="400">
        <v>142</v>
      </c>
      <c r="E35" s="400">
        <v>136</v>
      </c>
      <c r="F35" s="400">
        <v>126</v>
      </c>
      <c r="G35" s="400">
        <v>73</v>
      </c>
      <c r="H35" s="400">
        <v>141</v>
      </c>
      <c r="I35" s="400"/>
      <c r="J35" s="400">
        <v>0.12</v>
      </c>
      <c r="K35" s="400">
        <v>0.23</v>
      </c>
      <c r="L35" s="400">
        <v>0.36</v>
      </c>
      <c r="M35" s="400">
        <v>1370.9899999999998</v>
      </c>
      <c r="N35" s="401">
        <f t="shared" si="2"/>
        <v>2255.6999999999998</v>
      </c>
      <c r="O35" s="128"/>
      <c r="P35" s="128"/>
      <c r="Q35" s="128"/>
      <c r="R35" s="128"/>
      <c r="S35" s="128"/>
    </row>
    <row r="36" spans="1:19" ht="20.100000000000001" customHeight="1" x14ac:dyDescent="0.25">
      <c r="A36" s="135" t="s">
        <v>489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3"/>
      <c r="O36" s="128"/>
      <c r="P36" s="128"/>
      <c r="Q36" s="128"/>
      <c r="R36" s="128"/>
      <c r="S36" s="128"/>
    </row>
    <row r="37" spans="1:19" ht="20.100000000000001" customHeight="1" x14ac:dyDescent="0.25">
      <c r="A37" s="249" t="s">
        <v>15</v>
      </c>
      <c r="B37" s="401">
        <f t="shared" ref="B37:M37" si="3">SUM(B23:B36)</f>
        <v>55190.441356099996</v>
      </c>
      <c r="C37" s="401">
        <f t="shared" si="3"/>
        <v>56698.578172200003</v>
      </c>
      <c r="D37" s="401">
        <f t="shared" si="3"/>
        <v>55458.592105400006</v>
      </c>
      <c r="E37" s="401">
        <f t="shared" si="3"/>
        <v>51006.534291916687</v>
      </c>
      <c r="F37" s="401">
        <f t="shared" si="3"/>
        <v>42784.341493300002</v>
      </c>
      <c r="G37" s="401">
        <f t="shared" si="3"/>
        <v>38777.307994700001</v>
      </c>
      <c r="H37" s="401">
        <f t="shared" si="3"/>
        <v>58907.502880599997</v>
      </c>
      <c r="I37" s="401">
        <f t="shared" si="3"/>
        <v>62231.641622199997</v>
      </c>
      <c r="J37" s="401">
        <f t="shared" si="3"/>
        <v>47480.462352200004</v>
      </c>
      <c r="K37" s="401">
        <f t="shared" si="3"/>
        <v>55043.090878499999</v>
      </c>
      <c r="L37" s="401">
        <f t="shared" si="3"/>
        <v>52390.761299900005</v>
      </c>
      <c r="M37" s="401">
        <f t="shared" si="3"/>
        <v>59032.097830299994</v>
      </c>
      <c r="N37" s="401">
        <f>SUM(B37:M37)</f>
        <v>635001.35227731662</v>
      </c>
      <c r="O37" s="128"/>
      <c r="P37" s="128"/>
      <c r="Q37" s="128"/>
      <c r="R37" s="128"/>
      <c r="S37" s="128"/>
    </row>
    <row r="38" spans="1:19" ht="12.75" customHeight="1" x14ac:dyDescent="0.25">
      <c r="A38" s="127"/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1"/>
      <c r="M38" s="211"/>
      <c r="N38" s="210"/>
      <c r="O38" s="128"/>
      <c r="P38" s="128"/>
      <c r="Q38" s="128"/>
      <c r="R38" s="128"/>
      <c r="S38" s="128"/>
    </row>
    <row r="39" spans="1:19" ht="12.75" customHeight="1" x14ac:dyDescent="0.25">
      <c r="O39" s="128"/>
      <c r="P39" s="128"/>
      <c r="Q39" s="128"/>
      <c r="R39" s="128"/>
      <c r="S39" s="128"/>
    </row>
    <row r="40" spans="1:19" ht="16.5" customHeight="1" x14ac:dyDescent="0.25"/>
    <row r="41" spans="1:19" ht="16.5" customHeight="1" x14ac:dyDescent="0.25"/>
    <row r="42" spans="1:19" ht="16.5" customHeight="1" x14ac:dyDescent="0.25"/>
    <row r="43" spans="1:19" ht="16.5" customHeight="1" x14ac:dyDescent="0.25"/>
    <row r="44" spans="1:19" ht="16.5" customHeight="1" x14ac:dyDescent="0.25"/>
    <row r="45" spans="1:19" ht="16.5" customHeight="1" x14ac:dyDescent="0.25"/>
    <row r="46" spans="1:19" ht="16.5" customHeight="1" x14ac:dyDescent="0.25"/>
    <row r="47" spans="1:19" ht="16.5" customHeight="1" x14ac:dyDescent="0.25"/>
    <row r="48" spans="1:19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</sheetData>
  <pageMargins left="0.7" right="0.7" top="0.75" bottom="0.75" header="0.3" footer="0.3"/>
  <pageSetup paperSize="1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51"/>
  <sheetViews>
    <sheetView topLeftCell="A13" zoomScaleNormal="100" workbookViewId="0">
      <selection activeCell="C44" sqref="C44"/>
    </sheetView>
  </sheetViews>
  <sheetFormatPr baseColWidth="10" defaultRowHeight="13.5" x14ac:dyDescent="0.25"/>
  <cols>
    <col min="1" max="1" width="2.7109375" style="8" customWidth="1"/>
    <col min="2" max="4" width="26.7109375" style="8" customWidth="1"/>
    <col min="5" max="5" width="11.42578125" style="8"/>
    <col min="6" max="6" width="13.28515625" style="8" bestFit="1" customWidth="1"/>
    <col min="7" max="7" width="11.42578125" style="8"/>
    <col min="8" max="8" width="35.85546875" style="8" customWidth="1"/>
    <col min="9" max="16384" width="11.42578125" style="8"/>
  </cols>
  <sheetData>
    <row r="1" spans="1:5" x14ac:dyDescent="0.25">
      <c r="A1" s="4"/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s="86" customFormat="1" ht="12.75" x14ac:dyDescent="0.2">
      <c r="A8" s="342" t="s">
        <v>90</v>
      </c>
      <c r="B8" s="72"/>
      <c r="C8" s="72"/>
      <c r="D8" s="72"/>
      <c r="E8" s="72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3" t="s">
        <v>91</v>
      </c>
      <c r="C10" s="4"/>
      <c r="D10" s="4"/>
      <c r="E10" s="4"/>
    </row>
    <row r="11" spans="1:5" ht="14.25" thickBot="1" x14ac:dyDescent="0.3">
      <c r="A11" s="4"/>
      <c r="B11" s="4"/>
      <c r="C11" s="4"/>
      <c r="D11" s="4"/>
      <c r="E11" s="4"/>
    </row>
    <row r="12" spans="1:5" x14ac:dyDescent="0.25">
      <c r="A12" s="4"/>
      <c r="B12" s="336" t="s">
        <v>92</v>
      </c>
      <c r="C12" s="343" t="s">
        <v>93</v>
      </c>
      <c r="D12" s="344" t="s">
        <v>15</v>
      </c>
      <c r="E12" s="4"/>
    </row>
    <row r="13" spans="1:5" x14ac:dyDescent="0.25">
      <c r="A13" s="4"/>
      <c r="B13" s="337" t="s">
        <v>94</v>
      </c>
      <c r="C13" s="345" t="s">
        <v>95</v>
      </c>
      <c r="D13" s="346"/>
      <c r="E13" s="4"/>
    </row>
    <row r="14" spans="1:5" x14ac:dyDescent="0.25">
      <c r="A14" s="4"/>
      <c r="B14" s="664">
        <f>+'11'!D24</f>
        <v>417650.89900000009</v>
      </c>
      <c r="C14" s="667">
        <f>+'11'!H47</f>
        <v>15363415.4060473</v>
      </c>
      <c r="D14" s="670">
        <f>SUM(B14:C16)</f>
        <v>15781066.3050473</v>
      </c>
      <c r="E14" s="4"/>
    </row>
    <row r="15" spans="1:5" x14ac:dyDescent="0.25">
      <c r="A15" s="4"/>
      <c r="B15" s="665"/>
      <c r="C15" s="668"/>
      <c r="D15" s="671"/>
      <c r="E15" s="4"/>
    </row>
    <row r="16" spans="1:5" ht="14.25" thickBot="1" x14ac:dyDescent="0.3">
      <c r="A16" s="4"/>
      <c r="B16" s="666"/>
      <c r="C16" s="669"/>
      <c r="D16" s="672"/>
      <c r="E16" s="4"/>
    </row>
    <row r="17" spans="1:8" x14ac:dyDescent="0.25">
      <c r="A17" s="4"/>
      <c r="B17" s="4"/>
      <c r="C17" s="4"/>
      <c r="D17" s="4"/>
      <c r="E17" s="4"/>
    </row>
    <row r="18" spans="1:8" x14ac:dyDescent="0.25">
      <c r="A18" s="4"/>
      <c r="B18" s="4"/>
      <c r="C18" s="4"/>
      <c r="D18" s="4"/>
      <c r="E18" s="4"/>
      <c r="G18" s="128"/>
      <c r="H18" s="128"/>
    </row>
    <row r="19" spans="1:8" s="86" customFormat="1" ht="12.75" x14ac:dyDescent="0.2">
      <c r="A19" s="72"/>
      <c r="B19" s="342" t="s">
        <v>355</v>
      </c>
      <c r="C19" s="72"/>
      <c r="D19" s="72"/>
      <c r="E19" s="72"/>
      <c r="G19" s="155"/>
      <c r="H19" s="155"/>
    </row>
    <row r="20" spans="1:8" ht="14.25" thickBot="1" x14ac:dyDescent="0.3">
      <c r="A20" s="4"/>
      <c r="B20" s="4"/>
      <c r="C20" s="4"/>
      <c r="D20" s="4"/>
      <c r="E20" s="4"/>
      <c r="G20" s="128"/>
      <c r="H20" s="128"/>
    </row>
    <row r="21" spans="1:8" x14ac:dyDescent="0.25">
      <c r="A21" s="4"/>
      <c r="B21" s="348" t="s">
        <v>92</v>
      </c>
      <c r="C21" s="349" t="s">
        <v>96</v>
      </c>
      <c r="D21" s="350" t="s">
        <v>15</v>
      </c>
      <c r="E21" s="4"/>
      <c r="G21" s="128"/>
      <c r="H21" s="128"/>
    </row>
    <row r="22" spans="1:8" x14ac:dyDescent="0.25">
      <c r="A22" s="4"/>
      <c r="B22" s="351"/>
      <c r="C22" s="352"/>
      <c r="D22" s="353"/>
      <c r="E22" s="4"/>
      <c r="G22" s="128"/>
      <c r="H22" s="128"/>
    </row>
    <row r="23" spans="1:8" x14ac:dyDescent="0.25">
      <c r="A23" s="4"/>
      <c r="B23" s="354">
        <f>+'35'!E23</f>
        <v>1261482.4796489999</v>
      </c>
      <c r="C23" s="347"/>
      <c r="D23" s="355">
        <f>+B23+C23</f>
        <v>1261482.4796489999</v>
      </c>
      <c r="E23" s="4"/>
      <c r="G23" s="128"/>
      <c r="H23" s="128"/>
    </row>
    <row r="24" spans="1:8" x14ac:dyDescent="0.25">
      <c r="A24" s="4"/>
      <c r="B24" s="356"/>
      <c r="C24" s="357"/>
      <c r="D24" s="358"/>
      <c r="E24" s="4"/>
      <c r="G24" s="130"/>
      <c r="H24" s="128"/>
    </row>
    <row r="25" spans="1:8" ht="14.25" thickBot="1" x14ac:dyDescent="0.3">
      <c r="A25" s="4"/>
      <c r="B25" s="359"/>
      <c r="C25" s="360"/>
      <c r="D25" s="361"/>
      <c r="E25" s="4"/>
      <c r="G25" s="128"/>
      <c r="H25" s="128"/>
    </row>
    <row r="26" spans="1:8" x14ac:dyDescent="0.25">
      <c r="A26" s="4"/>
      <c r="B26" s="4"/>
      <c r="C26" s="4"/>
      <c r="D26" s="4"/>
      <c r="E26" s="4"/>
    </row>
    <row r="27" spans="1:8" x14ac:dyDescent="0.25">
      <c r="A27" s="4"/>
      <c r="B27" s="4" t="s">
        <v>356</v>
      </c>
      <c r="C27" s="4"/>
      <c r="D27" s="4"/>
      <c r="E27" s="4"/>
    </row>
    <row r="28" spans="1:8" x14ac:dyDescent="0.25">
      <c r="A28" s="4"/>
      <c r="B28" s="4"/>
      <c r="C28" s="4"/>
      <c r="D28" s="4"/>
      <c r="E28" s="4"/>
    </row>
    <row r="29" spans="1:8" s="86" customFormat="1" ht="12.75" x14ac:dyDescent="0.2">
      <c r="A29" s="72"/>
      <c r="B29" s="342" t="s">
        <v>97</v>
      </c>
      <c r="C29" s="72"/>
      <c r="D29" s="72"/>
      <c r="E29" s="72"/>
    </row>
    <row r="30" spans="1:8" ht="14.25" thickBot="1" x14ac:dyDescent="0.3">
      <c r="A30" s="4"/>
      <c r="B30" s="4"/>
      <c r="C30" s="4"/>
      <c r="D30" s="4"/>
      <c r="E30" s="4"/>
    </row>
    <row r="31" spans="1:8" x14ac:dyDescent="0.25">
      <c r="A31" s="4"/>
      <c r="B31" s="362" t="s">
        <v>98</v>
      </c>
      <c r="C31" s="349" t="s">
        <v>363</v>
      </c>
      <c r="D31" s="363" t="s">
        <v>99</v>
      </c>
      <c r="E31" s="4"/>
    </row>
    <row r="32" spans="1:8" x14ac:dyDescent="0.25">
      <c r="A32" s="4"/>
      <c r="B32" s="364"/>
      <c r="C32" s="365"/>
      <c r="D32" s="366"/>
      <c r="E32" s="4"/>
    </row>
    <row r="33" spans="1:6" x14ac:dyDescent="0.25">
      <c r="A33" s="4"/>
      <c r="B33" s="367">
        <f>+'34_2'!N39</f>
        <v>15781066.3050473</v>
      </c>
      <c r="C33" s="347">
        <f>+SUM('42_2'!F22:F28)/0.55+SUM('42_2'!F29:F33)/0.508</f>
        <v>2373833.1750464495</v>
      </c>
      <c r="D33" s="368">
        <f>+B33+C33</f>
        <v>18154899.480093747</v>
      </c>
      <c r="E33" s="4"/>
    </row>
    <row r="34" spans="1:6" ht="14.25" thickBot="1" x14ac:dyDescent="0.3">
      <c r="A34" s="4"/>
      <c r="B34" s="359"/>
      <c r="C34" s="369"/>
      <c r="D34" s="361"/>
      <c r="E34" s="4"/>
    </row>
    <row r="35" spans="1:6" x14ac:dyDescent="0.25">
      <c r="A35" s="4"/>
      <c r="B35" s="4"/>
      <c r="C35" s="4"/>
      <c r="D35" s="4"/>
      <c r="E35" s="4"/>
    </row>
    <row r="36" spans="1:6" x14ac:dyDescent="0.25">
      <c r="A36" s="4"/>
      <c r="B36" s="3" t="s">
        <v>364</v>
      </c>
      <c r="C36" s="4"/>
      <c r="D36" s="4"/>
      <c r="E36" s="4"/>
      <c r="F36" s="20"/>
    </row>
    <row r="37" spans="1:6" x14ac:dyDescent="0.25">
      <c r="A37" s="4"/>
      <c r="B37" s="3" t="s">
        <v>357</v>
      </c>
      <c r="C37" s="4"/>
      <c r="D37" s="4"/>
      <c r="E37" s="4"/>
    </row>
    <row r="38" spans="1:6" x14ac:dyDescent="0.25">
      <c r="A38" s="4"/>
      <c r="B38" s="4"/>
      <c r="C38" s="4"/>
      <c r="D38" s="4"/>
      <c r="E38" s="4"/>
    </row>
    <row r="39" spans="1:6" s="86" customFormat="1" ht="12.75" x14ac:dyDescent="0.2">
      <c r="A39" s="342" t="s">
        <v>181</v>
      </c>
      <c r="B39" s="72"/>
      <c r="C39" s="72"/>
      <c r="D39" s="72"/>
      <c r="E39" s="72"/>
    </row>
    <row r="40" spans="1:6" ht="14.25" thickBot="1" x14ac:dyDescent="0.3"/>
    <row r="41" spans="1:6" x14ac:dyDescent="0.25">
      <c r="B41" s="362" t="s">
        <v>182</v>
      </c>
      <c r="C41" s="350" t="s">
        <v>75</v>
      </c>
    </row>
    <row r="42" spans="1:6" x14ac:dyDescent="0.25">
      <c r="B42" s="351"/>
      <c r="C42" s="370"/>
    </row>
    <row r="43" spans="1:6" x14ac:dyDescent="0.25">
      <c r="B43" s="367">
        <f>+'43'!C19</f>
        <v>2739.1710000000003</v>
      </c>
      <c r="C43" s="371">
        <f>'48_2'!H19</f>
        <v>1599133.4857399999</v>
      </c>
    </row>
    <row r="44" spans="1:6" ht="14.25" thickBot="1" x14ac:dyDescent="0.3">
      <c r="B44" s="359"/>
      <c r="C44" s="372"/>
    </row>
    <row r="46" spans="1:6" x14ac:dyDescent="0.25">
      <c r="B46" s="12"/>
    </row>
    <row r="51" spans="3:3" x14ac:dyDescent="0.25">
      <c r="C51" s="176"/>
    </row>
  </sheetData>
  <mergeCells count="3">
    <mergeCell ref="B14:B16"/>
    <mergeCell ref="C14:C16"/>
    <mergeCell ref="D14:D16"/>
  </mergeCells>
  <phoneticPr fontId="0" type="noConversion"/>
  <pageMargins left="0.98" right="0.98" top="0.25" bottom="1" header="0" footer="0"/>
  <pageSetup paperSize="14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AE111"/>
  <sheetViews>
    <sheetView zoomScale="71" zoomScaleNormal="71" workbookViewId="0">
      <selection activeCell="S38" sqref="S38"/>
    </sheetView>
  </sheetViews>
  <sheetFormatPr baseColWidth="10" defaultRowHeight="13.5" x14ac:dyDescent="0.25"/>
  <cols>
    <col min="1" max="1" width="28" style="8" customWidth="1"/>
    <col min="2" max="2" width="13.85546875" style="8" bestFit="1" customWidth="1"/>
    <col min="3" max="3" width="13.42578125" style="8" bestFit="1" customWidth="1"/>
    <col min="4" max="4" width="13.85546875" style="8" bestFit="1" customWidth="1"/>
    <col min="5" max="5" width="13.42578125" style="8" bestFit="1" customWidth="1"/>
    <col min="6" max="7" width="13.85546875" style="8" bestFit="1" customWidth="1"/>
    <col min="8" max="8" width="12.5703125" style="8" bestFit="1" customWidth="1"/>
    <col min="9" max="9" width="13.85546875" style="8" bestFit="1" customWidth="1"/>
    <col min="10" max="11" width="13.42578125" style="8" bestFit="1" customWidth="1"/>
    <col min="12" max="13" width="13.85546875" style="8" bestFit="1" customWidth="1"/>
    <col min="14" max="14" width="14.28515625" style="8" customWidth="1"/>
    <col min="15" max="31" width="11.42578125" style="28"/>
    <col min="32" max="16384" width="11.42578125" style="8"/>
  </cols>
  <sheetData>
    <row r="1" spans="1:29" x14ac:dyDescent="0.25">
      <c r="A1" s="20" t="s">
        <v>465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9" x14ac:dyDescent="0.25">
      <c r="A2" s="12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29" ht="20.100000000000001" customHeight="1" x14ac:dyDescent="0.25">
      <c r="A3" s="126" t="s">
        <v>221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AC3" s="43"/>
    </row>
    <row r="4" spans="1:29" ht="20.100000000000001" customHeight="1" x14ac:dyDescent="0.25">
      <c r="A4" s="53" t="s">
        <v>110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3" t="s">
        <v>10</v>
      </c>
      <c r="K4" s="53" t="s">
        <v>11</v>
      </c>
      <c r="L4" s="53" t="s">
        <v>12</v>
      </c>
      <c r="M4" s="39" t="s">
        <v>13</v>
      </c>
      <c r="N4" s="39" t="s">
        <v>22</v>
      </c>
      <c r="P4" s="194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6"/>
    </row>
    <row r="5" spans="1:29" ht="20.100000000000001" customHeight="1" x14ac:dyDescent="0.25">
      <c r="A5" s="135" t="s">
        <v>190</v>
      </c>
      <c r="B5" s="386">
        <v>8828.9284654000003</v>
      </c>
      <c r="C5" s="386">
        <v>7648.2708273999997</v>
      </c>
      <c r="D5" s="386">
        <v>7718.3512094999996</v>
      </c>
      <c r="E5" s="386">
        <v>7140.4847712000001</v>
      </c>
      <c r="F5" s="386">
        <v>7627.2731612999996</v>
      </c>
      <c r="G5" s="386">
        <v>7242.5857522999995</v>
      </c>
      <c r="H5" s="386">
        <v>9279.3376504000007</v>
      </c>
      <c r="I5" s="386">
        <v>7338.5849524000005</v>
      </c>
      <c r="J5" s="386">
        <v>6617.4016695</v>
      </c>
      <c r="K5" s="386">
        <v>7485.2575545999989</v>
      </c>
      <c r="L5" s="386">
        <v>8427.5913943999985</v>
      </c>
      <c r="M5" s="386">
        <v>8294.3025271000006</v>
      </c>
      <c r="N5" s="404">
        <f t="shared" ref="N5:N17" si="0">SUM(B5:M5)</f>
        <v>93648.369935499999</v>
      </c>
      <c r="O5" s="195"/>
      <c r="P5" s="194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6"/>
    </row>
    <row r="6" spans="1:29" ht="20.100000000000001" customHeight="1" x14ac:dyDescent="0.25">
      <c r="A6" s="135" t="s">
        <v>191</v>
      </c>
      <c r="B6" s="386">
        <v>5760.5742651999999</v>
      </c>
      <c r="C6" s="386">
        <v>4408.1459163</v>
      </c>
      <c r="D6" s="386">
        <v>4558.9970711000005</v>
      </c>
      <c r="E6" s="386">
        <v>4020.1426470000001</v>
      </c>
      <c r="F6" s="386">
        <v>4726.6833540999996</v>
      </c>
      <c r="G6" s="386">
        <v>5139.2526543000004</v>
      </c>
      <c r="H6" s="386">
        <v>6595.0965271000005</v>
      </c>
      <c r="I6" s="386">
        <v>4913.5776355999997</v>
      </c>
      <c r="J6" s="386">
        <v>4633.4212091999998</v>
      </c>
      <c r="K6" s="386">
        <v>5026.4620736999996</v>
      </c>
      <c r="L6" s="386">
        <v>5679.8763271999997</v>
      </c>
      <c r="M6" s="386">
        <v>5518.2889332000004</v>
      </c>
      <c r="N6" s="404">
        <f t="shared" si="0"/>
        <v>60980.518614000001</v>
      </c>
      <c r="O6" s="195"/>
      <c r="P6" s="194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6"/>
    </row>
    <row r="7" spans="1:29" ht="20.100000000000001" customHeight="1" x14ac:dyDescent="0.25">
      <c r="A7" s="135" t="s">
        <v>192</v>
      </c>
      <c r="B7" s="386">
        <v>2408.1313568</v>
      </c>
      <c r="C7" s="386">
        <v>2170.0410201</v>
      </c>
      <c r="D7" s="386">
        <v>2229.9291203000002</v>
      </c>
      <c r="E7" s="386">
        <v>2161.6487913000001</v>
      </c>
      <c r="F7" s="386">
        <v>2117.4787338000001</v>
      </c>
      <c r="G7" s="386">
        <v>2018.0244126000002</v>
      </c>
      <c r="H7" s="386">
        <v>2244.6979161999998</v>
      </c>
      <c r="I7" s="386">
        <v>2081.9209206</v>
      </c>
      <c r="J7" s="386">
        <v>1959.1849623999999</v>
      </c>
      <c r="K7" s="386">
        <v>2045.6183849000001</v>
      </c>
      <c r="L7" s="386">
        <v>2207.6025604000001</v>
      </c>
      <c r="M7" s="386">
        <v>2239.0788046999996</v>
      </c>
      <c r="N7" s="404">
        <f t="shared" si="0"/>
        <v>25883.356984099999</v>
      </c>
      <c r="O7" s="195"/>
      <c r="P7" s="194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6"/>
    </row>
    <row r="8" spans="1:29" ht="20.100000000000001" customHeight="1" x14ac:dyDescent="0.25">
      <c r="A8" s="135" t="s">
        <v>214</v>
      </c>
      <c r="B8" s="386">
        <v>3.4989999999999997</v>
      </c>
      <c r="C8" s="386">
        <v>8.4269999999999996</v>
      </c>
      <c r="D8" s="386">
        <v>6.8710000000000004</v>
      </c>
      <c r="E8" s="386">
        <v>8.6770000000000014</v>
      </c>
      <c r="F8" s="386">
        <v>26.478000000000002</v>
      </c>
      <c r="G8" s="386">
        <v>0.58099999999999996</v>
      </c>
      <c r="H8" s="386">
        <v>1.528</v>
      </c>
      <c r="I8" s="386">
        <v>15.004</v>
      </c>
      <c r="J8" s="386">
        <v>2.3250000000000002</v>
      </c>
      <c r="K8" s="386">
        <v>11.673</v>
      </c>
      <c r="L8" s="386">
        <v>2.198</v>
      </c>
      <c r="M8" s="386">
        <v>13.085999999999999</v>
      </c>
      <c r="N8" s="404">
        <f t="shared" si="0"/>
        <v>100.34699999999999</v>
      </c>
      <c r="O8" s="195"/>
      <c r="P8" s="194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6"/>
    </row>
    <row r="9" spans="1:29" ht="20.100000000000001" customHeight="1" x14ac:dyDescent="0.25">
      <c r="A9" s="135" t="s">
        <v>193</v>
      </c>
      <c r="B9" s="386">
        <v>6788.9680000000008</v>
      </c>
      <c r="C9" s="386">
        <v>5850.22</v>
      </c>
      <c r="D9" s="386">
        <v>6410.1359999999995</v>
      </c>
      <c r="E9" s="386">
        <v>5829.1399999999994</v>
      </c>
      <c r="F9" s="386">
        <v>6614.1760000000004</v>
      </c>
      <c r="G9" s="386">
        <v>6324.6139999999996</v>
      </c>
      <c r="H9" s="386">
        <v>8484.8819999999996</v>
      </c>
      <c r="I9" s="386">
        <v>8836.4580000000005</v>
      </c>
      <c r="J9" s="386">
        <v>5162.165</v>
      </c>
      <c r="K9" s="386">
        <v>6655.3260000000018</v>
      </c>
      <c r="L9" s="386">
        <v>6252.8300000000008</v>
      </c>
      <c r="M9" s="386">
        <v>9938.3389999999999</v>
      </c>
      <c r="N9" s="404">
        <f t="shared" si="0"/>
        <v>83147.254000000015</v>
      </c>
      <c r="O9" s="195"/>
      <c r="P9" s="194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6"/>
    </row>
    <row r="10" spans="1:29" ht="20.100000000000001" customHeight="1" x14ac:dyDescent="0.25">
      <c r="A10" s="135" t="s">
        <v>194</v>
      </c>
      <c r="B10" s="386">
        <v>13.268000000000001</v>
      </c>
      <c r="C10" s="386">
        <v>5.048</v>
      </c>
      <c r="D10" s="386">
        <v>23.231000000000002</v>
      </c>
      <c r="E10" s="386">
        <v>28.209</v>
      </c>
      <c r="F10" s="386">
        <v>173.10300000000001</v>
      </c>
      <c r="G10" s="386">
        <v>197.26</v>
      </c>
      <c r="H10" s="386">
        <v>298.339</v>
      </c>
      <c r="I10" s="386">
        <v>207.35</v>
      </c>
      <c r="J10" s="386">
        <v>26.59</v>
      </c>
      <c r="K10" s="386">
        <v>54.543999999999997</v>
      </c>
      <c r="L10" s="386">
        <v>23.857999999999997</v>
      </c>
      <c r="M10" s="386">
        <v>19.658000000000001</v>
      </c>
      <c r="N10" s="404">
        <f t="shared" si="0"/>
        <v>1070.4580000000001</v>
      </c>
      <c r="O10" s="195"/>
      <c r="P10" s="194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6"/>
    </row>
    <row r="11" spans="1:29" ht="20.100000000000001" customHeight="1" x14ac:dyDescent="0.25">
      <c r="A11" s="135" t="s">
        <v>195</v>
      </c>
      <c r="B11" s="386">
        <v>0</v>
      </c>
      <c r="C11" s="386">
        <v>0</v>
      </c>
      <c r="D11" s="386">
        <v>750</v>
      </c>
      <c r="E11" s="386">
        <v>0</v>
      </c>
      <c r="F11" s="386">
        <v>0</v>
      </c>
      <c r="G11" s="386">
        <v>0</v>
      </c>
      <c r="H11" s="386">
        <v>0</v>
      </c>
      <c r="I11" s="386">
        <v>0</v>
      </c>
      <c r="J11" s="386">
        <v>0</v>
      </c>
      <c r="K11" s="386">
        <v>0</v>
      </c>
      <c r="L11" s="386">
        <v>0</v>
      </c>
      <c r="M11" s="386">
        <v>0</v>
      </c>
      <c r="N11" s="404">
        <f t="shared" si="0"/>
        <v>750</v>
      </c>
      <c r="O11" s="195"/>
      <c r="P11" s="194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6"/>
    </row>
    <row r="12" spans="1:29" ht="20.100000000000001" customHeight="1" x14ac:dyDescent="0.25">
      <c r="A12" s="135" t="s">
        <v>196</v>
      </c>
      <c r="B12" s="386">
        <v>0</v>
      </c>
      <c r="C12" s="386">
        <v>0</v>
      </c>
      <c r="D12" s="386">
        <v>0</v>
      </c>
      <c r="E12" s="386">
        <v>0</v>
      </c>
      <c r="F12" s="386">
        <v>0</v>
      </c>
      <c r="G12" s="386">
        <v>0</v>
      </c>
      <c r="H12" s="386">
        <v>0</v>
      </c>
      <c r="I12" s="386">
        <v>0</v>
      </c>
      <c r="J12" s="386">
        <v>0</v>
      </c>
      <c r="K12" s="386">
        <v>0</v>
      </c>
      <c r="L12" s="386">
        <v>0</v>
      </c>
      <c r="M12" s="386">
        <v>0</v>
      </c>
      <c r="N12" s="404">
        <f t="shared" si="0"/>
        <v>0</v>
      </c>
      <c r="O12" s="195"/>
      <c r="P12" s="194"/>
      <c r="Q12" s="235"/>
      <c r="R12" s="235"/>
      <c r="S12" s="235"/>
      <c r="T12" s="235"/>
      <c r="U12" s="235"/>
      <c r="V12" s="195"/>
      <c r="W12" s="195"/>
      <c r="X12" s="195"/>
      <c r="Y12" s="195"/>
      <c r="Z12" s="195"/>
      <c r="AA12" s="235"/>
      <c r="AB12" s="235"/>
      <c r="AC12" s="196"/>
    </row>
    <row r="13" spans="1:29" ht="20.100000000000001" customHeight="1" x14ac:dyDescent="0.25">
      <c r="A13" s="135" t="s">
        <v>197</v>
      </c>
      <c r="B13" s="386">
        <v>7001</v>
      </c>
      <c r="C13" s="386">
        <v>7997</v>
      </c>
      <c r="D13" s="386">
        <v>8232.2829999999994</v>
      </c>
      <c r="E13" s="386">
        <v>7617.299</v>
      </c>
      <c r="F13" s="386">
        <v>8588.0300000000007</v>
      </c>
      <c r="G13" s="386">
        <v>7852.335</v>
      </c>
      <c r="H13" s="386">
        <v>6998.0320000000002</v>
      </c>
      <c r="I13" s="386">
        <v>7233.0709999999999</v>
      </c>
      <c r="J13" s="386">
        <v>2304.5590000000002</v>
      </c>
      <c r="K13" s="386">
        <v>2223.069</v>
      </c>
      <c r="L13" s="386">
        <v>2764.99</v>
      </c>
      <c r="M13" s="386">
        <v>6222.8779999999997</v>
      </c>
      <c r="N13" s="404">
        <f t="shared" si="0"/>
        <v>75034.546000000002</v>
      </c>
      <c r="O13" s="195"/>
      <c r="P13" s="194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6"/>
    </row>
    <row r="14" spans="1:29" ht="20.100000000000001" customHeight="1" x14ac:dyDescent="0.25">
      <c r="A14" s="135" t="s">
        <v>198</v>
      </c>
      <c r="B14" s="386">
        <v>0</v>
      </c>
      <c r="C14" s="386">
        <v>0</v>
      </c>
      <c r="D14" s="386">
        <v>0</v>
      </c>
      <c r="E14" s="386">
        <v>0</v>
      </c>
      <c r="F14" s="386">
        <v>0</v>
      </c>
      <c r="G14" s="386">
        <v>0</v>
      </c>
      <c r="H14" s="386">
        <v>0</v>
      </c>
      <c r="I14" s="386">
        <v>18499</v>
      </c>
      <c r="J14" s="386">
        <v>16511.53</v>
      </c>
      <c r="K14" s="386">
        <v>17955.04</v>
      </c>
      <c r="L14" s="386">
        <v>17742.54</v>
      </c>
      <c r="M14" s="386">
        <v>17167.72</v>
      </c>
      <c r="N14" s="404">
        <f t="shared" si="0"/>
        <v>87875.83</v>
      </c>
      <c r="O14" s="195"/>
      <c r="P14" s="194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6"/>
    </row>
    <row r="15" spans="1:29" ht="20.100000000000001" customHeight="1" x14ac:dyDescent="0.25">
      <c r="A15" s="135" t="s">
        <v>340</v>
      </c>
      <c r="B15" s="386">
        <v>96724.372589999999</v>
      </c>
      <c r="C15" s="386">
        <v>98345.66676220001</v>
      </c>
      <c r="D15" s="386">
        <v>98722.565078900006</v>
      </c>
      <c r="E15" s="386">
        <v>124089.5973345244</v>
      </c>
      <c r="F15" s="386">
        <v>133594.78359050001</v>
      </c>
      <c r="G15" s="386">
        <v>139765.4460349</v>
      </c>
      <c r="H15" s="386">
        <v>154128.05405800001</v>
      </c>
      <c r="I15" s="386">
        <v>147546.23111339999</v>
      </c>
      <c r="J15" s="386">
        <v>84151.918677099995</v>
      </c>
      <c r="K15" s="386">
        <v>91012.060645699996</v>
      </c>
      <c r="L15" s="386">
        <v>88985.588122100002</v>
      </c>
      <c r="M15" s="386">
        <v>155282.14119359999</v>
      </c>
      <c r="N15" s="404">
        <f t="shared" si="0"/>
        <v>1412348.4252009243</v>
      </c>
      <c r="O15" s="195"/>
      <c r="P15" s="194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6"/>
    </row>
    <row r="16" spans="1:29" ht="20.100000000000001" customHeight="1" x14ac:dyDescent="0.25">
      <c r="A16" s="135" t="s">
        <v>341</v>
      </c>
      <c r="B16" s="386">
        <v>6690.9669999999987</v>
      </c>
      <c r="C16" s="386">
        <v>5827.4819999999991</v>
      </c>
      <c r="D16" s="386">
        <v>6262.5140000000029</v>
      </c>
      <c r="E16" s="386">
        <v>5567.4469999999992</v>
      </c>
      <c r="F16" s="386">
        <v>6133.9439999999995</v>
      </c>
      <c r="G16" s="386">
        <v>5784.0320000000011</v>
      </c>
      <c r="H16" s="386">
        <v>5652.3600000000015</v>
      </c>
      <c r="I16" s="386">
        <v>6087.4399999999987</v>
      </c>
      <c r="J16" s="386">
        <v>2932.6400000000017</v>
      </c>
      <c r="K16" s="386">
        <v>2653.373000000001</v>
      </c>
      <c r="L16" s="386">
        <v>2277.0429999999997</v>
      </c>
      <c r="M16" s="386">
        <v>2232.9669999999992</v>
      </c>
      <c r="N16" s="404">
        <f t="shared" si="0"/>
        <v>58102.208999999995</v>
      </c>
      <c r="O16" s="195"/>
      <c r="P16" s="194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6"/>
    </row>
    <row r="17" spans="1:29" ht="20.100000000000001" customHeight="1" x14ac:dyDescent="0.25">
      <c r="A17" s="135" t="s">
        <v>205</v>
      </c>
      <c r="B17" s="386">
        <v>1390</v>
      </c>
      <c r="C17" s="386">
        <v>1134</v>
      </c>
      <c r="D17" s="386">
        <v>1360</v>
      </c>
      <c r="E17" s="386">
        <v>1305</v>
      </c>
      <c r="F17" s="386">
        <v>1383</v>
      </c>
      <c r="G17" s="386">
        <v>1291</v>
      </c>
      <c r="H17" s="386">
        <v>1413</v>
      </c>
      <c r="I17" s="386"/>
      <c r="J17" s="386">
        <v>51.230000000000004</v>
      </c>
      <c r="K17" s="386">
        <v>38.92</v>
      </c>
      <c r="L17" s="386">
        <v>40.260000000000005</v>
      </c>
      <c r="M17" s="386">
        <v>434</v>
      </c>
      <c r="N17" s="404">
        <f t="shared" si="0"/>
        <v>9840.41</v>
      </c>
      <c r="O17" s="195"/>
      <c r="P17" s="194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6"/>
    </row>
    <row r="18" spans="1:29" ht="20.100000000000001" customHeight="1" x14ac:dyDescent="0.25">
      <c r="A18" s="135" t="s">
        <v>489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3"/>
      <c r="O18" s="195"/>
      <c r="P18" s="194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195"/>
      <c r="AB18" s="235"/>
      <c r="AC18" s="196"/>
    </row>
    <row r="19" spans="1:29" ht="20.100000000000001" customHeight="1" x14ac:dyDescent="0.25">
      <c r="A19" s="252" t="s">
        <v>15</v>
      </c>
      <c r="B19" s="385">
        <f t="shared" ref="B19:M19" si="1">SUM(B5:B18)</f>
        <v>135609.70867739999</v>
      </c>
      <c r="C19" s="385">
        <f t="shared" si="1"/>
        <v>133394.301526</v>
      </c>
      <c r="D19" s="385">
        <f t="shared" si="1"/>
        <v>136274.87747979999</v>
      </c>
      <c r="E19" s="385">
        <f t="shared" si="1"/>
        <v>157767.64554402439</v>
      </c>
      <c r="F19" s="385">
        <f t="shared" si="1"/>
        <v>170984.94983969998</v>
      </c>
      <c r="G19" s="385">
        <f t="shared" si="1"/>
        <v>175615.13085409999</v>
      </c>
      <c r="H19" s="385">
        <f t="shared" si="1"/>
        <v>195095.32715170001</v>
      </c>
      <c r="I19" s="385">
        <f t="shared" si="1"/>
        <v>202758.63762200001</v>
      </c>
      <c r="J19" s="385">
        <f t="shared" si="1"/>
        <v>124352.96551819998</v>
      </c>
      <c r="K19" s="385">
        <f t="shared" si="1"/>
        <v>135161.3436589</v>
      </c>
      <c r="L19" s="385">
        <f t="shared" si="1"/>
        <v>134404.37740410003</v>
      </c>
      <c r="M19" s="385">
        <f t="shared" si="1"/>
        <v>207362.4594586</v>
      </c>
      <c r="N19" s="404">
        <f>SUM(B19:M19)</f>
        <v>1908781.7247345243</v>
      </c>
      <c r="O19" s="195"/>
      <c r="P19" s="194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195"/>
      <c r="AB19" s="235"/>
      <c r="AC19" s="196"/>
    </row>
    <row r="20" spans="1:29" ht="20.100000000000001" customHeight="1" x14ac:dyDescent="0.25">
      <c r="A20" s="127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64"/>
      <c r="O20" s="195"/>
      <c r="P20" s="194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195"/>
      <c r="AB20" s="235"/>
      <c r="AC20" s="196"/>
    </row>
    <row r="21" spans="1:29" ht="20.100000000000001" customHeight="1" x14ac:dyDescent="0.25">
      <c r="A21" s="127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64"/>
      <c r="O21" s="195"/>
      <c r="P21" s="194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6"/>
    </row>
    <row r="22" spans="1:29" ht="20.10000000000000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5"/>
      <c r="P22" s="194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6"/>
    </row>
    <row r="23" spans="1:29" ht="20.100000000000001" customHeight="1" x14ac:dyDescent="0.25">
      <c r="A23" s="126" t="s">
        <v>222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95"/>
      <c r="P23" s="194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6"/>
    </row>
    <row r="24" spans="1:29" ht="20.100000000000001" customHeight="1" x14ac:dyDescent="0.25">
      <c r="A24" s="39" t="s">
        <v>110</v>
      </c>
      <c r="B24" s="39" t="s">
        <v>2</v>
      </c>
      <c r="C24" s="39" t="s">
        <v>3</v>
      </c>
      <c r="D24" s="39" t="s">
        <v>4</v>
      </c>
      <c r="E24" s="39" t="s">
        <v>5</v>
      </c>
      <c r="F24" s="39" t="s">
        <v>6</v>
      </c>
      <c r="G24" s="39" t="s">
        <v>7</v>
      </c>
      <c r="H24" s="39" t="s">
        <v>8</v>
      </c>
      <c r="I24" s="39" t="s">
        <v>9</v>
      </c>
      <c r="J24" s="39" t="s">
        <v>10</v>
      </c>
      <c r="K24" s="39" t="s">
        <v>11</v>
      </c>
      <c r="L24" s="39" t="s">
        <v>12</v>
      </c>
      <c r="M24" s="39" t="s">
        <v>13</v>
      </c>
      <c r="N24" s="39" t="s">
        <v>22</v>
      </c>
      <c r="O24" s="195"/>
      <c r="P24" s="194"/>
      <c r="Q24" s="235"/>
      <c r="R24" s="235"/>
      <c r="S24" s="235"/>
      <c r="T24" s="235"/>
      <c r="U24" s="235"/>
      <c r="V24" s="195"/>
      <c r="W24" s="195"/>
      <c r="X24" s="195"/>
      <c r="Y24" s="195"/>
      <c r="Z24" s="195"/>
      <c r="AA24" s="235"/>
      <c r="AB24" s="235"/>
      <c r="AC24" s="196"/>
    </row>
    <row r="25" spans="1:29" ht="20.100000000000001" customHeight="1" x14ac:dyDescent="0.25">
      <c r="A25" s="135" t="s">
        <v>190</v>
      </c>
      <c r="B25" s="386">
        <v>6728.0553921999999</v>
      </c>
      <c r="C25" s="386">
        <v>6722.4311656999998</v>
      </c>
      <c r="D25" s="386">
        <v>6252.7024525000006</v>
      </c>
      <c r="E25" s="386">
        <v>5473.2590464999994</v>
      </c>
      <c r="F25" s="386">
        <v>4671.7721861</v>
      </c>
      <c r="G25" s="386">
        <v>5665.9237481999999</v>
      </c>
      <c r="H25" s="386">
        <v>5504.0352971000002</v>
      </c>
      <c r="I25" s="386">
        <v>5515.2173095999997</v>
      </c>
      <c r="J25" s="386">
        <v>6018.0047482</v>
      </c>
      <c r="K25" s="386">
        <v>5767.1880061000002</v>
      </c>
      <c r="L25" s="386">
        <v>4937.7313423000005</v>
      </c>
      <c r="M25" s="386">
        <v>5470.8921608999999</v>
      </c>
      <c r="N25" s="404">
        <f t="shared" ref="N25:N37" si="2">SUM(B25:M25)</f>
        <v>68727.212855399994</v>
      </c>
      <c r="P25" s="194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6"/>
    </row>
    <row r="26" spans="1:29" ht="20.100000000000001" customHeight="1" x14ac:dyDescent="0.25">
      <c r="A26" s="135" t="s">
        <v>191</v>
      </c>
      <c r="B26" s="386">
        <v>2512.1543959999999</v>
      </c>
      <c r="C26" s="386">
        <v>2273.8209102999999</v>
      </c>
      <c r="D26" s="386">
        <v>2727.6822392000004</v>
      </c>
      <c r="E26" s="386">
        <v>2511.8403024999998</v>
      </c>
      <c r="F26" s="386">
        <v>1733.6662418999999</v>
      </c>
      <c r="G26" s="386">
        <v>2959.2200625999999</v>
      </c>
      <c r="H26" s="386">
        <v>2159.8869334000001</v>
      </c>
      <c r="I26" s="386">
        <v>2391.1809419000001</v>
      </c>
      <c r="J26" s="386">
        <v>3005.0010416999999</v>
      </c>
      <c r="K26" s="386">
        <v>2693.7988982000002</v>
      </c>
      <c r="L26" s="386">
        <v>1954.7861675000001</v>
      </c>
      <c r="M26" s="386">
        <v>2323.2531848000003</v>
      </c>
      <c r="N26" s="404">
        <f t="shared" si="2"/>
        <v>29246.291319999997</v>
      </c>
      <c r="O26" s="195"/>
      <c r="P26" s="194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6"/>
    </row>
    <row r="27" spans="1:29" ht="20.100000000000001" customHeight="1" x14ac:dyDescent="0.25">
      <c r="A27" s="135" t="s">
        <v>192</v>
      </c>
      <c r="B27" s="386">
        <v>1929.3709798</v>
      </c>
      <c r="C27" s="386">
        <v>2202.7620239000003</v>
      </c>
      <c r="D27" s="386">
        <v>1686.5959639</v>
      </c>
      <c r="E27" s="386">
        <v>1597.8155472000001</v>
      </c>
      <c r="F27" s="386">
        <v>1376.5283265</v>
      </c>
      <c r="G27" s="386">
        <v>1404.74936</v>
      </c>
      <c r="H27" s="386">
        <v>1590.7143123000001</v>
      </c>
      <c r="I27" s="386">
        <v>1443.9408688000001</v>
      </c>
      <c r="J27" s="386">
        <v>1798.4255178000001</v>
      </c>
      <c r="K27" s="386">
        <v>1509.2118896000002</v>
      </c>
      <c r="L27" s="386">
        <v>1492.6858609000001</v>
      </c>
      <c r="M27" s="386">
        <v>1486.1781274999998</v>
      </c>
      <c r="N27" s="404">
        <f t="shared" si="2"/>
        <v>19518.978778200002</v>
      </c>
      <c r="O27" s="195"/>
      <c r="P27" s="194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6"/>
    </row>
    <row r="28" spans="1:29" ht="20.100000000000001" customHeight="1" x14ac:dyDescent="0.25">
      <c r="A28" s="135" t="s">
        <v>214</v>
      </c>
      <c r="B28" s="386">
        <v>3.52</v>
      </c>
      <c r="C28" s="386">
        <v>2.0900000000000003</v>
      </c>
      <c r="D28" s="386">
        <v>1.6239999999999999</v>
      </c>
      <c r="E28" s="386">
        <v>2.1110000000000002</v>
      </c>
      <c r="F28" s="386">
        <v>12.268000000000001</v>
      </c>
      <c r="G28" s="386">
        <v>2.3650000000000002</v>
      </c>
      <c r="H28" s="386">
        <v>6.625</v>
      </c>
      <c r="I28" s="386">
        <v>7.3819999999999997</v>
      </c>
      <c r="J28" s="386">
        <v>3.7429999999999999</v>
      </c>
      <c r="K28" s="386">
        <v>2.101</v>
      </c>
      <c r="L28" s="386">
        <v>3.004</v>
      </c>
      <c r="M28" s="386">
        <v>2.3719999999999999</v>
      </c>
      <c r="N28" s="404">
        <f t="shared" si="2"/>
        <v>49.204999999999998</v>
      </c>
      <c r="O28" s="195"/>
      <c r="P28" s="194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6"/>
    </row>
    <row r="29" spans="1:29" ht="20.100000000000001" customHeight="1" x14ac:dyDescent="0.25">
      <c r="A29" s="135" t="s">
        <v>193</v>
      </c>
      <c r="B29" s="386">
        <v>60.488999999999997</v>
      </c>
      <c r="C29" s="386">
        <v>33.225999999999999</v>
      </c>
      <c r="D29" s="386">
        <v>68.51600000000002</v>
      </c>
      <c r="E29" s="386">
        <v>110.32200000000002</v>
      </c>
      <c r="F29" s="386">
        <v>77.102999999999994</v>
      </c>
      <c r="G29" s="386">
        <v>112.03700000000001</v>
      </c>
      <c r="H29" s="386">
        <v>85.786000000000001</v>
      </c>
      <c r="I29" s="386">
        <v>112.42799999999997</v>
      </c>
      <c r="J29" s="386">
        <v>102.43600000000001</v>
      </c>
      <c r="K29" s="386">
        <v>77.115000000000009</v>
      </c>
      <c r="L29" s="386">
        <v>121.55599999999998</v>
      </c>
      <c r="M29" s="386">
        <v>173.19299999999998</v>
      </c>
      <c r="N29" s="404">
        <f t="shared" si="2"/>
        <v>1134.2070000000001</v>
      </c>
    </row>
    <row r="30" spans="1:29" ht="20.100000000000001" customHeight="1" x14ac:dyDescent="0.25">
      <c r="A30" s="135" t="s">
        <v>194</v>
      </c>
      <c r="B30" s="386">
        <v>4.1370000000000005</v>
      </c>
      <c r="C30" s="386">
        <v>15.038</v>
      </c>
      <c r="D30" s="386">
        <v>17.615000000000002</v>
      </c>
      <c r="E30" s="386">
        <v>37.843000000000004</v>
      </c>
      <c r="F30" s="386">
        <v>86.515000000000001</v>
      </c>
      <c r="G30" s="386">
        <v>405.63499999999999</v>
      </c>
      <c r="H30" s="386">
        <v>151.702</v>
      </c>
      <c r="I30" s="386">
        <v>130.547</v>
      </c>
      <c r="J30" s="386">
        <v>136.834</v>
      </c>
      <c r="K30" s="386">
        <v>62.497</v>
      </c>
      <c r="L30" s="386">
        <v>16.806999999999999</v>
      </c>
      <c r="M30" s="386">
        <v>4.556</v>
      </c>
      <c r="N30" s="404">
        <f t="shared" si="2"/>
        <v>1069.7260000000001</v>
      </c>
    </row>
    <row r="31" spans="1:29" ht="20.100000000000001" customHeight="1" x14ac:dyDescent="0.25">
      <c r="A31" s="135" t="s">
        <v>195</v>
      </c>
      <c r="B31" s="386">
        <v>544</v>
      </c>
      <c r="C31" s="386">
        <v>353</v>
      </c>
      <c r="D31" s="386">
        <v>565</v>
      </c>
      <c r="E31" s="386">
        <v>362</v>
      </c>
      <c r="F31" s="386">
        <v>209</v>
      </c>
      <c r="G31" s="386">
        <v>746</v>
      </c>
      <c r="H31" s="386">
        <v>365</v>
      </c>
      <c r="I31" s="386">
        <v>460</v>
      </c>
      <c r="J31" s="386">
        <v>0</v>
      </c>
      <c r="K31" s="386">
        <v>0</v>
      </c>
      <c r="L31" s="386">
        <v>0</v>
      </c>
      <c r="M31" s="386">
        <v>789.02</v>
      </c>
      <c r="N31" s="404">
        <f t="shared" si="2"/>
        <v>4393.0200000000004</v>
      </c>
    </row>
    <row r="32" spans="1:29" ht="20.100000000000001" customHeight="1" x14ac:dyDescent="0.25">
      <c r="A32" s="135" t="s">
        <v>196</v>
      </c>
      <c r="B32" s="386">
        <v>0</v>
      </c>
      <c r="C32" s="386">
        <v>0</v>
      </c>
      <c r="D32" s="386">
        <v>0</v>
      </c>
      <c r="E32" s="386">
        <v>0</v>
      </c>
      <c r="F32" s="386">
        <v>84.051000000000002</v>
      </c>
      <c r="G32" s="386">
        <v>0</v>
      </c>
      <c r="H32" s="386">
        <v>0</v>
      </c>
      <c r="I32" s="386">
        <v>0</v>
      </c>
      <c r="J32" s="386">
        <v>0</v>
      </c>
      <c r="K32" s="386">
        <v>0</v>
      </c>
      <c r="L32" s="386">
        <v>0</v>
      </c>
      <c r="M32" s="386">
        <v>0</v>
      </c>
      <c r="N32" s="404">
        <f t="shared" si="2"/>
        <v>84.051000000000002</v>
      </c>
    </row>
    <row r="33" spans="1:14" ht="20.100000000000001" customHeight="1" x14ac:dyDescent="0.25">
      <c r="A33" s="135" t="s">
        <v>197</v>
      </c>
      <c r="B33" s="386">
        <v>2474.9169999999999</v>
      </c>
      <c r="C33" s="386">
        <v>2051.8220000000001</v>
      </c>
      <c r="D33" s="386">
        <v>2224.0859999999998</v>
      </c>
      <c r="E33" s="386">
        <v>2187.5720000000001</v>
      </c>
      <c r="F33" s="386">
        <v>2272.6330000000003</v>
      </c>
      <c r="G33" s="386">
        <v>1972.0609999999999</v>
      </c>
      <c r="H33" s="386">
        <v>2414.6129999999998</v>
      </c>
      <c r="I33" s="386">
        <v>2834.3189999999995</v>
      </c>
      <c r="J33" s="386">
        <v>2492.8029999999999</v>
      </c>
      <c r="K33" s="386">
        <v>1270.2190000000001</v>
      </c>
      <c r="L33" s="386">
        <v>1997.06</v>
      </c>
      <c r="M33" s="386">
        <v>2835.1750000000002</v>
      </c>
      <c r="N33" s="404">
        <f t="shared" si="2"/>
        <v>27027.279999999999</v>
      </c>
    </row>
    <row r="34" spans="1:14" ht="20.100000000000001" customHeight="1" x14ac:dyDescent="0.25">
      <c r="A34" s="135" t="s">
        <v>198</v>
      </c>
      <c r="B34" s="386">
        <v>0</v>
      </c>
      <c r="C34" s="386">
        <v>0</v>
      </c>
      <c r="D34" s="386">
        <v>0</v>
      </c>
      <c r="E34" s="386">
        <v>0</v>
      </c>
      <c r="F34" s="386">
        <v>0</v>
      </c>
      <c r="G34" s="386">
        <v>0</v>
      </c>
      <c r="H34" s="386">
        <v>0</v>
      </c>
      <c r="I34" s="386">
        <v>11191</v>
      </c>
      <c r="J34" s="386">
        <v>10383.780000000001</v>
      </c>
      <c r="K34" s="386">
        <v>10680.779999999999</v>
      </c>
      <c r="L34" s="386">
        <v>10661.48</v>
      </c>
      <c r="M34" s="386">
        <v>11147.46</v>
      </c>
      <c r="N34" s="404">
        <f t="shared" si="2"/>
        <v>54064.499999999993</v>
      </c>
    </row>
    <row r="35" spans="1:14" ht="20.100000000000001" customHeight="1" x14ac:dyDescent="0.25">
      <c r="A35" s="135" t="s">
        <v>340</v>
      </c>
      <c r="B35" s="386">
        <v>59515.539702099995</v>
      </c>
      <c r="C35" s="386">
        <v>24766.7307707</v>
      </c>
      <c r="D35" s="386">
        <v>39868.9146463</v>
      </c>
      <c r="E35" s="386">
        <v>46767.74193866719</v>
      </c>
      <c r="F35" s="386">
        <v>33728.715176600002</v>
      </c>
      <c r="G35" s="386">
        <v>38028.243060200002</v>
      </c>
      <c r="H35" s="386">
        <v>40862.658281099997</v>
      </c>
      <c r="I35" s="386">
        <v>35044.737175599999</v>
      </c>
      <c r="J35" s="386">
        <v>22358.025073299999</v>
      </c>
      <c r="K35" s="386">
        <v>23508.287190999999</v>
      </c>
      <c r="L35" s="386">
        <v>22204.656993600001</v>
      </c>
      <c r="M35" s="386">
        <v>34916.138332299997</v>
      </c>
      <c r="N35" s="404">
        <f t="shared" si="2"/>
        <v>421570.38834146725</v>
      </c>
    </row>
    <row r="36" spans="1:14" ht="20.100000000000001" customHeight="1" x14ac:dyDescent="0.25">
      <c r="A36" s="135" t="s">
        <v>341</v>
      </c>
      <c r="B36" s="386">
        <v>2847.1250000000005</v>
      </c>
      <c r="C36" s="386">
        <v>2635.3489999999993</v>
      </c>
      <c r="D36" s="386">
        <v>2282.3210000000004</v>
      </c>
      <c r="E36" s="386">
        <v>2121.846</v>
      </c>
      <c r="F36" s="386">
        <v>2001.2080000000001</v>
      </c>
      <c r="G36" s="386">
        <v>1921.943</v>
      </c>
      <c r="H36" s="386">
        <v>2379.2119999999995</v>
      </c>
      <c r="I36" s="386">
        <v>2093.1759999999999</v>
      </c>
      <c r="J36" s="386">
        <v>2201.0369999999998</v>
      </c>
      <c r="K36" s="386">
        <v>2449.6670000000004</v>
      </c>
      <c r="L36" s="386">
        <v>2802.5039999999999</v>
      </c>
      <c r="M36" s="386">
        <v>2365.7220000000002</v>
      </c>
      <c r="N36" s="404">
        <f t="shared" si="2"/>
        <v>28101.110000000004</v>
      </c>
    </row>
    <row r="37" spans="1:14" ht="20.100000000000001" customHeight="1" x14ac:dyDescent="0.25">
      <c r="A37" s="135" t="s">
        <v>205</v>
      </c>
      <c r="B37" s="386">
        <v>152</v>
      </c>
      <c r="C37" s="386">
        <v>183</v>
      </c>
      <c r="D37" s="386">
        <v>211</v>
      </c>
      <c r="E37" s="386">
        <v>220</v>
      </c>
      <c r="F37" s="386">
        <v>216</v>
      </c>
      <c r="G37" s="386">
        <v>211</v>
      </c>
      <c r="H37" s="386">
        <v>223</v>
      </c>
      <c r="I37" s="386">
        <v>480</v>
      </c>
      <c r="J37" s="386">
        <v>231.6</v>
      </c>
      <c r="K37" s="386">
        <v>391.97</v>
      </c>
      <c r="L37" s="386">
        <v>548.9</v>
      </c>
      <c r="M37" s="386">
        <v>724.87</v>
      </c>
      <c r="N37" s="404">
        <f t="shared" si="2"/>
        <v>3793.3399999999997</v>
      </c>
    </row>
    <row r="38" spans="1:14" ht="15" x14ac:dyDescent="0.25">
      <c r="A38" s="135" t="s">
        <v>489</v>
      </c>
      <c r="B38" s="402"/>
      <c r="C38" s="402"/>
      <c r="D38" s="402"/>
      <c r="E38" s="402"/>
      <c r="F38" s="402"/>
      <c r="G38" s="402"/>
      <c r="H38" s="402"/>
      <c r="I38" s="402"/>
      <c r="J38" s="402"/>
      <c r="K38" s="402"/>
      <c r="L38" s="402"/>
      <c r="M38" s="402"/>
      <c r="N38" s="403"/>
    </row>
    <row r="39" spans="1:14" ht="15" x14ac:dyDescent="0.25">
      <c r="A39" s="252" t="s">
        <v>15</v>
      </c>
      <c r="B39" s="382">
        <f t="shared" ref="B39:M39" si="3">SUM(B25:B38)</f>
        <v>76771.30847009999</v>
      </c>
      <c r="C39" s="382">
        <f t="shared" si="3"/>
        <v>41239.269870600008</v>
      </c>
      <c r="D39" s="382">
        <f t="shared" si="3"/>
        <v>55906.0573019</v>
      </c>
      <c r="E39" s="382">
        <f t="shared" si="3"/>
        <v>61392.350834867189</v>
      </c>
      <c r="F39" s="382">
        <f t="shared" si="3"/>
        <v>46469.459931099998</v>
      </c>
      <c r="G39" s="382">
        <f t="shared" si="3"/>
        <v>53429.177231000001</v>
      </c>
      <c r="H39" s="382">
        <f t="shared" si="3"/>
        <v>55743.232823899998</v>
      </c>
      <c r="I39" s="382">
        <f t="shared" si="3"/>
        <v>61703.928295899997</v>
      </c>
      <c r="J39" s="382">
        <f t="shared" si="3"/>
        <v>48731.689380999997</v>
      </c>
      <c r="K39" s="382">
        <f t="shared" si="3"/>
        <v>48412.834984900001</v>
      </c>
      <c r="L39" s="382">
        <f t="shared" si="3"/>
        <v>46741.171364300004</v>
      </c>
      <c r="M39" s="382">
        <f t="shared" si="3"/>
        <v>62238.829805500005</v>
      </c>
      <c r="N39" s="382">
        <f>SUM(B39:M39)</f>
        <v>658779.31029506715</v>
      </c>
    </row>
    <row r="40" spans="1:14" x14ac:dyDescent="0.25">
      <c r="A40" s="12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</row>
    <row r="41" spans="1:14" x14ac:dyDescent="0.25">
      <c r="A41" s="12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</row>
    <row r="42" spans="1:14" x14ac:dyDescent="0.25">
      <c r="A42" s="12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</row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</sheetData>
  <pageMargins left="0.7" right="0.7" top="0.75" bottom="0.75" header="0.3" footer="0.3"/>
  <pageSetup paperSize="14"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O39"/>
  <sheetViews>
    <sheetView zoomScale="73" zoomScaleNormal="73" workbookViewId="0">
      <selection activeCell="U26" sqref="U26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3.28515625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4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5" width="12.85546875" style="28" customWidth="1"/>
    <col min="16" max="16384" width="11.42578125" style="8"/>
  </cols>
  <sheetData>
    <row r="1" spans="1:15" x14ac:dyDescent="0.25">
      <c r="A1" s="20" t="s">
        <v>465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84"/>
    </row>
    <row r="2" spans="1:15" x14ac:dyDescent="0.25">
      <c r="A2" s="12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33"/>
    </row>
    <row r="3" spans="1:15" ht="20.100000000000001" customHeight="1" x14ac:dyDescent="0.25">
      <c r="A3" s="126" t="s">
        <v>223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93"/>
      <c r="O3" s="33"/>
    </row>
    <row r="4" spans="1:15" ht="20.100000000000001" customHeight="1" x14ac:dyDescent="0.25">
      <c r="A4" s="39" t="s">
        <v>110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9</v>
      </c>
      <c r="J4" s="39" t="s">
        <v>10</v>
      </c>
      <c r="K4" s="39" t="s">
        <v>11</v>
      </c>
      <c r="L4" s="39" t="s">
        <v>12</v>
      </c>
      <c r="M4" s="39" t="s">
        <v>13</v>
      </c>
      <c r="N4" s="39" t="s">
        <v>22</v>
      </c>
      <c r="O4" s="33"/>
    </row>
    <row r="5" spans="1:15" ht="20.100000000000001" customHeight="1" x14ac:dyDescent="0.25">
      <c r="A5" s="135" t="s">
        <v>190</v>
      </c>
      <c r="B5" s="386">
        <v>10795.9319139</v>
      </c>
      <c r="C5" s="386">
        <v>11005.654791000001</v>
      </c>
      <c r="D5" s="386">
        <v>10037.6725701</v>
      </c>
      <c r="E5" s="386">
        <v>8590.9969813999996</v>
      </c>
      <c r="F5" s="386">
        <v>8220.5617677999999</v>
      </c>
      <c r="G5" s="386">
        <v>8713.7214973000009</v>
      </c>
      <c r="H5" s="386">
        <v>8138.4618214000002</v>
      </c>
      <c r="I5" s="386">
        <v>8618.9051973000005</v>
      </c>
      <c r="J5" s="386">
        <v>9750.6938924999995</v>
      </c>
      <c r="K5" s="386">
        <v>10226.8226784</v>
      </c>
      <c r="L5" s="405">
        <v>9434.7014698999992</v>
      </c>
      <c r="M5" s="405">
        <v>10373.5903337</v>
      </c>
      <c r="N5" s="406">
        <f t="shared" ref="N5:N17" si="0">SUM(B5:M5)</f>
        <v>113907.7149147</v>
      </c>
      <c r="O5" s="33"/>
    </row>
    <row r="6" spans="1:15" ht="20.100000000000001" customHeight="1" x14ac:dyDescent="0.25">
      <c r="A6" s="135" t="s">
        <v>191</v>
      </c>
      <c r="B6" s="386">
        <v>5729.0373035000002</v>
      </c>
      <c r="C6" s="386">
        <v>5494.2037839000004</v>
      </c>
      <c r="D6" s="386">
        <v>5090.6052547999998</v>
      </c>
      <c r="E6" s="386">
        <v>4399.7108494999993</v>
      </c>
      <c r="F6" s="386">
        <v>4574.6012787999998</v>
      </c>
      <c r="G6" s="386">
        <v>4901.3525318000002</v>
      </c>
      <c r="H6" s="386">
        <v>4335.0903859</v>
      </c>
      <c r="I6" s="386">
        <v>4579.4013280999998</v>
      </c>
      <c r="J6" s="386">
        <v>5240.3774505000001</v>
      </c>
      <c r="K6" s="386">
        <v>5910.1815614999996</v>
      </c>
      <c r="L6" s="405">
        <v>4755.5854281000002</v>
      </c>
      <c r="M6" s="405">
        <v>5816.6211496000005</v>
      </c>
      <c r="N6" s="406">
        <f t="shared" si="0"/>
        <v>60826.768306000013</v>
      </c>
      <c r="O6" s="33"/>
    </row>
    <row r="7" spans="1:15" ht="20.100000000000001" customHeight="1" x14ac:dyDescent="0.25">
      <c r="A7" s="135" t="s">
        <v>192</v>
      </c>
      <c r="B7" s="386">
        <v>3238.1088329999998</v>
      </c>
      <c r="C7" s="386">
        <v>3220.6782950000002</v>
      </c>
      <c r="D7" s="386">
        <v>2540.5954892</v>
      </c>
      <c r="E7" s="386">
        <v>2206.0072762</v>
      </c>
      <c r="F7" s="386">
        <v>1995.4955938999999</v>
      </c>
      <c r="G7" s="386">
        <v>1914.109375</v>
      </c>
      <c r="H7" s="386">
        <v>1975.8679979999999</v>
      </c>
      <c r="I7" s="386">
        <v>2158.7489314999998</v>
      </c>
      <c r="J7" s="386">
        <v>2456.8725872</v>
      </c>
      <c r="K7" s="386">
        <v>2301.3747757000001</v>
      </c>
      <c r="L7" s="405">
        <v>2240.5310525</v>
      </c>
      <c r="M7" s="405">
        <v>2435.9817636999996</v>
      </c>
      <c r="N7" s="406">
        <f t="shared" si="0"/>
        <v>28684.371970899992</v>
      </c>
      <c r="O7" s="33"/>
    </row>
    <row r="8" spans="1:15" ht="20.100000000000001" customHeight="1" x14ac:dyDescent="0.25">
      <c r="A8" s="135" t="s">
        <v>214</v>
      </c>
      <c r="B8" s="386">
        <v>15.93</v>
      </c>
      <c r="C8" s="386"/>
      <c r="D8" s="386">
        <v>14.961</v>
      </c>
      <c r="E8" s="386">
        <v>25</v>
      </c>
      <c r="F8" s="386">
        <v>8</v>
      </c>
      <c r="G8" s="386">
        <v>10</v>
      </c>
      <c r="H8" s="386">
        <v>10</v>
      </c>
      <c r="I8" s="386">
        <v>15</v>
      </c>
      <c r="J8" s="386"/>
      <c r="K8" s="386">
        <v>10</v>
      </c>
      <c r="L8" s="405"/>
      <c r="M8" s="405">
        <v>17</v>
      </c>
      <c r="N8" s="406">
        <f t="shared" si="0"/>
        <v>125.89099999999999</v>
      </c>
      <c r="O8" s="33"/>
    </row>
    <row r="9" spans="1:15" ht="20.100000000000001" customHeight="1" x14ac:dyDescent="0.25">
      <c r="A9" s="135" t="s">
        <v>193</v>
      </c>
      <c r="B9" s="386">
        <v>291.84100000000001</v>
      </c>
      <c r="C9" s="386">
        <v>233.58099999999999</v>
      </c>
      <c r="D9" s="386">
        <v>181.51900000000001</v>
      </c>
      <c r="E9" s="386">
        <v>257.71699999999998</v>
      </c>
      <c r="F9" s="386">
        <v>245.56600000000003</v>
      </c>
      <c r="G9" s="386">
        <v>193.16300000000001</v>
      </c>
      <c r="H9" s="386">
        <v>133.27700000000002</v>
      </c>
      <c r="I9" s="386">
        <v>240.10300000000001</v>
      </c>
      <c r="J9" s="386">
        <v>185.56399999999999</v>
      </c>
      <c r="K9" s="386">
        <v>234.15200000000004</v>
      </c>
      <c r="L9" s="405">
        <v>232.72499999999997</v>
      </c>
      <c r="M9" s="405">
        <v>335.71500000000003</v>
      </c>
      <c r="N9" s="406">
        <f t="shared" si="0"/>
        <v>2764.9230000000002</v>
      </c>
      <c r="O9" s="33"/>
    </row>
    <row r="10" spans="1:15" ht="20.100000000000001" customHeight="1" x14ac:dyDescent="0.25">
      <c r="A10" s="135" t="s">
        <v>194</v>
      </c>
      <c r="B10" s="386">
        <v>6.5119999999999996</v>
      </c>
      <c r="C10" s="386">
        <v>13.385</v>
      </c>
      <c r="D10" s="386">
        <v>39.329000000000001</v>
      </c>
      <c r="E10" s="386">
        <v>60.173999999999999</v>
      </c>
      <c r="F10" s="386">
        <v>235.97499999999999</v>
      </c>
      <c r="G10" s="386">
        <v>366.42099999999999</v>
      </c>
      <c r="H10" s="386">
        <v>339.71299999999997</v>
      </c>
      <c r="I10" s="386">
        <v>312.59199999999998</v>
      </c>
      <c r="J10" s="386">
        <v>205.96600000000001</v>
      </c>
      <c r="K10" s="386">
        <v>70.957000000000008</v>
      </c>
      <c r="L10" s="405">
        <v>52.191000000000003</v>
      </c>
      <c r="M10" s="405">
        <v>29.402999999999999</v>
      </c>
      <c r="N10" s="406">
        <f t="shared" si="0"/>
        <v>1732.6180000000002</v>
      </c>
      <c r="O10" s="33"/>
    </row>
    <row r="11" spans="1:15" ht="20.100000000000001" customHeight="1" x14ac:dyDescent="0.25">
      <c r="A11" s="135" t="s">
        <v>195</v>
      </c>
      <c r="B11" s="386">
        <v>0</v>
      </c>
      <c r="C11" s="386">
        <v>0</v>
      </c>
      <c r="D11" s="386">
        <v>0</v>
      </c>
      <c r="E11" s="386">
        <v>0</v>
      </c>
      <c r="F11" s="386">
        <v>0</v>
      </c>
      <c r="G11" s="386">
        <v>0</v>
      </c>
      <c r="H11" s="386">
        <v>0</v>
      </c>
      <c r="I11" s="386">
        <v>0</v>
      </c>
      <c r="J11" s="386">
        <v>429.38</v>
      </c>
      <c r="K11" s="386">
        <v>250.33</v>
      </c>
      <c r="L11" s="405">
        <v>552.49</v>
      </c>
      <c r="M11" s="405">
        <v>0</v>
      </c>
      <c r="N11" s="406">
        <f t="shared" si="0"/>
        <v>1232.2</v>
      </c>
      <c r="O11" s="33"/>
    </row>
    <row r="12" spans="1:15" ht="20.100000000000001" customHeight="1" x14ac:dyDescent="0.25">
      <c r="A12" s="135" t="s">
        <v>196</v>
      </c>
      <c r="B12" s="386">
        <v>0</v>
      </c>
      <c r="C12" s="386">
        <v>29.49</v>
      </c>
      <c r="D12" s="386">
        <v>56.529000000000003</v>
      </c>
      <c r="E12" s="386">
        <v>28.623000000000001</v>
      </c>
      <c r="F12" s="386">
        <v>55.670999999999999</v>
      </c>
      <c r="G12" s="386">
        <v>111.861</v>
      </c>
      <c r="H12" s="386">
        <v>83.021000000000001</v>
      </c>
      <c r="I12" s="386">
        <v>110.91</v>
      </c>
      <c r="J12" s="386">
        <v>140.81800000000001</v>
      </c>
      <c r="K12" s="386">
        <v>83.852999999999994</v>
      </c>
      <c r="L12" s="405">
        <v>111.96</v>
      </c>
      <c r="M12" s="405">
        <v>84.022000000000006</v>
      </c>
      <c r="N12" s="406">
        <f t="shared" si="0"/>
        <v>896.75800000000004</v>
      </c>
      <c r="O12" s="33"/>
    </row>
    <row r="13" spans="1:15" ht="20.100000000000001" customHeight="1" x14ac:dyDescent="0.25">
      <c r="A13" s="135" t="s">
        <v>197</v>
      </c>
      <c r="B13" s="386">
        <v>176</v>
      </c>
      <c r="C13" s="386">
        <v>259</v>
      </c>
      <c r="D13" s="386">
        <v>736.71400000000006</v>
      </c>
      <c r="E13" s="386">
        <v>288</v>
      </c>
      <c r="F13" s="386">
        <v>174</v>
      </c>
      <c r="G13" s="386">
        <v>145</v>
      </c>
      <c r="H13" s="386">
        <v>201</v>
      </c>
      <c r="I13" s="386">
        <v>139</v>
      </c>
      <c r="J13" s="386">
        <v>0</v>
      </c>
      <c r="K13" s="386">
        <v>0</v>
      </c>
      <c r="L13" s="405">
        <v>0</v>
      </c>
      <c r="M13" s="405">
        <v>55.25</v>
      </c>
      <c r="N13" s="406">
        <f t="shared" si="0"/>
        <v>2173.9639999999999</v>
      </c>
      <c r="O13" s="33"/>
    </row>
    <row r="14" spans="1:15" ht="20.100000000000001" customHeight="1" x14ac:dyDescent="0.25">
      <c r="A14" s="135" t="s">
        <v>198</v>
      </c>
      <c r="B14" s="386">
        <v>0</v>
      </c>
      <c r="C14" s="386">
        <v>0</v>
      </c>
      <c r="D14" s="386">
        <v>0</v>
      </c>
      <c r="E14" s="386">
        <v>0</v>
      </c>
      <c r="F14" s="386">
        <v>0</v>
      </c>
      <c r="G14" s="386">
        <v>0</v>
      </c>
      <c r="H14" s="386">
        <v>0</v>
      </c>
      <c r="I14" s="386">
        <v>14289</v>
      </c>
      <c r="J14" s="386">
        <v>13926.05</v>
      </c>
      <c r="K14" s="386">
        <v>14455.26</v>
      </c>
      <c r="L14" s="405">
        <v>15192.670000000002</v>
      </c>
      <c r="M14" s="405">
        <v>15152.36</v>
      </c>
      <c r="N14" s="406">
        <f t="shared" si="0"/>
        <v>73015.34</v>
      </c>
      <c r="O14" s="33"/>
    </row>
    <row r="15" spans="1:15" ht="20.100000000000001" customHeight="1" x14ac:dyDescent="0.25">
      <c r="A15" s="135" t="s">
        <v>340</v>
      </c>
      <c r="B15" s="386">
        <v>25854.234490900002</v>
      </c>
      <c r="C15" s="386">
        <v>28429.717695500003</v>
      </c>
      <c r="D15" s="386">
        <v>24446.465480499999</v>
      </c>
      <c r="E15" s="386">
        <v>27834.107026379934</v>
      </c>
      <c r="F15" s="386">
        <v>25797.709598000001</v>
      </c>
      <c r="G15" s="386">
        <v>22662.426650900001</v>
      </c>
      <c r="H15" s="386">
        <v>23174.127931800002</v>
      </c>
      <c r="I15" s="386">
        <v>16696.1311848</v>
      </c>
      <c r="J15" s="386">
        <v>18788.806129000001</v>
      </c>
      <c r="K15" s="386">
        <v>27272.050203999999</v>
      </c>
      <c r="L15" s="405">
        <v>26494.125283499998</v>
      </c>
      <c r="M15" s="405">
        <v>23911.084863700002</v>
      </c>
      <c r="N15" s="406">
        <f t="shared" si="0"/>
        <v>291360.98653897992</v>
      </c>
      <c r="O15" s="33"/>
    </row>
    <row r="16" spans="1:15" ht="20.100000000000001" customHeight="1" x14ac:dyDescent="0.25">
      <c r="A16" s="135" t="s">
        <v>341</v>
      </c>
      <c r="B16" s="386">
        <v>2743.9590000000012</v>
      </c>
      <c r="C16" s="386">
        <v>2189</v>
      </c>
      <c r="D16" s="386">
        <v>2251.9570000000003</v>
      </c>
      <c r="E16" s="386">
        <v>1678.9820000000002</v>
      </c>
      <c r="F16" s="386">
        <v>2259.9649999999997</v>
      </c>
      <c r="G16" s="386">
        <v>589.37000000000012</v>
      </c>
      <c r="H16" s="386">
        <v>414.99899999999997</v>
      </c>
      <c r="I16" s="386">
        <v>546.01199999999994</v>
      </c>
      <c r="J16" s="386">
        <v>432.98900000000003</v>
      </c>
      <c r="K16" s="386">
        <v>2026.047</v>
      </c>
      <c r="L16" s="405">
        <v>2792.0089999999996</v>
      </c>
      <c r="M16" s="405">
        <v>400.02399999999994</v>
      </c>
      <c r="N16" s="406">
        <f t="shared" si="0"/>
        <v>18325.313000000002</v>
      </c>
      <c r="O16" s="84"/>
    </row>
    <row r="17" spans="1:15" ht="20.100000000000001" customHeight="1" x14ac:dyDescent="0.25">
      <c r="A17" s="135" t="s">
        <v>205</v>
      </c>
      <c r="B17" s="386">
        <v>72</v>
      </c>
      <c r="C17" s="386">
        <v>65</v>
      </c>
      <c r="D17" s="386">
        <v>76</v>
      </c>
      <c r="E17" s="386">
        <v>70</v>
      </c>
      <c r="F17" s="386">
        <v>58</v>
      </c>
      <c r="G17" s="386">
        <v>69</v>
      </c>
      <c r="H17" s="386">
        <v>79</v>
      </c>
      <c r="I17" s="386">
        <v>15</v>
      </c>
      <c r="J17" s="386">
        <v>22.09</v>
      </c>
      <c r="K17" s="386">
        <v>8.81</v>
      </c>
      <c r="L17" s="405">
        <v>13.54</v>
      </c>
      <c r="M17" s="405">
        <v>75</v>
      </c>
      <c r="N17" s="406">
        <f t="shared" si="0"/>
        <v>623.43999999999994</v>
      </c>
      <c r="O17" s="84"/>
    </row>
    <row r="18" spans="1:15" ht="20.100000000000001" customHeight="1" x14ac:dyDescent="0.25">
      <c r="A18" s="135" t="s">
        <v>489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3"/>
      <c r="O18" s="138"/>
    </row>
    <row r="19" spans="1:15" ht="20.100000000000001" customHeight="1" x14ac:dyDescent="0.25">
      <c r="A19" s="252" t="s">
        <v>15</v>
      </c>
      <c r="B19" s="407">
        <f t="shared" ref="B19:M19" si="1">SUM(B5:B18)</f>
        <v>48923.554541300007</v>
      </c>
      <c r="C19" s="407">
        <f t="shared" si="1"/>
        <v>50939.710565400004</v>
      </c>
      <c r="D19" s="407">
        <f t="shared" si="1"/>
        <v>45472.347794599998</v>
      </c>
      <c r="E19" s="407">
        <f t="shared" si="1"/>
        <v>45439.318133479937</v>
      </c>
      <c r="F19" s="407">
        <f t="shared" si="1"/>
        <v>43625.545238499995</v>
      </c>
      <c r="G19" s="407">
        <f t="shared" si="1"/>
        <v>39676.425055000007</v>
      </c>
      <c r="H19" s="407">
        <f t="shared" si="1"/>
        <v>38884.558137100008</v>
      </c>
      <c r="I19" s="407">
        <f t="shared" si="1"/>
        <v>47720.803641699997</v>
      </c>
      <c r="J19" s="407">
        <f t="shared" si="1"/>
        <v>51579.607059199996</v>
      </c>
      <c r="K19" s="407">
        <f t="shared" si="1"/>
        <v>62849.838219599995</v>
      </c>
      <c r="L19" s="407">
        <f t="shared" si="1"/>
        <v>61872.528233999998</v>
      </c>
      <c r="M19" s="407">
        <f t="shared" si="1"/>
        <v>58686.052110700002</v>
      </c>
      <c r="N19" s="406">
        <f>SUM(B19:M19)</f>
        <v>595670.28873058001</v>
      </c>
      <c r="O19" s="33"/>
    </row>
    <row r="20" spans="1:15" ht="20.100000000000001" customHeight="1" x14ac:dyDescent="0.25">
      <c r="A20" s="127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64"/>
      <c r="O20" s="33"/>
    </row>
    <row r="21" spans="1:15" s="28" customFormat="1" ht="20.100000000000001" customHeight="1" x14ac:dyDescent="0.25">
      <c r="A21" s="127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64"/>
      <c r="O21" s="33"/>
    </row>
    <row r="22" spans="1:15" s="28" customFormat="1" ht="20.100000000000001" customHeight="1" x14ac:dyDescent="0.25">
      <c r="A22" s="126" t="s">
        <v>224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33"/>
    </row>
    <row r="23" spans="1:15" s="28" customFormat="1" ht="20.100000000000001" customHeight="1" x14ac:dyDescent="0.25">
      <c r="A23" s="39" t="s">
        <v>110</v>
      </c>
      <c r="B23" s="39" t="s">
        <v>2</v>
      </c>
      <c r="C23" s="39" t="s">
        <v>3</v>
      </c>
      <c r="D23" s="39" t="s">
        <v>4</v>
      </c>
      <c r="E23" s="39" t="s">
        <v>5</v>
      </c>
      <c r="F23" s="39" t="s">
        <v>6</v>
      </c>
      <c r="G23" s="39" t="s">
        <v>7</v>
      </c>
      <c r="H23" s="39" t="s">
        <v>8</v>
      </c>
      <c r="I23" s="39" t="s">
        <v>9</v>
      </c>
      <c r="J23" s="39" t="s">
        <v>10</v>
      </c>
      <c r="K23" s="39" t="s">
        <v>11</v>
      </c>
      <c r="L23" s="39" t="s">
        <v>12</v>
      </c>
      <c r="M23" s="39" t="s">
        <v>13</v>
      </c>
      <c r="N23" s="39" t="s">
        <v>22</v>
      </c>
      <c r="O23" s="138"/>
    </row>
    <row r="24" spans="1:15" s="28" customFormat="1" ht="20.100000000000001" customHeight="1" x14ac:dyDescent="0.25">
      <c r="A24" s="135" t="s">
        <v>190</v>
      </c>
      <c r="B24" s="638">
        <v>18105.751002600002</v>
      </c>
      <c r="C24" s="638">
        <v>17122.308724800001</v>
      </c>
      <c r="D24" s="638">
        <v>16886.479983699999</v>
      </c>
      <c r="E24" s="638">
        <v>15663.6931317</v>
      </c>
      <c r="F24" s="638">
        <v>15375.5828621</v>
      </c>
      <c r="G24" s="638">
        <v>14764.178321199999</v>
      </c>
      <c r="H24" s="638">
        <v>15846.421826500002</v>
      </c>
      <c r="I24" s="638">
        <v>15904.3785336</v>
      </c>
      <c r="J24" s="638">
        <v>16053.433216400001</v>
      </c>
      <c r="K24" s="638">
        <v>16547.302484800002</v>
      </c>
      <c r="L24" s="638">
        <v>16090.092968200001</v>
      </c>
      <c r="M24" s="638">
        <v>17627.623198599998</v>
      </c>
      <c r="N24" s="408">
        <v>195987.2462542</v>
      </c>
      <c r="O24" s="138"/>
    </row>
    <row r="25" spans="1:15" s="28" customFormat="1" ht="20.100000000000001" customHeight="1" x14ac:dyDescent="0.25">
      <c r="A25" s="135" t="s">
        <v>191</v>
      </c>
      <c r="B25" s="638">
        <v>10108.1327193</v>
      </c>
      <c r="C25" s="638">
        <v>9467.1642711999993</v>
      </c>
      <c r="D25" s="638">
        <v>8910.7352276000001</v>
      </c>
      <c r="E25" s="638">
        <v>8597.9253396000004</v>
      </c>
      <c r="F25" s="638">
        <v>8341.4900182000001</v>
      </c>
      <c r="G25" s="638">
        <v>8010.7164218999997</v>
      </c>
      <c r="H25" s="638">
        <v>8668.7868025999996</v>
      </c>
      <c r="I25" s="638">
        <v>8626.0372973000012</v>
      </c>
      <c r="J25" s="638">
        <v>9104.6422949000007</v>
      </c>
      <c r="K25" s="638">
        <v>9128.8746657000011</v>
      </c>
      <c r="L25" s="638">
        <v>8736.8585542000001</v>
      </c>
      <c r="M25" s="638">
        <v>9808.8973569999998</v>
      </c>
      <c r="N25" s="408">
        <v>107510.26096949998</v>
      </c>
      <c r="O25" s="138"/>
    </row>
    <row r="26" spans="1:15" s="28" customFormat="1" ht="20.100000000000001" customHeight="1" x14ac:dyDescent="0.25">
      <c r="A26" s="135" t="s">
        <v>192</v>
      </c>
      <c r="B26" s="638">
        <v>3007.9197485999998</v>
      </c>
      <c r="C26" s="638">
        <v>2735.2161694000001</v>
      </c>
      <c r="D26" s="638">
        <v>2434.0805456000003</v>
      </c>
      <c r="E26" s="638">
        <v>2104.8346822000003</v>
      </c>
      <c r="F26" s="638">
        <v>2052.2582127000001</v>
      </c>
      <c r="G26" s="638">
        <v>1913.1708916</v>
      </c>
      <c r="H26" s="638">
        <v>2222.1849947999999</v>
      </c>
      <c r="I26" s="638">
        <v>2126.2182130000001</v>
      </c>
      <c r="J26" s="638">
        <v>2280.3188614000005</v>
      </c>
      <c r="K26" s="638">
        <v>2125.6457650000002</v>
      </c>
      <c r="L26" s="638">
        <v>2074.8869999999997</v>
      </c>
      <c r="M26" s="638">
        <v>2309.0447991999999</v>
      </c>
      <c r="N26" s="408">
        <v>27385.779883500003</v>
      </c>
      <c r="O26" s="138"/>
    </row>
    <row r="27" spans="1:15" s="28" customFormat="1" ht="20.100000000000001" customHeight="1" x14ac:dyDescent="0.25">
      <c r="A27" s="135" t="s">
        <v>214</v>
      </c>
      <c r="B27" s="638">
        <v>50</v>
      </c>
      <c r="C27" s="638">
        <v>63.978000000000002</v>
      </c>
      <c r="D27" s="638">
        <v>59</v>
      </c>
      <c r="E27" s="638">
        <v>34</v>
      </c>
      <c r="F27" s="638">
        <v>6</v>
      </c>
      <c r="G27" s="638">
        <v>44</v>
      </c>
      <c r="H27" s="638">
        <v>33</v>
      </c>
      <c r="I27" s="638">
        <v>56</v>
      </c>
      <c r="J27" s="638">
        <v>21.99</v>
      </c>
      <c r="K27" s="638">
        <v>28.07</v>
      </c>
      <c r="L27" s="638">
        <v>51.089999999999996</v>
      </c>
      <c r="M27" s="638">
        <v>36</v>
      </c>
      <c r="N27" s="408">
        <v>483.12799999999999</v>
      </c>
      <c r="O27" s="138"/>
    </row>
    <row r="28" spans="1:15" s="28" customFormat="1" ht="20.100000000000001" customHeight="1" x14ac:dyDescent="0.25">
      <c r="A28" s="135" t="s">
        <v>193</v>
      </c>
      <c r="B28" s="638">
        <v>943.55700000000002</v>
      </c>
      <c r="C28" s="638">
        <v>677.80099999999993</v>
      </c>
      <c r="D28" s="638">
        <v>697.74900000000002</v>
      </c>
      <c r="E28" s="638">
        <v>668.14700000000005</v>
      </c>
      <c r="F28" s="638">
        <v>671.53200000000004</v>
      </c>
      <c r="G28" s="638">
        <v>615.15700000000004</v>
      </c>
      <c r="H28" s="638">
        <v>693.50699999999995</v>
      </c>
      <c r="I28" s="638">
        <v>748.75800000000004</v>
      </c>
      <c r="J28" s="638">
        <v>990.76099999999997</v>
      </c>
      <c r="K28" s="638">
        <v>1380.528</v>
      </c>
      <c r="L28" s="638">
        <v>1404.8969999999999</v>
      </c>
      <c r="M28" s="638">
        <v>802.39700000000005</v>
      </c>
      <c r="N28" s="408">
        <v>10294.791000000001</v>
      </c>
      <c r="O28" s="138"/>
    </row>
    <row r="29" spans="1:15" s="28" customFormat="1" ht="20.100000000000001" customHeight="1" x14ac:dyDescent="0.25">
      <c r="A29" s="135" t="s">
        <v>194</v>
      </c>
      <c r="B29" s="638">
        <v>40.144999999999996</v>
      </c>
      <c r="C29" s="638">
        <v>34.896000000000001</v>
      </c>
      <c r="D29" s="638">
        <v>80.887</v>
      </c>
      <c r="E29" s="638">
        <v>159.512</v>
      </c>
      <c r="F29" s="638">
        <v>947.72199999999998</v>
      </c>
      <c r="G29" s="638">
        <v>1361.7170000000001</v>
      </c>
      <c r="H29" s="638">
        <v>1271.577</v>
      </c>
      <c r="I29" s="638">
        <v>997.89300000000003</v>
      </c>
      <c r="J29" s="638">
        <v>458.24799999999999</v>
      </c>
      <c r="K29" s="638">
        <v>181.489</v>
      </c>
      <c r="L29" s="638">
        <v>65.912000000000006</v>
      </c>
      <c r="M29" s="638">
        <v>27.173999999999999</v>
      </c>
      <c r="N29" s="408">
        <v>5627.1719999999996</v>
      </c>
      <c r="O29" s="138"/>
    </row>
    <row r="30" spans="1:15" s="28" customFormat="1" ht="20.100000000000001" customHeight="1" x14ac:dyDescent="0.25">
      <c r="A30" s="135" t="s">
        <v>195</v>
      </c>
      <c r="B30" s="638">
        <v>26740.154000000002</v>
      </c>
      <c r="C30" s="638">
        <v>27692.945</v>
      </c>
      <c r="D30" s="638">
        <v>20187.197</v>
      </c>
      <c r="E30" s="638">
        <v>24555.34</v>
      </c>
      <c r="F30" s="638">
        <v>10171.527</v>
      </c>
      <c r="G30" s="638">
        <v>12885.898000000001</v>
      </c>
      <c r="H30" s="638">
        <v>14084.474</v>
      </c>
      <c r="I30" s="638">
        <v>12158.061000000002</v>
      </c>
      <c r="J30" s="638">
        <v>4950.1270000000004</v>
      </c>
      <c r="K30" s="638">
        <v>5801.5779999999995</v>
      </c>
      <c r="L30" s="638">
        <v>8401.0730000000003</v>
      </c>
      <c r="M30" s="638">
        <v>12116.395</v>
      </c>
      <c r="N30" s="408">
        <v>179744.76900000003</v>
      </c>
      <c r="O30" s="138"/>
    </row>
    <row r="31" spans="1:15" s="28" customFormat="1" ht="20.100000000000001" customHeight="1" x14ac:dyDescent="0.25">
      <c r="A31" s="135" t="s">
        <v>196</v>
      </c>
      <c r="B31" s="638">
        <v>0</v>
      </c>
      <c r="C31" s="638">
        <v>0</v>
      </c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0</v>
      </c>
      <c r="N31" s="408">
        <v>0</v>
      </c>
      <c r="O31" s="138"/>
    </row>
    <row r="32" spans="1:15" s="28" customFormat="1" ht="20.100000000000001" customHeight="1" x14ac:dyDescent="0.25">
      <c r="A32" s="135" t="s">
        <v>197</v>
      </c>
      <c r="B32" s="638">
        <v>444.49</v>
      </c>
      <c r="C32" s="638">
        <v>452.37</v>
      </c>
      <c r="D32" s="638">
        <v>667.91</v>
      </c>
      <c r="E32" s="638">
        <v>541.87</v>
      </c>
      <c r="F32" s="638">
        <v>1178.8499999999999</v>
      </c>
      <c r="G32" s="638">
        <v>813.6099999999999</v>
      </c>
      <c r="H32" s="638">
        <v>832.37</v>
      </c>
      <c r="I32" s="638">
        <v>977.03800000000001</v>
      </c>
      <c r="J32" s="638">
        <v>534.125</v>
      </c>
      <c r="K32" s="638">
        <v>329.48</v>
      </c>
      <c r="L32" s="638">
        <v>1982.5480000000002</v>
      </c>
      <c r="M32" s="638">
        <v>1638.44</v>
      </c>
      <c r="N32" s="408">
        <v>10393.101000000001</v>
      </c>
      <c r="O32" s="138"/>
    </row>
    <row r="33" spans="1:15" s="28" customFormat="1" ht="20.100000000000001" customHeight="1" x14ac:dyDescent="0.25">
      <c r="A33" s="135" t="s">
        <v>198</v>
      </c>
      <c r="B33" s="638">
        <v>2632.8199999999997</v>
      </c>
      <c r="C33" s="638">
        <v>6151.2129999999997</v>
      </c>
      <c r="D33" s="638">
        <v>7582.9279999999999</v>
      </c>
      <c r="E33" s="638">
        <v>6763.8469999999998</v>
      </c>
      <c r="F33" s="638">
        <v>7281.9250000000002</v>
      </c>
      <c r="G33" s="638">
        <v>7070.1930000000011</v>
      </c>
      <c r="H33" s="638">
        <v>7242.4549999999999</v>
      </c>
      <c r="I33" s="638">
        <v>36902.29</v>
      </c>
      <c r="J33" s="638">
        <v>31586.457999999999</v>
      </c>
      <c r="K33" s="638">
        <v>32784.485999999997</v>
      </c>
      <c r="L33" s="638">
        <v>33391.17</v>
      </c>
      <c r="M33" s="638">
        <v>39623.885999999999</v>
      </c>
      <c r="N33" s="408">
        <v>219013.67099999997</v>
      </c>
      <c r="O33" s="138"/>
    </row>
    <row r="34" spans="1:15" s="28" customFormat="1" ht="20.100000000000001" customHeight="1" x14ac:dyDescent="0.25">
      <c r="A34" s="135" t="s">
        <v>340</v>
      </c>
      <c r="B34" s="638">
        <v>41942.208263599998</v>
      </c>
      <c r="C34" s="638">
        <v>39229.130273900002</v>
      </c>
      <c r="D34" s="638">
        <v>41460.510492000001</v>
      </c>
      <c r="E34" s="638">
        <v>36882.462133299996</v>
      </c>
      <c r="F34" s="638">
        <v>35023.332273400003</v>
      </c>
      <c r="G34" s="638">
        <v>40837.280191100006</v>
      </c>
      <c r="H34" s="638">
        <v>41396.6993563</v>
      </c>
      <c r="I34" s="638">
        <v>27594.414612699999</v>
      </c>
      <c r="J34" s="638">
        <v>22743.924635099997</v>
      </c>
      <c r="K34" s="638">
        <v>22507.164630899999</v>
      </c>
      <c r="L34" s="638">
        <v>23400.896464099998</v>
      </c>
      <c r="M34" s="638">
        <v>27615.065811999997</v>
      </c>
      <c r="N34" s="408">
        <v>400633.08913840004</v>
      </c>
      <c r="O34" s="138"/>
    </row>
    <row r="35" spans="1:15" s="28" customFormat="1" ht="20.100000000000001" customHeight="1" x14ac:dyDescent="0.25">
      <c r="A35" s="135" t="s">
        <v>341</v>
      </c>
      <c r="B35" s="638">
        <v>1679.963</v>
      </c>
      <c r="C35" s="638">
        <v>1447.1539999999998</v>
      </c>
      <c r="D35" s="638">
        <v>1731.1079999999999</v>
      </c>
      <c r="E35" s="638">
        <v>1186.0899999999999</v>
      </c>
      <c r="F35" s="638">
        <v>1553.1610000000001</v>
      </c>
      <c r="G35" s="638">
        <v>1354.079</v>
      </c>
      <c r="H35" s="638">
        <v>1219.1010000000003</v>
      </c>
      <c r="I35" s="638">
        <v>1082.0710000000001</v>
      </c>
      <c r="J35" s="638">
        <v>1462.999</v>
      </c>
      <c r="K35" s="638">
        <v>1583.0300000000004</v>
      </c>
      <c r="L35" s="638">
        <v>1550.9899999999998</v>
      </c>
      <c r="M35" s="638">
        <v>1378.117</v>
      </c>
      <c r="N35" s="408">
        <v>17227.863000000001</v>
      </c>
      <c r="O35" s="138"/>
    </row>
    <row r="36" spans="1:15" s="28" customFormat="1" ht="20.100000000000001" customHeight="1" x14ac:dyDescent="0.25">
      <c r="A36" s="135" t="s">
        <v>205</v>
      </c>
      <c r="B36" s="638">
        <v>213</v>
      </c>
      <c r="C36" s="638">
        <v>163</v>
      </c>
      <c r="D36" s="638">
        <v>185</v>
      </c>
      <c r="E36" s="638">
        <v>149</v>
      </c>
      <c r="F36" s="638">
        <v>118</v>
      </c>
      <c r="G36" s="638">
        <v>171</v>
      </c>
      <c r="H36" s="638">
        <v>137</v>
      </c>
      <c r="I36" s="638">
        <v>3650</v>
      </c>
      <c r="J36" s="638">
        <v>101.14</v>
      </c>
      <c r="K36" s="638">
        <v>103.36999999999999</v>
      </c>
      <c r="L36" s="638">
        <v>51.68</v>
      </c>
      <c r="M36" s="638">
        <v>1834.55</v>
      </c>
      <c r="N36" s="408">
        <v>6876.7400000000007</v>
      </c>
      <c r="O36" s="138"/>
    </row>
    <row r="37" spans="1:15" ht="15" x14ac:dyDescent="0.25">
      <c r="A37" s="135" t="s">
        <v>489</v>
      </c>
      <c r="B37" s="638">
        <v>303.76900000000001</v>
      </c>
      <c r="C37" s="638">
        <v>732.17200000000003</v>
      </c>
      <c r="D37" s="638">
        <v>216.71199999999999</v>
      </c>
      <c r="E37" s="638">
        <v>1415.877</v>
      </c>
      <c r="F37" s="638">
        <v>158.46100000000001</v>
      </c>
      <c r="G37" s="638">
        <v>88.367999999999995</v>
      </c>
      <c r="H37" s="638">
        <v>449.46199999999999</v>
      </c>
      <c r="I37" s="638">
        <v>163.024</v>
      </c>
      <c r="J37" s="638">
        <v>411.80900000000003</v>
      </c>
      <c r="K37" s="638">
        <v>0</v>
      </c>
      <c r="L37" s="638">
        <v>160.57400000000001</v>
      </c>
      <c r="M37" s="638">
        <v>99.403999999999996</v>
      </c>
      <c r="N37" s="408">
        <v>4199.6319999999996</v>
      </c>
      <c r="O37" s="84"/>
    </row>
    <row r="38" spans="1:15" ht="15" x14ac:dyDescent="0.25">
      <c r="A38" s="252" t="s">
        <v>15</v>
      </c>
      <c r="B38" s="409">
        <v>106211.9097341</v>
      </c>
      <c r="C38" s="409">
        <v>105969.3484393</v>
      </c>
      <c r="D38" s="409">
        <v>101100.29724889999</v>
      </c>
      <c r="E38" s="409">
        <v>98722.598286799985</v>
      </c>
      <c r="F38" s="409">
        <v>82879.841366399996</v>
      </c>
      <c r="G38" s="409">
        <v>89929.367825800015</v>
      </c>
      <c r="H38" s="409">
        <v>94097.038980200014</v>
      </c>
      <c r="I38" s="409">
        <v>110986.18365660001</v>
      </c>
      <c r="J38" s="409">
        <v>90699.976007799982</v>
      </c>
      <c r="K38" s="409">
        <v>92501.018546399981</v>
      </c>
      <c r="L38" s="409">
        <v>97362.668986499993</v>
      </c>
      <c r="M38" s="409">
        <v>114916.9941668</v>
      </c>
      <c r="N38" s="408">
        <v>1185377.2432456</v>
      </c>
    </row>
    <row r="39" spans="1:1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</sheetData>
  <pageMargins left="0.7" right="0.7" top="0.75" bottom="0.75" header="0.3" footer="0.3"/>
  <pageSetup paperSize="14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O37"/>
  <sheetViews>
    <sheetView zoomScale="69" zoomScaleNormal="69" workbookViewId="0">
      <selection activeCell="P1" sqref="P1:AN65536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7109375" style="8" customWidth="1"/>
    <col min="15" max="16384" width="11.42578125" style="8"/>
  </cols>
  <sheetData>
    <row r="1" spans="1:15" x14ac:dyDescent="0.25">
      <c r="A1" s="20" t="s">
        <v>465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12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0.100000000000001" customHeight="1" x14ac:dyDescent="0.25">
      <c r="A3" s="126" t="s">
        <v>225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62"/>
    </row>
    <row r="4" spans="1:15" ht="20.100000000000001" customHeight="1" x14ac:dyDescent="0.25">
      <c r="A4" s="39" t="s">
        <v>110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  <c r="J4" s="42" t="s">
        <v>10</v>
      </c>
      <c r="K4" s="42" t="s">
        <v>11</v>
      </c>
      <c r="L4" s="42" t="s">
        <v>12</v>
      </c>
      <c r="M4" s="42" t="s">
        <v>13</v>
      </c>
      <c r="N4" s="42" t="s">
        <v>22</v>
      </c>
      <c r="O4" s="62"/>
    </row>
    <row r="5" spans="1:15" ht="20.100000000000001" customHeight="1" x14ac:dyDescent="0.25">
      <c r="A5" s="135" t="s">
        <v>190</v>
      </c>
      <c r="B5" s="386">
        <v>9055.7055466000002</v>
      </c>
      <c r="C5" s="386">
        <v>8688.7764770000013</v>
      </c>
      <c r="D5" s="386">
        <v>8398.4735399000001</v>
      </c>
      <c r="E5" s="386">
        <v>8157.4966866000004</v>
      </c>
      <c r="F5" s="386">
        <v>8329.5147285999992</v>
      </c>
      <c r="G5" s="386">
        <v>7856.2459607000001</v>
      </c>
      <c r="H5" s="386">
        <v>8397.5679197999998</v>
      </c>
      <c r="I5" s="386">
        <v>8363.8428022999997</v>
      </c>
      <c r="J5" s="386">
        <v>8811.0280208999993</v>
      </c>
      <c r="K5" s="386">
        <v>8869.7743807999996</v>
      </c>
      <c r="L5" s="386">
        <v>8568.1010556000001</v>
      </c>
      <c r="M5" s="386">
        <v>9686.0202969999991</v>
      </c>
      <c r="N5" s="410">
        <v>103182.54741579999</v>
      </c>
      <c r="O5" s="62"/>
    </row>
    <row r="6" spans="1:15" ht="20.100000000000001" customHeight="1" x14ac:dyDescent="0.25">
      <c r="A6" s="135" t="s">
        <v>191</v>
      </c>
      <c r="B6" s="386">
        <v>6080.6235561000003</v>
      </c>
      <c r="C6" s="386">
        <v>5874.2701416</v>
      </c>
      <c r="D6" s="386">
        <v>5783.3966123999999</v>
      </c>
      <c r="E6" s="386">
        <v>5586.8080091000002</v>
      </c>
      <c r="F6" s="386">
        <v>5343.2903174000003</v>
      </c>
      <c r="G6" s="386">
        <v>5122.1367704000004</v>
      </c>
      <c r="H6" s="386">
        <v>5477.8997937000004</v>
      </c>
      <c r="I6" s="386">
        <v>5365.7514423000002</v>
      </c>
      <c r="J6" s="386">
        <v>5650.1992499999997</v>
      </c>
      <c r="K6" s="386">
        <v>5668.1623357000008</v>
      </c>
      <c r="L6" s="386">
        <v>5593.3114637999997</v>
      </c>
      <c r="M6" s="386">
        <v>6464.0828788999997</v>
      </c>
      <c r="N6" s="410">
        <v>68009.932571400001</v>
      </c>
      <c r="O6" s="62"/>
    </row>
    <row r="7" spans="1:15" ht="20.100000000000001" customHeight="1" x14ac:dyDescent="0.25">
      <c r="A7" s="135" t="s">
        <v>192</v>
      </c>
      <c r="B7" s="386">
        <v>1273.1426312999999</v>
      </c>
      <c r="C7" s="386">
        <v>1257.9617187000001</v>
      </c>
      <c r="D7" s="386">
        <v>1094.8111748000001</v>
      </c>
      <c r="E7" s="386">
        <v>1161.3973742999999</v>
      </c>
      <c r="F7" s="386">
        <v>1219.2386342</v>
      </c>
      <c r="G7" s="386">
        <v>1118.7911920000001</v>
      </c>
      <c r="H7" s="386">
        <v>1203.8774048</v>
      </c>
      <c r="I7" s="386">
        <v>1221.8575948999999</v>
      </c>
      <c r="J7" s="386">
        <v>1288.2875035</v>
      </c>
      <c r="K7" s="386">
        <v>1229.845433</v>
      </c>
      <c r="L7" s="386">
        <v>1119.8450696</v>
      </c>
      <c r="M7" s="386">
        <v>1238.8016026</v>
      </c>
      <c r="N7" s="410">
        <v>14427.857333700002</v>
      </c>
      <c r="O7" s="62"/>
    </row>
    <row r="8" spans="1:15" ht="20.100000000000001" customHeight="1" x14ac:dyDescent="0.25">
      <c r="A8" s="135" t="s">
        <v>214</v>
      </c>
      <c r="B8" s="386">
        <v>25</v>
      </c>
      <c r="C8" s="386">
        <v>14</v>
      </c>
      <c r="D8" s="386">
        <v>21</v>
      </c>
      <c r="E8" s="386">
        <v>10</v>
      </c>
      <c r="F8" s="386">
        <v>4</v>
      </c>
      <c r="G8" s="386">
        <v>10</v>
      </c>
      <c r="H8" s="386">
        <v>20</v>
      </c>
      <c r="I8" s="386">
        <v>5</v>
      </c>
      <c r="J8" s="386">
        <v>17</v>
      </c>
      <c r="K8" s="386">
        <v>29</v>
      </c>
      <c r="L8" s="386">
        <v>36</v>
      </c>
      <c r="M8" s="386">
        <v>26</v>
      </c>
      <c r="N8" s="410">
        <v>217</v>
      </c>
      <c r="O8" s="62"/>
    </row>
    <row r="9" spans="1:15" ht="20.100000000000001" customHeight="1" x14ac:dyDescent="0.25">
      <c r="A9" s="135" t="s">
        <v>193</v>
      </c>
      <c r="B9" s="386">
        <v>410</v>
      </c>
      <c r="C9" s="386">
        <v>74</v>
      </c>
      <c r="D9" s="386">
        <v>164</v>
      </c>
      <c r="E9" s="386">
        <v>51.72</v>
      </c>
      <c r="F9" s="386">
        <v>73.680000000000007</v>
      </c>
      <c r="G9" s="386">
        <v>113</v>
      </c>
      <c r="H9" s="386">
        <v>60</v>
      </c>
      <c r="I9" s="386">
        <v>1995.348</v>
      </c>
      <c r="J9" s="386">
        <v>85.55</v>
      </c>
      <c r="K9" s="386">
        <v>80.94</v>
      </c>
      <c r="L9" s="386">
        <v>118.94</v>
      </c>
      <c r="M9" s="386">
        <v>199</v>
      </c>
      <c r="N9" s="410">
        <v>3426.1780000000003</v>
      </c>
      <c r="O9" s="62"/>
    </row>
    <row r="10" spans="1:15" ht="20.100000000000001" customHeight="1" x14ac:dyDescent="0.25">
      <c r="A10" s="135" t="s">
        <v>194</v>
      </c>
      <c r="B10" s="386">
        <v>107.76300000000001</v>
      </c>
      <c r="C10" s="386">
        <v>136.09700000000001</v>
      </c>
      <c r="D10" s="386">
        <v>182.24799999999999</v>
      </c>
      <c r="E10" s="386">
        <v>592.05999999999995</v>
      </c>
      <c r="F10" s="386">
        <v>1913.2829999999999</v>
      </c>
      <c r="G10" s="386">
        <v>2832.0529999999999</v>
      </c>
      <c r="H10" s="386">
        <v>2471.7130000000002</v>
      </c>
      <c r="I10" s="386">
        <v>2280.8119999999999</v>
      </c>
      <c r="J10" s="386">
        <v>977.88</v>
      </c>
      <c r="K10" s="386">
        <v>317.41800000000001</v>
      </c>
      <c r="L10" s="386">
        <v>128.77100000000002</v>
      </c>
      <c r="M10" s="386">
        <v>144.011</v>
      </c>
      <c r="N10" s="410">
        <v>12084.109</v>
      </c>
      <c r="O10" s="62"/>
    </row>
    <row r="11" spans="1:15" ht="20.100000000000001" customHeight="1" x14ac:dyDescent="0.25">
      <c r="A11" s="135" t="s">
        <v>195</v>
      </c>
      <c r="B11" s="386">
        <v>147</v>
      </c>
      <c r="C11" s="386">
        <v>39</v>
      </c>
      <c r="D11" s="386">
        <v>108</v>
      </c>
      <c r="E11" s="386">
        <v>79</v>
      </c>
      <c r="F11" s="386">
        <v>129</v>
      </c>
      <c r="G11" s="386">
        <v>94</v>
      </c>
      <c r="H11" s="386">
        <v>164</v>
      </c>
      <c r="I11" s="386">
        <v>89</v>
      </c>
      <c r="J11" s="386">
        <v>37.6</v>
      </c>
      <c r="K11" s="386">
        <v>65.33</v>
      </c>
      <c r="L11" s="386">
        <v>51.23</v>
      </c>
      <c r="M11" s="386">
        <v>51.32</v>
      </c>
      <c r="N11" s="410">
        <v>1054.48</v>
      </c>
      <c r="O11" s="62"/>
    </row>
    <row r="12" spans="1:15" ht="20.100000000000001" customHeight="1" x14ac:dyDescent="0.25">
      <c r="A12" s="135" t="s">
        <v>196</v>
      </c>
      <c r="B12" s="386">
        <v>0</v>
      </c>
      <c r="C12" s="386">
        <v>28.016999999999999</v>
      </c>
      <c r="D12" s="386">
        <v>84.507000000000005</v>
      </c>
      <c r="E12" s="386">
        <v>81.542000000000002</v>
      </c>
      <c r="F12" s="386">
        <v>83.546000000000006</v>
      </c>
      <c r="G12" s="386">
        <v>0</v>
      </c>
      <c r="H12" s="386">
        <v>0</v>
      </c>
      <c r="I12" s="386">
        <v>0</v>
      </c>
      <c r="J12" s="386">
        <v>0</v>
      </c>
      <c r="K12" s="386">
        <v>0</v>
      </c>
      <c r="L12" s="386">
        <v>0</v>
      </c>
      <c r="M12" s="386">
        <v>0</v>
      </c>
      <c r="N12" s="410">
        <v>277.61200000000002</v>
      </c>
      <c r="O12" s="62"/>
    </row>
    <row r="13" spans="1:15" ht="20.100000000000001" customHeight="1" x14ac:dyDescent="0.25">
      <c r="A13" s="135" t="s">
        <v>197</v>
      </c>
      <c r="B13" s="386">
        <v>29</v>
      </c>
      <c r="C13" s="386">
        <v>187</v>
      </c>
      <c r="D13" s="386">
        <v>1071</v>
      </c>
      <c r="E13" s="386">
        <v>320</v>
      </c>
      <c r="F13" s="386">
        <v>28</v>
      </c>
      <c r="G13" s="386">
        <v>1841</v>
      </c>
      <c r="H13" s="386">
        <v>116</v>
      </c>
      <c r="I13" s="386">
        <v>277</v>
      </c>
      <c r="J13" s="386">
        <v>0</v>
      </c>
      <c r="K13" s="386">
        <v>82.53</v>
      </c>
      <c r="L13" s="386">
        <v>110.51</v>
      </c>
      <c r="M13" s="386">
        <v>28.02</v>
      </c>
      <c r="N13" s="410">
        <v>4090.0600000000004</v>
      </c>
      <c r="O13" s="62"/>
    </row>
    <row r="14" spans="1:15" ht="20.100000000000001" customHeight="1" x14ac:dyDescent="0.25">
      <c r="A14" s="135" t="s">
        <v>198</v>
      </c>
      <c r="B14" s="386">
        <v>1334.2930000000001</v>
      </c>
      <c r="C14" s="386">
        <v>1092.277</v>
      </c>
      <c r="D14" s="386">
        <v>1257.1859999999999</v>
      </c>
      <c r="E14" s="386">
        <v>1124.576</v>
      </c>
      <c r="F14" s="386">
        <v>1387.6079999999999</v>
      </c>
      <c r="G14" s="386">
        <v>1132.6799999999998</v>
      </c>
      <c r="H14" s="386">
        <v>1367.874</v>
      </c>
      <c r="I14" s="386">
        <v>17871.472999999998</v>
      </c>
      <c r="J14" s="386">
        <v>16282.319000000001</v>
      </c>
      <c r="K14" s="386">
        <v>16908.786</v>
      </c>
      <c r="L14" s="386">
        <v>17985.005999999998</v>
      </c>
      <c r="M14" s="386">
        <v>20959.830999999998</v>
      </c>
      <c r="N14" s="410">
        <v>98703.908999999985</v>
      </c>
      <c r="O14" s="62"/>
    </row>
    <row r="15" spans="1:15" ht="20.100000000000001" customHeight="1" x14ac:dyDescent="0.25">
      <c r="A15" s="135" t="s">
        <v>340</v>
      </c>
      <c r="B15" s="386">
        <v>26911.682217799997</v>
      </c>
      <c r="C15" s="386">
        <v>24877.023496399997</v>
      </c>
      <c r="D15" s="386">
        <v>34978.509222100001</v>
      </c>
      <c r="E15" s="386">
        <v>25611.094002900001</v>
      </c>
      <c r="F15" s="386">
        <v>26684.686873800001</v>
      </c>
      <c r="G15" s="386">
        <v>42932.577709099998</v>
      </c>
      <c r="H15" s="386">
        <v>31615.238017399999</v>
      </c>
      <c r="I15" s="386">
        <v>21151.641031499999</v>
      </c>
      <c r="J15" s="386">
        <v>20910.706886</v>
      </c>
      <c r="K15" s="386">
        <v>14583.871195600001</v>
      </c>
      <c r="L15" s="386">
        <v>14610.753113500001</v>
      </c>
      <c r="M15" s="386">
        <v>12205.193206799999</v>
      </c>
      <c r="N15" s="410">
        <v>297072.97697290004</v>
      </c>
      <c r="O15" s="62"/>
    </row>
    <row r="16" spans="1:15" ht="20.100000000000001" customHeight="1" x14ac:dyDescent="0.25">
      <c r="A16" s="135" t="s">
        <v>341</v>
      </c>
      <c r="B16" s="386">
        <v>967.13400000000013</v>
      </c>
      <c r="C16" s="386">
        <v>1092.1019999999999</v>
      </c>
      <c r="D16" s="386">
        <v>1271.0879999999997</v>
      </c>
      <c r="E16" s="386">
        <v>1098.096</v>
      </c>
      <c r="F16" s="386">
        <v>1141.1790000000001</v>
      </c>
      <c r="G16" s="386">
        <v>853.07299999999987</v>
      </c>
      <c r="H16" s="386">
        <v>905.08899999999994</v>
      </c>
      <c r="I16" s="386">
        <v>1115.0519999999999</v>
      </c>
      <c r="J16" s="386">
        <v>1378.9589999999998</v>
      </c>
      <c r="K16" s="386">
        <v>263.01800000000003</v>
      </c>
      <c r="L16" s="386">
        <v>256.00300000000004</v>
      </c>
      <c r="M16" s="386">
        <v>197.01499999999999</v>
      </c>
      <c r="N16" s="410">
        <v>10537.808000000001</v>
      </c>
      <c r="O16" s="62"/>
    </row>
    <row r="17" spans="1:15" ht="20.100000000000001" customHeight="1" x14ac:dyDescent="0.25">
      <c r="A17" s="135" t="s">
        <v>205</v>
      </c>
      <c r="B17" s="386">
        <v>74</v>
      </c>
      <c r="C17" s="386">
        <v>71</v>
      </c>
      <c r="D17" s="386">
        <v>186</v>
      </c>
      <c r="E17" s="386">
        <v>106</v>
      </c>
      <c r="F17" s="386">
        <v>86</v>
      </c>
      <c r="G17" s="386">
        <v>294</v>
      </c>
      <c r="H17" s="386">
        <v>57</v>
      </c>
      <c r="I17" s="386">
        <v>2505</v>
      </c>
      <c r="J17" s="386">
        <v>266.04000000000002</v>
      </c>
      <c r="K17" s="386">
        <v>286.39</v>
      </c>
      <c r="L17" s="386">
        <v>80.010000000000005</v>
      </c>
      <c r="M17" s="386">
        <v>0</v>
      </c>
      <c r="N17" s="410">
        <v>4011.44</v>
      </c>
      <c r="O17" s="62"/>
    </row>
    <row r="18" spans="1:15" ht="20.100000000000001" customHeight="1" x14ac:dyDescent="0.25">
      <c r="A18" s="135" t="s">
        <v>489</v>
      </c>
      <c r="B18" s="386">
        <v>0</v>
      </c>
      <c r="C18" s="386">
        <v>0</v>
      </c>
      <c r="D18" s="386">
        <v>0</v>
      </c>
      <c r="E18" s="386">
        <v>0</v>
      </c>
      <c r="F18" s="386">
        <v>0</v>
      </c>
      <c r="G18" s="386">
        <v>0</v>
      </c>
      <c r="H18" s="386">
        <v>0</v>
      </c>
      <c r="I18" s="386">
        <v>0</v>
      </c>
      <c r="J18" s="386">
        <v>0</v>
      </c>
      <c r="K18" s="386">
        <v>0</v>
      </c>
      <c r="L18" s="386">
        <v>0</v>
      </c>
      <c r="M18" s="386">
        <v>0</v>
      </c>
      <c r="N18" s="403">
        <v>0</v>
      </c>
      <c r="O18" s="241"/>
    </row>
    <row r="19" spans="1:15" ht="20.100000000000001" customHeight="1" x14ac:dyDescent="0.25">
      <c r="A19" s="252" t="s">
        <v>15</v>
      </c>
      <c r="B19" s="411">
        <v>46415.343951800001</v>
      </c>
      <c r="C19" s="411">
        <v>43431.524833699994</v>
      </c>
      <c r="D19" s="411">
        <v>54600.219549200003</v>
      </c>
      <c r="E19" s="411">
        <v>43979.790072900003</v>
      </c>
      <c r="F19" s="411">
        <v>46423.026553999996</v>
      </c>
      <c r="G19" s="411">
        <v>64199.557632199998</v>
      </c>
      <c r="H19" s="411">
        <v>51856.259135699998</v>
      </c>
      <c r="I19" s="411">
        <v>62241.777871000006</v>
      </c>
      <c r="J19" s="411">
        <v>55705.569660400004</v>
      </c>
      <c r="K19" s="411">
        <v>48385.065345099996</v>
      </c>
      <c r="L19" s="411">
        <v>48658.480702499997</v>
      </c>
      <c r="M19" s="411">
        <v>51199.294985300003</v>
      </c>
      <c r="N19" s="411">
        <v>617095.91029380006</v>
      </c>
      <c r="O19" s="62"/>
    </row>
    <row r="20" spans="1:15" ht="20.100000000000001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O20" s="62"/>
    </row>
    <row r="21" spans="1:15" ht="20.100000000000001" customHeight="1" x14ac:dyDescent="0.25">
      <c r="A21" s="126" t="s">
        <v>226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62"/>
    </row>
    <row r="22" spans="1:15" ht="20.100000000000001" customHeight="1" x14ac:dyDescent="0.25">
      <c r="A22" s="39" t="s">
        <v>110</v>
      </c>
      <c r="B22" s="39" t="s">
        <v>2</v>
      </c>
      <c r="C22" s="39" t="s">
        <v>3</v>
      </c>
      <c r="D22" s="39" t="s">
        <v>4</v>
      </c>
      <c r="E22" s="39" t="s">
        <v>5</v>
      </c>
      <c r="F22" s="39" t="s">
        <v>6</v>
      </c>
      <c r="G22" s="39" t="s">
        <v>7</v>
      </c>
      <c r="H22" s="39" t="s">
        <v>8</v>
      </c>
      <c r="I22" s="39" t="s">
        <v>9</v>
      </c>
      <c r="J22" s="39" t="s">
        <v>10</v>
      </c>
      <c r="K22" s="39" t="s">
        <v>11</v>
      </c>
      <c r="L22" s="39" t="s">
        <v>12</v>
      </c>
      <c r="M22" s="39" t="s">
        <v>13</v>
      </c>
      <c r="N22" s="39" t="s">
        <v>22</v>
      </c>
      <c r="O22" s="62"/>
    </row>
    <row r="23" spans="1:15" ht="20.100000000000001" customHeight="1" x14ac:dyDescent="0.25">
      <c r="A23" s="135" t="s">
        <v>190</v>
      </c>
      <c r="B23" s="638">
        <v>12715.4619291</v>
      </c>
      <c r="C23" s="638">
        <v>12749.8915132</v>
      </c>
      <c r="D23" s="638">
        <v>12551.406053799999</v>
      </c>
      <c r="E23" s="638">
        <v>11630.317527199999</v>
      </c>
      <c r="F23" s="638">
        <v>11567.2293744</v>
      </c>
      <c r="G23" s="638">
        <v>10308.811082</v>
      </c>
      <c r="H23" s="638">
        <v>10932.172680299998</v>
      </c>
      <c r="I23" s="638">
        <v>10615.785325299999</v>
      </c>
      <c r="J23" s="638">
        <v>12132.723275900002</v>
      </c>
      <c r="K23" s="638">
        <v>11390.6453981</v>
      </c>
      <c r="L23" s="638">
        <v>11480.300907100001</v>
      </c>
      <c r="M23" s="638">
        <v>12355.340795</v>
      </c>
      <c r="N23" s="417">
        <v>140430.0858614</v>
      </c>
      <c r="O23" s="62"/>
    </row>
    <row r="24" spans="1:15" ht="20.100000000000001" customHeight="1" x14ac:dyDescent="0.25">
      <c r="A24" s="135" t="s">
        <v>191</v>
      </c>
      <c r="B24" s="638">
        <v>7143.3272486999995</v>
      </c>
      <c r="C24" s="638">
        <v>7521.3142566999995</v>
      </c>
      <c r="D24" s="638">
        <v>7064.2943976000006</v>
      </c>
      <c r="E24" s="638">
        <v>6522.3615542999996</v>
      </c>
      <c r="F24" s="638">
        <v>6156.5902421000001</v>
      </c>
      <c r="G24" s="638">
        <v>5738.3460869999999</v>
      </c>
      <c r="H24" s="638">
        <v>6687.3440458000005</v>
      </c>
      <c r="I24" s="638">
        <v>6097.0421947000004</v>
      </c>
      <c r="J24" s="638">
        <v>7143.5916967999992</v>
      </c>
      <c r="K24" s="638">
        <v>6615.9047508000003</v>
      </c>
      <c r="L24" s="638">
        <v>6782.2157274000001</v>
      </c>
      <c r="M24" s="638">
        <v>7012.0474427999998</v>
      </c>
      <c r="N24" s="417">
        <v>80484.379644700006</v>
      </c>
      <c r="O24" s="62"/>
    </row>
    <row r="25" spans="1:15" ht="20.100000000000001" customHeight="1" x14ac:dyDescent="0.25">
      <c r="A25" s="135" t="s">
        <v>192</v>
      </c>
      <c r="B25" s="638">
        <v>2203.5216356000001</v>
      </c>
      <c r="C25" s="638">
        <v>1956.3064245</v>
      </c>
      <c r="D25" s="638">
        <v>1997.8025519</v>
      </c>
      <c r="E25" s="638">
        <v>1833.2039053999997</v>
      </c>
      <c r="F25" s="638">
        <v>1829.1162275000002</v>
      </c>
      <c r="G25" s="638">
        <v>1491.3691552</v>
      </c>
      <c r="H25" s="638">
        <v>1681.5779076000001</v>
      </c>
      <c r="I25" s="638">
        <v>1629.8284363</v>
      </c>
      <c r="J25" s="638">
        <v>1864.0432191999998</v>
      </c>
      <c r="K25" s="638">
        <v>1674.7713129999997</v>
      </c>
      <c r="L25" s="638">
        <v>1715.7647486000001</v>
      </c>
      <c r="M25" s="638">
        <v>1821.350441</v>
      </c>
      <c r="N25" s="417">
        <v>21698.655965800001</v>
      </c>
      <c r="O25" s="62"/>
    </row>
    <row r="26" spans="1:15" ht="20.100000000000001" customHeight="1" x14ac:dyDescent="0.25">
      <c r="A26" s="135" t="s">
        <v>214</v>
      </c>
      <c r="B26" s="638">
        <v>19</v>
      </c>
      <c r="C26" s="638">
        <v>20</v>
      </c>
      <c r="D26" s="638">
        <v>14</v>
      </c>
      <c r="E26" s="638">
        <v>6</v>
      </c>
      <c r="F26" s="638">
        <v>5</v>
      </c>
      <c r="G26" s="638">
        <v>0</v>
      </c>
      <c r="H26" s="638">
        <v>4</v>
      </c>
      <c r="I26" s="638">
        <v>5</v>
      </c>
      <c r="J26" s="638">
        <v>4</v>
      </c>
      <c r="K26" s="638">
        <v>15</v>
      </c>
      <c r="L26" s="638">
        <v>6</v>
      </c>
      <c r="M26" s="638">
        <v>18</v>
      </c>
      <c r="N26" s="417">
        <v>116</v>
      </c>
      <c r="O26" s="4"/>
    </row>
    <row r="27" spans="1:15" ht="20.100000000000001" customHeight="1" x14ac:dyDescent="0.25">
      <c r="A27" s="135" t="s">
        <v>193</v>
      </c>
      <c r="B27" s="638">
        <v>140.00299999999999</v>
      </c>
      <c r="C27" s="638">
        <v>128.00299999999999</v>
      </c>
      <c r="D27" s="638">
        <v>25</v>
      </c>
      <c r="E27" s="638">
        <v>0</v>
      </c>
      <c r="F27" s="638">
        <v>0</v>
      </c>
      <c r="G27" s="638">
        <v>0</v>
      </c>
      <c r="H27" s="638">
        <v>0</v>
      </c>
      <c r="I27" s="638">
        <v>5</v>
      </c>
      <c r="J27" s="638">
        <v>0</v>
      </c>
      <c r="K27" s="638">
        <v>0</v>
      </c>
      <c r="L27" s="638">
        <v>61.003</v>
      </c>
      <c r="M27" s="638">
        <v>76.00200000000001</v>
      </c>
      <c r="N27" s="417">
        <v>435.01099999999997</v>
      </c>
      <c r="O27" s="4"/>
    </row>
    <row r="28" spans="1:15" ht="20.100000000000001" customHeight="1" x14ac:dyDescent="0.25">
      <c r="A28" s="135" t="s">
        <v>194</v>
      </c>
      <c r="B28" s="638">
        <v>9.9329999999999998</v>
      </c>
      <c r="C28" s="638">
        <v>27.369</v>
      </c>
      <c r="D28" s="638">
        <v>90.075000000000017</v>
      </c>
      <c r="E28" s="638">
        <v>396.541</v>
      </c>
      <c r="F28" s="638">
        <v>1556.9739999999999</v>
      </c>
      <c r="G28" s="638">
        <v>2153.962</v>
      </c>
      <c r="H28" s="638">
        <v>2164.8450000000003</v>
      </c>
      <c r="I28" s="638">
        <v>1839.126</v>
      </c>
      <c r="J28" s="638">
        <v>764.15300000000002</v>
      </c>
      <c r="K28" s="638">
        <v>297.43600000000004</v>
      </c>
      <c r="L28" s="638">
        <v>80.383999999999986</v>
      </c>
      <c r="M28" s="638">
        <v>2.1410000000000005</v>
      </c>
      <c r="N28" s="417">
        <v>9382.9389999999985</v>
      </c>
      <c r="O28" s="4"/>
    </row>
    <row r="29" spans="1:15" ht="20.100000000000001" customHeight="1" x14ac:dyDescent="0.25">
      <c r="A29" s="135" t="s">
        <v>195</v>
      </c>
      <c r="B29" s="638">
        <v>29</v>
      </c>
      <c r="C29" s="638">
        <v>58</v>
      </c>
      <c r="D29" s="638">
        <v>132</v>
      </c>
      <c r="E29" s="638">
        <v>29</v>
      </c>
      <c r="F29" s="638">
        <v>73</v>
      </c>
      <c r="G29" s="638">
        <v>88</v>
      </c>
      <c r="H29" s="638">
        <v>45</v>
      </c>
      <c r="I29" s="638">
        <v>60</v>
      </c>
      <c r="J29" s="638">
        <v>46</v>
      </c>
      <c r="K29" s="638">
        <v>45</v>
      </c>
      <c r="L29" s="638">
        <v>37.090000000000003</v>
      </c>
      <c r="M29" s="638">
        <v>22.96</v>
      </c>
      <c r="N29" s="417">
        <v>665.05000000000007</v>
      </c>
    </row>
    <row r="30" spans="1:15" ht="20.100000000000001" customHeight="1" x14ac:dyDescent="0.25">
      <c r="A30" s="135" t="s">
        <v>196</v>
      </c>
      <c r="B30" s="638">
        <v>0</v>
      </c>
      <c r="C30" s="638">
        <v>0</v>
      </c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</v>
      </c>
      <c r="N30" s="417">
        <v>0</v>
      </c>
    </row>
    <row r="31" spans="1:15" ht="20.100000000000001" customHeight="1" x14ac:dyDescent="0.25">
      <c r="A31" s="135" t="s">
        <v>197</v>
      </c>
      <c r="B31" s="638">
        <v>5230</v>
      </c>
      <c r="C31" s="638">
        <v>7561.59</v>
      </c>
      <c r="D31" s="638">
        <v>10986.53</v>
      </c>
      <c r="E31" s="638">
        <v>4652</v>
      </c>
      <c r="F31" s="638">
        <v>3736</v>
      </c>
      <c r="G31" s="638">
        <v>4684</v>
      </c>
      <c r="H31" s="638">
        <v>4808</v>
      </c>
      <c r="I31" s="638">
        <v>4656</v>
      </c>
      <c r="J31" s="638">
        <v>441.86999999999995</v>
      </c>
      <c r="K31" s="638">
        <v>411.72</v>
      </c>
      <c r="L31" s="638">
        <v>220.96</v>
      </c>
      <c r="M31" s="638">
        <v>984.56</v>
      </c>
      <c r="N31" s="417">
        <v>48373.23</v>
      </c>
    </row>
    <row r="32" spans="1:15" ht="20.100000000000001" customHeight="1" x14ac:dyDescent="0.25">
      <c r="A32" s="135" t="s">
        <v>198</v>
      </c>
      <c r="B32" s="638">
        <v>0</v>
      </c>
      <c r="C32" s="638">
        <v>0</v>
      </c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19292</v>
      </c>
      <c r="J32" s="638">
        <v>19292.46</v>
      </c>
      <c r="K32" s="638">
        <v>20655.54</v>
      </c>
      <c r="L32" s="638">
        <v>20983.82</v>
      </c>
      <c r="M32" s="638">
        <v>21231.37</v>
      </c>
      <c r="N32" s="417">
        <v>101455.19</v>
      </c>
    </row>
    <row r="33" spans="1:15" ht="20.100000000000001" customHeight="1" x14ac:dyDescent="0.25">
      <c r="A33" s="135" t="s">
        <v>340</v>
      </c>
      <c r="B33" s="638">
        <v>29058.1922233</v>
      </c>
      <c r="C33" s="638">
        <v>30876.025948299997</v>
      </c>
      <c r="D33" s="638">
        <v>44077.4146091</v>
      </c>
      <c r="E33" s="638">
        <v>30731.036322799875</v>
      </c>
      <c r="F33" s="638">
        <v>31487.960560299998</v>
      </c>
      <c r="G33" s="638">
        <v>27108.514195400003</v>
      </c>
      <c r="H33" s="638">
        <v>26383.145038499999</v>
      </c>
      <c r="I33" s="638">
        <v>15653.0889216</v>
      </c>
      <c r="J33" s="638">
        <v>16027.9853857</v>
      </c>
      <c r="K33" s="638">
        <v>16523.295232100001</v>
      </c>
      <c r="L33" s="638">
        <v>16430.825342299999</v>
      </c>
      <c r="M33" s="638">
        <v>16896.187289199999</v>
      </c>
      <c r="N33" s="417">
        <v>301253.67106859986</v>
      </c>
    </row>
    <row r="34" spans="1:15" ht="20.100000000000001" customHeight="1" x14ac:dyDescent="0.25">
      <c r="A34" s="135" t="s">
        <v>341</v>
      </c>
      <c r="B34" s="638">
        <v>809.58600000000001</v>
      </c>
      <c r="C34" s="638">
        <v>689.02200000000005</v>
      </c>
      <c r="D34" s="638">
        <v>722.03599999999994</v>
      </c>
      <c r="E34" s="638">
        <v>728.01400000000001</v>
      </c>
      <c r="F34" s="638">
        <v>696.02700000000004</v>
      </c>
      <c r="G34" s="638">
        <v>548.029</v>
      </c>
      <c r="H34" s="638">
        <v>475.02</v>
      </c>
      <c r="I34" s="638">
        <v>545.00599999999997</v>
      </c>
      <c r="J34" s="638">
        <v>747.99800000000005</v>
      </c>
      <c r="K34" s="638">
        <v>1688.98</v>
      </c>
      <c r="L34" s="638">
        <v>1632.0379999999998</v>
      </c>
      <c r="M34" s="638">
        <v>1642.0069999999998</v>
      </c>
      <c r="N34" s="417">
        <v>10923.763000000001</v>
      </c>
      <c r="O34" s="504"/>
    </row>
    <row r="35" spans="1:15" ht="20.100000000000001" customHeight="1" x14ac:dyDescent="0.25">
      <c r="A35" s="135" t="s">
        <v>205</v>
      </c>
      <c r="B35" s="638">
        <v>49</v>
      </c>
      <c r="C35" s="638">
        <v>47</v>
      </c>
      <c r="D35" s="638">
        <v>90</v>
      </c>
      <c r="E35" s="638">
        <v>48</v>
      </c>
      <c r="F35" s="638">
        <v>44</v>
      </c>
      <c r="G35" s="638">
        <v>62</v>
      </c>
      <c r="H35" s="638">
        <v>34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417">
        <v>374</v>
      </c>
    </row>
    <row r="36" spans="1:15" ht="15" x14ac:dyDescent="0.25">
      <c r="A36" s="135" t="s">
        <v>489</v>
      </c>
      <c r="B36" s="638">
        <v>0</v>
      </c>
      <c r="C36" s="638">
        <v>0</v>
      </c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403">
        <v>0</v>
      </c>
      <c r="O36" s="505"/>
    </row>
    <row r="37" spans="1:15" ht="15" x14ac:dyDescent="0.25">
      <c r="A37" s="252" t="s">
        <v>15</v>
      </c>
      <c r="B37" s="416">
        <v>57407.025036700004</v>
      </c>
      <c r="C37" s="416">
        <v>61634.522142699992</v>
      </c>
      <c r="D37" s="416">
        <v>77750.558612399996</v>
      </c>
      <c r="E37" s="416">
        <v>56576.474309699879</v>
      </c>
      <c r="F37" s="416">
        <v>57151.897404299998</v>
      </c>
      <c r="G37" s="416">
        <v>52183.031519600008</v>
      </c>
      <c r="H37" s="416">
        <v>53215.104672199996</v>
      </c>
      <c r="I37" s="416">
        <v>60397.876877899995</v>
      </c>
      <c r="J37" s="416">
        <v>58464.824577599997</v>
      </c>
      <c r="K37" s="416">
        <v>59318.292694000011</v>
      </c>
      <c r="L37" s="416">
        <v>59430.401725399999</v>
      </c>
      <c r="M37" s="416">
        <v>62061.96596799999</v>
      </c>
      <c r="N37" s="417">
        <v>715591.9755404999</v>
      </c>
    </row>
  </sheetData>
  <pageMargins left="0.7" right="0.7" top="0.75" bottom="0.75" header="0.3" footer="0.3"/>
  <pageSetup paperSize="14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O38"/>
  <sheetViews>
    <sheetView zoomScale="67" zoomScaleNormal="67" workbookViewId="0">
      <selection activeCell="P1" sqref="P1:AN65536"/>
    </sheetView>
  </sheetViews>
  <sheetFormatPr baseColWidth="10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134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465</v>
      </c>
      <c r="B1" s="12"/>
      <c r="C1" s="12"/>
      <c r="D1" s="34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131"/>
      <c r="B2" s="44"/>
      <c r="C2" s="44"/>
      <c r="D2" s="133"/>
      <c r="E2" s="44"/>
      <c r="F2" s="44"/>
      <c r="G2" s="44"/>
      <c r="H2" s="44"/>
      <c r="I2" s="44"/>
      <c r="J2" s="44"/>
      <c r="K2" s="44"/>
      <c r="L2" s="44"/>
      <c r="M2" s="44"/>
      <c r="N2" s="44"/>
      <c r="O2" s="12"/>
    </row>
    <row r="3" spans="1:15" ht="20.100000000000001" customHeight="1" x14ac:dyDescent="0.25">
      <c r="A3" s="132" t="s">
        <v>227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2"/>
    </row>
    <row r="4" spans="1:15" ht="20.100000000000001" customHeight="1" x14ac:dyDescent="0.25">
      <c r="A4" s="42" t="s">
        <v>110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  <c r="J4" s="42" t="s">
        <v>10</v>
      </c>
      <c r="K4" s="42" t="s">
        <v>11</v>
      </c>
      <c r="L4" s="42" t="s">
        <v>12</v>
      </c>
      <c r="M4" s="42" t="s">
        <v>13</v>
      </c>
      <c r="N4" s="42" t="s">
        <v>22</v>
      </c>
      <c r="O4" s="12"/>
    </row>
    <row r="5" spans="1:15" ht="20.100000000000001" customHeight="1" x14ac:dyDescent="0.25">
      <c r="A5" s="135" t="s">
        <v>190</v>
      </c>
      <c r="B5" s="413">
        <v>20884.605185499997</v>
      </c>
      <c r="C5" s="413">
        <v>18424.377210800001</v>
      </c>
      <c r="D5" s="413">
        <v>18231.8992535</v>
      </c>
      <c r="E5" s="413">
        <v>17568.906310599999</v>
      </c>
      <c r="F5" s="413">
        <v>17770.001583999998</v>
      </c>
      <c r="G5" s="413">
        <v>16281.351469900001</v>
      </c>
      <c r="H5" s="413">
        <v>17749.435165199997</v>
      </c>
      <c r="I5" s="413">
        <v>17068.397308799998</v>
      </c>
      <c r="J5" s="413">
        <v>17779.023659899998</v>
      </c>
      <c r="K5" s="413">
        <v>18923.000879300002</v>
      </c>
      <c r="L5" s="413">
        <v>17196.7548551</v>
      </c>
      <c r="M5" s="413">
        <v>21243.683690000002</v>
      </c>
      <c r="N5" s="408">
        <v>219121.43657260001</v>
      </c>
      <c r="O5" s="12"/>
    </row>
    <row r="6" spans="1:15" ht="20.100000000000001" customHeight="1" x14ac:dyDescent="0.25">
      <c r="A6" s="135" t="s">
        <v>191</v>
      </c>
      <c r="B6" s="413">
        <v>10502.752151499999</v>
      </c>
      <c r="C6" s="413">
        <v>9652.758049600001</v>
      </c>
      <c r="D6" s="413">
        <v>9052.3175692000004</v>
      </c>
      <c r="E6" s="413">
        <v>9673.6905535000005</v>
      </c>
      <c r="F6" s="413">
        <v>8672.1463202000014</v>
      </c>
      <c r="G6" s="413">
        <v>9450.2211802000002</v>
      </c>
      <c r="H6" s="413">
        <v>10400.9877357</v>
      </c>
      <c r="I6" s="413">
        <v>10104.869543199999</v>
      </c>
      <c r="J6" s="413">
        <v>10184.220367599999</v>
      </c>
      <c r="K6" s="413">
        <v>10574.6323226</v>
      </c>
      <c r="L6" s="413">
        <v>8613.7457816999995</v>
      </c>
      <c r="M6" s="413">
        <v>10685.2657834</v>
      </c>
      <c r="N6" s="408">
        <v>117567.60735839998</v>
      </c>
      <c r="O6" s="12"/>
    </row>
    <row r="7" spans="1:15" ht="20.100000000000001" customHeight="1" x14ac:dyDescent="0.25">
      <c r="A7" s="135" t="s">
        <v>192</v>
      </c>
      <c r="B7" s="413">
        <v>3652.5211527000001</v>
      </c>
      <c r="C7" s="413">
        <v>3285.4003621000002</v>
      </c>
      <c r="D7" s="413">
        <v>2990.5197750000002</v>
      </c>
      <c r="E7" s="413">
        <v>2741.8861099000001</v>
      </c>
      <c r="F7" s="413">
        <v>2833.438056</v>
      </c>
      <c r="G7" s="413">
        <v>2206.1341124999999</v>
      </c>
      <c r="H7" s="413">
        <v>2538.3407616</v>
      </c>
      <c r="I7" s="413">
        <v>2402.8951100999998</v>
      </c>
      <c r="J7" s="413">
        <v>2649.8424915999994</v>
      </c>
      <c r="K7" s="413">
        <v>2882.0723644</v>
      </c>
      <c r="L7" s="413">
        <v>2698.9091819</v>
      </c>
      <c r="M7" s="413">
        <v>3389.8276997000007</v>
      </c>
      <c r="N7" s="408">
        <v>34271.787177500002</v>
      </c>
      <c r="O7" s="12"/>
    </row>
    <row r="8" spans="1:15" ht="20.100000000000001" customHeight="1" x14ac:dyDescent="0.25">
      <c r="A8" s="135" t="s">
        <v>214</v>
      </c>
      <c r="B8" s="413">
        <v>60.807000000000002</v>
      </c>
      <c r="C8" s="413">
        <v>24.507000000000001</v>
      </c>
      <c r="D8" s="413">
        <v>33.430999999999997</v>
      </c>
      <c r="E8" s="413">
        <v>15.684999999999999</v>
      </c>
      <c r="F8" s="413">
        <v>7.5050000000000008</v>
      </c>
      <c r="G8" s="413">
        <v>30.030999999999999</v>
      </c>
      <c r="H8" s="413">
        <v>8.6470000000000002</v>
      </c>
      <c r="I8" s="413">
        <v>15.553000000000001</v>
      </c>
      <c r="J8" s="413">
        <v>22.029999999999998</v>
      </c>
      <c r="K8" s="413">
        <v>29.492000000000004</v>
      </c>
      <c r="L8" s="413">
        <v>31.538</v>
      </c>
      <c r="M8" s="413">
        <v>28.736999999999998</v>
      </c>
      <c r="N8" s="408">
        <v>307.96300000000002</v>
      </c>
      <c r="O8" s="12"/>
    </row>
    <row r="9" spans="1:15" ht="20.100000000000001" customHeight="1" x14ac:dyDescent="0.25">
      <c r="A9" s="135" t="s">
        <v>193</v>
      </c>
      <c r="B9" s="413">
        <v>959.62499999999977</v>
      </c>
      <c r="C9" s="413">
        <v>733.90899999999976</v>
      </c>
      <c r="D9" s="413">
        <v>235.376</v>
      </c>
      <c r="E9" s="413">
        <v>283.26000000000005</v>
      </c>
      <c r="F9" s="413">
        <v>167.99299999999999</v>
      </c>
      <c r="G9" s="413">
        <v>160.67800000000003</v>
      </c>
      <c r="H9" s="413">
        <v>218.62899999999999</v>
      </c>
      <c r="I9" s="413">
        <v>215.39700000000005</v>
      </c>
      <c r="J9" s="413">
        <v>371.51400000000001</v>
      </c>
      <c r="K9" s="413">
        <v>797.57399999999996</v>
      </c>
      <c r="L9" s="413">
        <v>761.65</v>
      </c>
      <c r="M9" s="413">
        <v>1302.2729999999997</v>
      </c>
      <c r="N9" s="408">
        <v>6207.8779999999988</v>
      </c>
      <c r="O9" s="12"/>
    </row>
    <row r="10" spans="1:15" ht="20.100000000000001" customHeight="1" x14ac:dyDescent="0.25">
      <c r="A10" s="135" t="s">
        <v>194</v>
      </c>
      <c r="B10" s="413">
        <v>81.054999999999993</v>
      </c>
      <c r="C10" s="413">
        <v>38.030999999999999</v>
      </c>
      <c r="D10" s="413">
        <v>240.22399999999999</v>
      </c>
      <c r="E10" s="413">
        <v>521.93799999999999</v>
      </c>
      <c r="F10" s="413">
        <v>1786.2</v>
      </c>
      <c r="G10" s="413">
        <v>2347.3620000000001</v>
      </c>
      <c r="H10" s="413">
        <v>2230.6480000000001</v>
      </c>
      <c r="I10" s="413">
        <v>2189.0309999999999</v>
      </c>
      <c r="J10" s="413">
        <v>1168.327</v>
      </c>
      <c r="K10" s="413">
        <v>686.86299999999994</v>
      </c>
      <c r="L10" s="413">
        <v>284.149</v>
      </c>
      <c r="M10" s="413">
        <v>8.6240000000000006</v>
      </c>
      <c r="N10" s="408">
        <v>11582.451999999997</v>
      </c>
      <c r="O10" s="12"/>
    </row>
    <row r="11" spans="1:15" ht="20.100000000000001" customHeight="1" x14ac:dyDescent="0.25">
      <c r="A11" s="135" t="s">
        <v>195</v>
      </c>
      <c r="B11" s="413">
        <v>3876</v>
      </c>
      <c r="C11" s="413">
        <v>5604</v>
      </c>
      <c r="D11" s="413">
        <v>8227</v>
      </c>
      <c r="E11" s="413">
        <v>4961</v>
      </c>
      <c r="F11" s="413">
        <v>9320.3289999999997</v>
      </c>
      <c r="G11" s="413">
        <v>5953.299</v>
      </c>
      <c r="H11" s="413">
        <v>8368.4140000000007</v>
      </c>
      <c r="I11" s="413">
        <v>6236</v>
      </c>
      <c r="J11" s="413">
        <v>436.55</v>
      </c>
      <c r="K11" s="413">
        <v>211.09</v>
      </c>
      <c r="L11" s="413">
        <v>768.59</v>
      </c>
      <c r="M11" s="413">
        <v>5806.1500000000005</v>
      </c>
      <c r="N11" s="408">
        <v>59768.421999999999</v>
      </c>
      <c r="O11" s="12"/>
    </row>
    <row r="12" spans="1:15" ht="20.100000000000001" customHeight="1" x14ac:dyDescent="0.25">
      <c r="A12" s="135" t="s">
        <v>196</v>
      </c>
      <c r="B12" s="413">
        <v>0</v>
      </c>
      <c r="C12" s="413">
        <v>0</v>
      </c>
      <c r="D12" s="413">
        <v>195.51999999999998</v>
      </c>
      <c r="E12" s="413">
        <v>0</v>
      </c>
      <c r="F12" s="413">
        <v>0</v>
      </c>
      <c r="G12" s="413">
        <v>0</v>
      </c>
      <c r="H12" s="413">
        <v>0</v>
      </c>
      <c r="I12" s="413">
        <v>0</v>
      </c>
      <c r="J12" s="413">
        <v>0</v>
      </c>
      <c r="K12" s="413">
        <v>0</v>
      </c>
      <c r="L12" s="413">
        <v>9.6240000000000006</v>
      </c>
      <c r="M12" s="413">
        <v>0</v>
      </c>
      <c r="N12" s="408">
        <v>205.14399999999998</v>
      </c>
      <c r="O12" s="12"/>
    </row>
    <row r="13" spans="1:15" ht="20.100000000000001" customHeight="1" x14ac:dyDescent="0.25">
      <c r="A13" s="135" t="s">
        <v>197</v>
      </c>
      <c r="B13" s="413">
        <v>15082.163</v>
      </c>
      <c r="C13" s="413">
        <v>18520.210999999999</v>
      </c>
      <c r="D13" s="413">
        <v>27031.457000000002</v>
      </c>
      <c r="E13" s="413">
        <v>22629.631999999998</v>
      </c>
      <c r="F13" s="413">
        <v>24903.898000000001</v>
      </c>
      <c r="G13" s="413">
        <v>20289.367000000002</v>
      </c>
      <c r="H13" s="413">
        <v>25260.756000000001</v>
      </c>
      <c r="I13" s="413">
        <v>20896.293000000001</v>
      </c>
      <c r="J13" s="413">
        <v>11389.616</v>
      </c>
      <c r="K13" s="413">
        <v>12091.151</v>
      </c>
      <c r="L13" s="413">
        <v>11364.055</v>
      </c>
      <c r="M13" s="413">
        <v>22209.974999999999</v>
      </c>
      <c r="N13" s="408">
        <v>231668.57400000002</v>
      </c>
      <c r="O13" s="12"/>
    </row>
    <row r="14" spans="1:15" ht="20.100000000000001" customHeight="1" x14ac:dyDescent="0.25">
      <c r="A14" s="135" t="s">
        <v>198</v>
      </c>
      <c r="B14" s="413">
        <v>0</v>
      </c>
      <c r="C14" s="413">
        <v>0</v>
      </c>
      <c r="D14" s="413">
        <v>0</v>
      </c>
      <c r="E14" s="413">
        <v>0</v>
      </c>
      <c r="F14" s="413">
        <v>0</v>
      </c>
      <c r="G14" s="413">
        <v>0</v>
      </c>
      <c r="H14" s="413">
        <v>0</v>
      </c>
      <c r="I14" s="413">
        <v>29770</v>
      </c>
      <c r="J14" s="413">
        <v>30931.21</v>
      </c>
      <c r="K14" s="413">
        <v>31466.11</v>
      </c>
      <c r="L14" s="413">
        <v>32782.339999999997</v>
      </c>
      <c r="M14" s="413">
        <v>33813.919999999998</v>
      </c>
      <c r="N14" s="408">
        <v>158763.58000000002</v>
      </c>
      <c r="O14" s="12"/>
    </row>
    <row r="15" spans="1:15" ht="20.100000000000001" customHeight="1" x14ac:dyDescent="0.25">
      <c r="A15" s="135" t="s">
        <v>340</v>
      </c>
      <c r="B15" s="413">
        <v>62122.991200299999</v>
      </c>
      <c r="C15" s="413">
        <v>46239.332404399996</v>
      </c>
      <c r="D15" s="413">
        <v>55163.326293899998</v>
      </c>
      <c r="E15" s="413">
        <v>56382.384779069107</v>
      </c>
      <c r="F15" s="413">
        <v>56247.806715900006</v>
      </c>
      <c r="G15" s="413">
        <v>58670.544989299997</v>
      </c>
      <c r="H15" s="413">
        <v>52113.746978700001</v>
      </c>
      <c r="I15" s="413">
        <v>38072.384752099999</v>
      </c>
      <c r="J15" s="413">
        <v>29243.205208399999</v>
      </c>
      <c r="K15" s="413">
        <v>30629.156047199998</v>
      </c>
      <c r="L15" s="413">
        <v>30447.130141400001</v>
      </c>
      <c r="M15" s="413">
        <v>38554.11621439999</v>
      </c>
      <c r="N15" s="408">
        <v>553886.12572506908</v>
      </c>
      <c r="O15" s="12"/>
    </row>
    <row r="16" spans="1:15" ht="20.100000000000001" customHeight="1" x14ac:dyDescent="0.25">
      <c r="A16" s="135" t="s">
        <v>341</v>
      </c>
      <c r="B16" s="413">
        <v>4988.570999999999</v>
      </c>
      <c r="C16" s="413">
        <v>3595.4279999999985</v>
      </c>
      <c r="D16" s="413">
        <v>6666.5449999999992</v>
      </c>
      <c r="E16" s="413">
        <v>3618.0429999999997</v>
      </c>
      <c r="F16" s="413">
        <v>4424.0700000000006</v>
      </c>
      <c r="G16" s="413">
        <v>6343.652</v>
      </c>
      <c r="H16" s="413">
        <v>3551.0359999999991</v>
      </c>
      <c r="I16" s="413">
        <v>3848.683</v>
      </c>
      <c r="J16" s="413">
        <v>3422.0279999999984</v>
      </c>
      <c r="K16" s="413">
        <v>3526.2219999999984</v>
      </c>
      <c r="L16" s="413">
        <v>4186.1279999999997</v>
      </c>
      <c r="M16" s="413">
        <v>3930.1799999999994</v>
      </c>
      <c r="N16" s="408">
        <v>52100.585999999996</v>
      </c>
      <c r="O16" s="12"/>
    </row>
    <row r="17" spans="1:15" ht="20.100000000000001" customHeight="1" x14ac:dyDescent="0.25">
      <c r="A17" s="135" t="s">
        <v>205</v>
      </c>
      <c r="B17" s="413">
        <v>155</v>
      </c>
      <c r="C17" s="413">
        <v>143</v>
      </c>
      <c r="D17" s="413">
        <v>221</v>
      </c>
      <c r="E17" s="413">
        <v>190</v>
      </c>
      <c r="F17" s="413">
        <v>182</v>
      </c>
      <c r="G17" s="413">
        <v>268</v>
      </c>
      <c r="H17" s="413">
        <v>151</v>
      </c>
      <c r="I17" s="413">
        <v>0</v>
      </c>
      <c r="J17" s="413">
        <v>9.17</v>
      </c>
      <c r="K17" s="413">
        <v>1.57</v>
      </c>
      <c r="L17" s="413">
        <v>1.17</v>
      </c>
      <c r="M17" s="413">
        <v>0</v>
      </c>
      <c r="N17" s="408">
        <v>1321.91</v>
      </c>
      <c r="O17" s="12"/>
    </row>
    <row r="18" spans="1:15" ht="20.100000000000001" customHeight="1" x14ac:dyDescent="0.25">
      <c r="A18" s="135" t="s">
        <v>489</v>
      </c>
      <c r="B18" s="413">
        <v>0</v>
      </c>
      <c r="C18" s="413">
        <v>0</v>
      </c>
      <c r="D18" s="413">
        <v>0</v>
      </c>
      <c r="E18" s="413">
        <v>0</v>
      </c>
      <c r="F18" s="413">
        <v>0.59499999999999997</v>
      </c>
      <c r="G18" s="413">
        <v>55.298000000000002</v>
      </c>
      <c r="H18" s="413">
        <v>217.286</v>
      </c>
      <c r="I18" s="413">
        <v>0</v>
      </c>
      <c r="J18" s="413">
        <v>0</v>
      </c>
      <c r="K18" s="413">
        <v>0</v>
      </c>
      <c r="L18" s="413">
        <v>0</v>
      </c>
      <c r="M18" s="413">
        <v>0</v>
      </c>
      <c r="N18" s="408">
        <v>273.17899999999997</v>
      </c>
      <c r="O18" s="12"/>
    </row>
    <row r="19" spans="1:15" ht="20.100000000000001" customHeight="1" x14ac:dyDescent="0.25">
      <c r="A19" s="252" t="s">
        <v>15</v>
      </c>
      <c r="B19" s="414">
        <v>122366.09068999998</v>
      </c>
      <c r="C19" s="414">
        <v>106260.95402689998</v>
      </c>
      <c r="D19" s="414">
        <v>128288.6158916</v>
      </c>
      <c r="E19" s="414">
        <v>118586.42575306911</v>
      </c>
      <c r="F19" s="414">
        <v>126315.98267610001</v>
      </c>
      <c r="G19" s="414">
        <v>122055.9387519</v>
      </c>
      <c r="H19" s="414">
        <v>122808.92664119999</v>
      </c>
      <c r="I19" s="414">
        <v>130819.50371420001</v>
      </c>
      <c r="J19" s="414">
        <v>107606.7367275</v>
      </c>
      <c r="K19" s="414">
        <v>111818.93361349999</v>
      </c>
      <c r="L19" s="414">
        <v>109145.7839601</v>
      </c>
      <c r="M19" s="414">
        <v>140972.75238749999</v>
      </c>
      <c r="N19" s="408">
        <v>1447046.6448335692</v>
      </c>
      <c r="O19" s="12"/>
    </row>
    <row r="20" spans="1:15" ht="20.100000000000001" customHeight="1" x14ac:dyDescent="0.25">
      <c r="A20" s="127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64"/>
      <c r="O20" s="12"/>
    </row>
    <row r="21" spans="1:15" s="28" customFormat="1" ht="20.100000000000001" customHeight="1" x14ac:dyDescent="0.25">
      <c r="A21" s="12"/>
      <c r="B21" s="12"/>
      <c r="C21" s="12"/>
      <c r="D21" s="3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3"/>
    </row>
    <row r="22" spans="1:15" s="28" customFormat="1" ht="20.100000000000001" customHeight="1" x14ac:dyDescent="0.25">
      <c r="A22" s="132" t="s">
        <v>228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234"/>
    </row>
    <row r="23" spans="1:15" s="28" customFormat="1" ht="20.100000000000001" customHeight="1" x14ac:dyDescent="0.25">
      <c r="A23" s="42" t="s">
        <v>110</v>
      </c>
      <c r="B23" s="42" t="s">
        <v>2</v>
      </c>
      <c r="C23" s="42" t="s">
        <v>3</v>
      </c>
      <c r="D23" s="42" t="s">
        <v>4</v>
      </c>
      <c r="E23" s="42" t="s">
        <v>5</v>
      </c>
      <c r="F23" s="42" t="s">
        <v>6</v>
      </c>
      <c r="G23" s="42" t="s">
        <v>7</v>
      </c>
      <c r="H23" s="42" t="s">
        <v>8</v>
      </c>
      <c r="I23" s="42" t="s">
        <v>9</v>
      </c>
      <c r="J23" s="42" t="s">
        <v>10</v>
      </c>
      <c r="K23" s="42" t="s">
        <v>11</v>
      </c>
      <c r="L23" s="42" t="s">
        <v>12</v>
      </c>
      <c r="M23" s="42" t="s">
        <v>13</v>
      </c>
      <c r="N23" s="42" t="s">
        <v>22</v>
      </c>
      <c r="O23" s="43"/>
    </row>
    <row r="24" spans="1:15" s="28" customFormat="1" ht="20.100000000000001" customHeight="1" x14ac:dyDescent="0.25">
      <c r="A24" s="135" t="s">
        <v>190</v>
      </c>
      <c r="B24" s="413">
        <v>9489.6072694000013</v>
      </c>
      <c r="C24" s="413">
        <v>10977.931105600001</v>
      </c>
      <c r="D24" s="413">
        <v>8135.9142513999996</v>
      </c>
      <c r="E24" s="413">
        <v>7755.6753681999999</v>
      </c>
      <c r="F24" s="413">
        <v>7297.3857697000003</v>
      </c>
      <c r="G24" s="413">
        <v>7012.7026708000003</v>
      </c>
      <c r="H24" s="413">
        <v>7466.5565317999999</v>
      </c>
      <c r="I24" s="413">
        <v>7733.9046904999996</v>
      </c>
      <c r="J24" s="413">
        <v>8058.9720715000003</v>
      </c>
      <c r="K24" s="413">
        <v>8321.3200137999993</v>
      </c>
      <c r="L24" s="405">
        <v>8095.3515277999995</v>
      </c>
      <c r="M24" s="412">
        <v>9397.3341989</v>
      </c>
      <c r="N24" s="408">
        <f t="shared" ref="N24:N36" si="0">SUM(B24:M24)</f>
        <v>99742.655469399993</v>
      </c>
      <c r="O24" s="43"/>
    </row>
    <row r="25" spans="1:15" s="28" customFormat="1" ht="20.100000000000001" customHeight="1" x14ac:dyDescent="0.25">
      <c r="A25" s="135" t="s">
        <v>191</v>
      </c>
      <c r="B25" s="413">
        <v>5076.0677385999998</v>
      </c>
      <c r="C25" s="413">
        <v>5760.0812569000009</v>
      </c>
      <c r="D25" s="413">
        <v>4101.4525944999996</v>
      </c>
      <c r="E25" s="413">
        <v>4530.0964372999997</v>
      </c>
      <c r="F25" s="413">
        <v>3967.6024871999998</v>
      </c>
      <c r="G25" s="413">
        <v>3809.5783548999998</v>
      </c>
      <c r="H25" s="413">
        <v>3999.9211835999999</v>
      </c>
      <c r="I25" s="413">
        <v>4114.6304271999998</v>
      </c>
      <c r="J25" s="413">
        <v>4271.0424258000003</v>
      </c>
      <c r="K25" s="413">
        <v>4277.4217880000006</v>
      </c>
      <c r="L25" s="405">
        <v>4036.9353108</v>
      </c>
      <c r="M25" s="412">
        <v>4717.2205399000004</v>
      </c>
      <c r="N25" s="408">
        <f t="shared" si="0"/>
        <v>52662.050544699996</v>
      </c>
      <c r="O25" s="43"/>
    </row>
    <row r="26" spans="1:15" s="28" customFormat="1" ht="20.100000000000001" customHeight="1" x14ac:dyDescent="0.25">
      <c r="A26" s="135" t="s">
        <v>192</v>
      </c>
      <c r="B26" s="413">
        <v>2358.8456814000001</v>
      </c>
      <c r="C26" s="413">
        <v>2773.2367983000004</v>
      </c>
      <c r="D26" s="413">
        <v>1903.8352002000001</v>
      </c>
      <c r="E26" s="413">
        <v>1798.5030148000001</v>
      </c>
      <c r="F26" s="413">
        <v>1659.1017646999999</v>
      </c>
      <c r="G26" s="413">
        <v>1552.9728456999999</v>
      </c>
      <c r="H26" s="413">
        <v>1824.9960159</v>
      </c>
      <c r="I26" s="413">
        <v>1863.8925965000001</v>
      </c>
      <c r="J26" s="413">
        <v>1923.7915978000001</v>
      </c>
      <c r="K26" s="413">
        <v>1947.5888670999998</v>
      </c>
      <c r="L26" s="405">
        <v>1922.5258282</v>
      </c>
      <c r="M26" s="412">
        <v>2063.5731816000002</v>
      </c>
      <c r="N26" s="408">
        <f t="shared" si="0"/>
        <v>23592.863392199997</v>
      </c>
      <c r="O26" s="43"/>
    </row>
    <row r="27" spans="1:15" s="28" customFormat="1" ht="20.100000000000001" customHeight="1" x14ac:dyDescent="0.25">
      <c r="A27" s="135" t="s">
        <v>214</v>
      </c>
      <c r="B27" s="413">
        <v>67</v>
      </c>
      <c r="C27" s="413">
        <v>45</v>
      </c>
      <c r="D27" s="413">
        <v>26</v>
      </c>
      <c r="E27" s="413">
        <v>24</v>
      </c>
      <c r="F27" s="413">
        <v>5</v>
      </c>
      <c r="G27" s="413">
        <v>15</v>
      </c>
      <c r="H27" s="413"/>
      <c r="I27" s="413">
        <v>2</v>
      </c>
      <c r="J27" s="413">
        <v>7.62</v>
      </c>
      <c r="K27" s="413">
        <v>6.67</v>
      </c>
      <c r="L27" s="405">
        <v>23.16</v>
      </c>
      <c r="M27" s="412">
        <v>28.66</v>
      </c>
      <c r="N27" s="408">
        <f t="shared" si="0"/>
        <v>250.10999999999999</v>
      </c>
      <c r="O27" s="43"/>
    </row>
    <row r="28" spans="1:15" s="28" customFormat="1" ht="20.100000000000001" customHeight="1" x14ac:dyDescent="0.25">
      <c r="A28" s="135" t="s">
        <v>193</v>
      </c>
      <c r="B28" s="413">
        <v>273.00799999999998</v>
      </c>
      <c r="C28" s="413">
        <v>208</v>
      </c>
      <c r="D28" s="413">
        <v>82</v>
      </c>
      <c r="E28" s="413">
        <v>120</v>
      </c>
      <c r="F28" s="413">
        <v>70</v>
      </c>
      <c r="G28" s="413">
        <v>36</v>
      </c>
      <c r="H28" s="413">
        <v>87</v>
      </c>
      <c r="I28" s="413">
        <v>92</v>
      </c>
      <c r="J28" s="413">
        <v>39.6</v>
      </c>
      <c r="K28" s="413">
        <v>37.869999999999997</v>
      </c>
      <c r="L28" s="405">
        <v>70.349999999999994</v>
      </c>
      <c r="M28" s="412">
        <v>362.38299999999998</v>
      </c>
      <c r="N28" s="408">
        <f t="shared" si="0"/>
        <v>1478.211</v>
      </c>
      <c r="O28" s="43"/>
    </row>
    <row r="29" spans="1:15" s="28" customFormat="1" ht="20.100000000000001" customHeight="1" x14ac:dyDescent="0.25">
      <c r="A29" s="135" t="s">
        <v>194</v>
      </c>
      <c r="B29" s="413">
        <v>14.637</v>
      </c>
      <c r="C29" s="413">
        <v>31.885999999999999</v>
      </c>
      <c r="D29" s="413">
        <v>125.872</v>
      </c>
      <c r="E29" s="413">
        <v>291.37</v>
      </c>
      <c r="F29" s="413">
        <v>739.06</v>
      </c>
      <c r="G29" s="413">
        <v>1041.038</v>
      </c>
      <c r="H29" s="413">
        <v>980.51900000000001</v>
      </c>
      <c r="I29" s="413">
        <v>872.93099999999993</v>
      </c>
      <c r="J29" s="413">
        <v>499.59399999999999</v>
      </c>
      <c r="K29" s="413">
        <v>397.31200000000001</v>
      </c>
      <c r="L29" s="405">
        <v>153.697</v>
      </c>
      <c r="M29" s="412">
        <v>26.157999999999998</v>
      </c>
      <c r="N29" s="408">
        <f t="shared" si="0"/>
        <v>5174.0739999999996</v>
      </c>
      <c r="O29" s="43"/>
    </row>
    <row r="30" spans="1:15" s="28" customFormat="1" ht="20.100000000000001" customHeight="1" x14ac:dyDescent="0.25">
      <c r="A30" s="135" t="s">
        <v>195</v>
      </c>
      <c r="B30" s="413">
        <v>0</v>
      </c>
      <c r="C30" s="413">
        <v>0</v>
      </c>
      <c r="D30" s="413">
        <v>0</v>
      </c>
      <c r="E30" s="413">
        <v>0</v>
      </c>
      <c r="F30" s="413">
        <v>0</v>
      </c>
      <c r="G30" s="413">
        <v>0</v>
      </c>
      <c r="H30" s="413">
        <v>0</v>
      </c>
      <c r="I30" s="413">
        <v>90</v>
      </c>
      <c r="J30" s="413">
        <v>43.78</v>
      </c>
      <c r="K30" s="413">
        <v>61.99</v>
      </c>
      <c r="L30" s="405">
        <v>61.62</v>
      </c>
      <c r="M30" s="412">
        <v>36.74</v>
      </c>
      <c r="N30" s="408">
        <f t="shared" si="0"/>
        <v>294.13</v>
      </c>
      <c r="O30" s="43"/>
    </row>
    <row r="31" spans="1:15" s="28" customFormat="1" ht="20.100000000000001" customHeight="1" x14ac:dyDescent="0.25">
      <c r="A31" s="135" t="s">
        <v>196</v>
      </c>
      <c r="B31" s="413">
        <v>0</v>
      </c>
      <c r="C31" s="413">
        <v>0</v>
      </c>
      <c r="D31" s="413">
        <v>0</v>
      </c>
      <c r="E31" s="413">
        <v>107.742</v>
      </c>
      <c r="F31" s="413">
        <v>0</v>
      </c>
      <c r="G31" s="413">
        <v>0</v>
      </c>
      <c r="H31" s="413">
        <v>0</v>
      </c>
      <c r="I31" s="413">
        <v>0</v>
      </c>
      <c r="J31" s="413">
        <v>0</v>
      </c>
      <c r="K31" s="413">
        <v>0</v>
      </c>
      <c r="L31" s="405">
        <v>0</v>
      </c>
      <c r="M31" s="412">
        <v>0</v>
      </c>
      <c r="N31" s="408">
        <f t="shared" si="0"/>
        <v>107.742</v>
      </c>
      <c r="O31" s="43"/>
    </row>
    <row r="32" spans="1:15" s="28" customFormat="1" ht="20.100000000000001" customHeight="1" x14ac:dyDescent="0.25">
      <c r="A32" s="135" t="s">
        <v>197</v>
      </c>
      <c r="B32" s="413">
        <v>0</v>
      </c>
      <c r="C32" s="413">
        <v>0</v>
      </c>
      <c r="D32" s="413">
        <v>0</v>
      </c>
      <c r="E32" s="413">
        <v>0</v>
      </c>
      <c r="F32" s="413">
        <v>0</v>
      </c>
      <c r="G32" s="413">
        <v>0</v>
      </c>
      <c r="H32" s="413">
        <v>0</v>
      </c>
      <c r="I32" s="413">
        <v>0</v>
      </c>
      <c r="J32" s="413">
        <v>0</v>
      </c>
      <c r="K32" s="413">
        <v>0</v>
      </c>
      <c r="L32" s="405">
        <v>0</v>
      </c>
      <c r="M32" s="412">
        <v>0</v>
      </c>
      <c r="N32" s="408">
        <f t="shared" si="0"/>
        <v>0</v>
      </c>
      <c r="O32" s="43"/>
    </row>
    <row r="33" spans="1:15" s="28" customFormat="1" ht="20.100000000000001" customHeight="1" x14ac:dyDescent="0.25">
      <c r="A33" s="135" t="s">
        <v>198</v>
      </c>
      <c r="B33" s="413">
        <v>0</v>
      </c>
      <c r="C33" s="413">
        <v>0</v>
      </c>
      <c r="D33" s="413">
        <v>0</v>
      </c>
      <c r="E33" s="413">
        <v>0</v>
      </c>
      <c r="F33" s="413">
        <v>0</v>
      </c>
      <c r="G33" s="413">
        <v>0</v>
      </c>
      <c r="H33" s="413">
        <v>0</v>
      </c>
      <c r="I33" s="413">
        <v>12152</v>
      </c>
      <c r="J33" s="413">
        <v>11979.73</v>
      </c>
      <c r="K33" s="413">
        <v>12315.85</v>
      </c>
      <c r="L33" s="405">
        <v>13249.869999999999</v>
      </c>
      <c r="M33" s="412">
        <v>13680.21</v>
      </c>
      <c r="N33" s="408">
        <f t="shared" si="0"/>
        <v>63377.659999999996</v>
      </c>
      <c r="O33" s="43"/>
    </row>
    <row r="34" spans="1:15" s="28" customFormat="1" ht="20.100000000000001" customHeight="1" x14ac:dyDescent="0.25">
      <c r="A34" s="135" t="s">
        <v>340</v>
      </c>
      <c r="B34" s="413">
        <v>21032.744887699999</v>
      </c>
      <c r="C34" s="413">
        <v>23800.539816099998</v>
      </c>
      <c r="D34" s="413">
        <v>20082.793975100001</v>
      </c>
      <c r="E34" s="413">
        <v>17343.611360177754</v>
      </c>
      <c r="F34" s="413">
        <v>17539.3106357</v>
      </c>
      <c r="G34" s="413">
        <v>16183.558240899998</v>
      </c>
      <c r="H34" s="413">
        <v>17208.430009800002</v>
      </c>
      <c r="I34" s="413">
        <v>11633.6735307</v>
      </c>
      <c r="J34" s="413">
        <v>10772.452769</v>
      </c>
      <c r="K34" s="413">
        <v>11542.849067499999</v>
      </c>
      <c r="L34" s="405">
        <v>10979.817704099998</v>
      </c>
      <c r="M34" s="412">
        <v>11471.009924099999</v>
      </c>
      <c r="N34" s="408">
        <f t="shared" si="0"/>
        <v>189590.79192087776</v>
      </c>
      <c r="O34" s="43"/>
    </row>
    <row r="35" spans="1:15" s="28" customFormat="1" ht="20.100000000000001" customHeight="1" x14ac:dyDescent="0.25">
      <c r="A35" s="135" t="s">
        <v>341</v>
      </c>
      <c r="B35" s="413">
        <v>2238.0419999999999</v>
      </c>
      <c r="C35" s="413">
        <v>3165.2589999999996</v>
      </c>
      <c r="D35" s="413">
        <v>2735.9759999999997</v>
      </c>
      <c r="E35" s="413">
        <v>2584.9219999999996</v>
      </c>
      <c r="F35" s="413">
        <v>2242.9989999999998</v>
      </c>
      <c r="G35" s="413">
        <v>1413.982</v>
      </c>
      <c r="H35" s="413">
        <v>1609.9949999999999</v>
      </c>
      <c r="I35" s="413">
        <v>1737.9859999999999</v>
      </c>
      <c r="J35" s="413">
        <v>2075.9940000000001</v>
      </c>
      <c r="K35" s="413">
        <v>1733.011</v>
      </c>
      <c r="L35" s="405">
        <v>1924.9940000000001</v>
      </c>
      <c r="M35" s="412">
        <v>2174.0039999999999</v>
      </c>
      <c r="N35" s="408">
        <f t="shared" si="0"/>
        <v>25637.163999999997</v>
      </c>
      <c r="O35" s="43"/>
    </row>
    <row r="36" spans="1:15" s="28" customFormat="1" ht="20.100000000000001" customHeight="1" x14ac:dyDescent="0.25">
      <c r="A36" s="135" t="s">
        <v>205</v>
      </c>
      <c r="B36" s="413">
        <v>11</v>
      </c>
      <c r="C36" s="413">
        <v>10</v>
      </c>
      <c r="D36" s="413">
        <v>8</v>
      </c>
      <c r="E36" s="413">
        <v>10</v>
      </c>
      <c r="F36" s="413">
        <v>15</v>
      </c>
      <c r="G36" s="413">
        <v>15</v>
      </c>
      <c r="H36" s="413">
        <v>16</v>
      </c>
      <c r="I36" s="413"/>
      <c r="J36" s="413"/>
      <c r="K36" s="413"/>
      <c r="L36" s="405"/>
      <c r="M36" s="412"/>
      <c r="N36" s="408">
        <f t="shared" si="0"/>
        <v>85</v>
      </c>
    </row>
    <row r="37" spans="1:15" ht="15" x14ac:dyDescent="0.25">
      <c r="A37" s="135" t="s">
        <v>489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3"/>
    </row>
    <row r="38" spans="1:15" ht="15" x14ac:dyDescent="0.25">
      <c r="A38" s="252" t="s">
        <v>15</v>
      </c>
      <c r="B38" s="415">
        <f t="shared" ref="B38:M38" si="1">SUM(B24:B37)</f>
        <v>40560.952577100004</v>
      </c>
      <c r="C38" s="415">
        <f t="shared" si="1"/>
        <v>46771.9339769</v>
      </c>
      <c r="D38" s="415">
        <f t="shared" si="1"/>
        <v>37201.844021200006</v>
      </c>
      <c r="E38" s="415">
        <f t="shared" si="1"/>
        <v>34565.920180477755</v>
      </c>
      <c r="F38" s="415">
        <f t="shared" si="1"/>
        <v>33535.459657300002</v>
      </c>
      <c r="G38" s="415">
        <f t="shared" si="1"/>
        <v>31079.832112299999</v>
      </c>
      <c r="H38" s="415">
        <f t="shared" si="1"/>
        <v>33193.417741100006</v>
      </c>
      <c r="I38" s="415">
        <f t="shared" si="1"/>
        <v>40293.018244899999</v>
      </c>
      <c r="J38" s="415">
        <f t="shared" si="1"/>
        <v>39672.576864099996</v>
      </c>
      <c r="K38" s="415">
        <f t="shared" si="1"/>
        <v>40641.882736399995</v>
      </c>
      <c r="L38" s="415">
        <f t="shared" si="1"/>
        <v>40518.32137089999</v>
      </c>
      <c r="M38" s="415">
        <f t="shared" si="1"/>
        <v>43957.2928445</v>
      </c>
      <c r="N38" s="408">
        <f>SUM(B38:M38)</f>
        <v>461992.45232717774</v>
      </c>
    </row>
  </sheetData>
  <pageMargins left="0.7" right="0.7" top="0.75" bottom="0.75" header="0.3" footer="0.3"/>
  <pageSetup paperSize="14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Q37"/>
  <sheetViews>
    <sheetView zoomScale="66" zoomScaleNormal="66" workbookViewId="0">
      <selection activeCell="T16" sqref="T16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2.57031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" style="8" customWidth="1"/>
    <col min="15" max="16384" width="11.42578125" style="8"/>
  </cols>
  <sheetData>
    <row r="1" spans="1:14" x14ac:dyDescent="0.25">
      <c r="A1" s="12" t="s">
        <v>465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31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0.100000000000001" customHeight="1" x14ac:dyDescent="0.25">
      <c r="A3" s="132" t="s">
        <v>335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ht="20.100000000000001" customHeight="1" x14ac:dyDescent="0.25">
      <c r="A4" s="42" t="s">
        <v>110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9</v>
      </c>
      <c r="J4" s="39" t="s">
        <v>10</v>
      </c>
      <c r="K4" s="39" t="s">
        <v>11</v>
      </c>
      <c r="L4" s="39" t="s">
        <v>12</v>
      </c>
      <c r="M4" s="39" t="s">
        <v>13</v>
      </c>
      <c r="N4" s="39" t="s">
        <v>22</v>
      </c>
    </row>
    <row r="5" spans="1:14" ht="20.100000000000001" customHeight="1" x14ac:dyDescent="0.25">
      <c r="A5" s="135" t="s">
        <v>190</v>
      </c>
      <c r="B5" s="418">
        <v>8758.1160567000006</v>
      </c>
      <c r="C5" s="418">
        <v>9368.8207693999993</v>
      </c>
      <c r="D5" s="418">
        <v>7461.1862713</v>
      </c>
      <c r="E5" s="418">
        <v>7286.2034088</v>
      </c>
      <c r="F5" s="418">
        <v>8175.4544005999996</v>
      </c>
      <c r="G5" s="418">
        <v>7486.6642143000008</v>
      </c>
      <c r="H5" s="418">
        <v>8104.6939265000001</v>
      </c>
      <c r="I5" s="418">
        <v>7329.5918240999999</v>
      </c>
      <c r="J5" s="418">
        <v>8040.1468815999997</v>
      </c>
      <c r="K5" s="418">
        <v>7895.0625783000005</v>
      </c>
      <c r="L5" s="419">
        <v>8607.0925016000001</v>
      </c>
      <c r="M5" s="420">
        <v>7755.8866077000002</v>
      </c>
      <c r="N5" s="404">
        <f t="shared" ref="N5:N17" si="0">SUM(B5:M5)</f>
        <v>96268.91944089999</v>
      </c>
    </row>
    <row r="6" spans="1:14" ht="20.100000000000001" customHeight="1" x14ac:dyDescent="0.25">
      <c r="A6" s="135" t="s">
        <v>191</v>
      </c>
      <c r="B6" s="418">
        <v>4627.1813560999999</v>
      </c>
      <c r="C6" s="418">
        <v>4976.5553882999993</v>
      </c>
      <c r="D6" s="418">
        <v>3574.9750257000005</v>
      </c>
      <c r="E6" s="418">
        <v>3935.1474055999997</v>
      </c>
      <c r="F6" s="418">
        <v>4836.7453946000005</v>
      </c>
      <c r="G6" s="418">
        <v>3684.4869668000001</v>
      </c>
      <c r="H6" s="418">
        <v>4128.2396076999994</v>
      </c>
      <c r="I6" s="418">
        <v>3902.0758584999999</v>
      </c>
      <c r="J6" s="418">
        <v>4105.2460426999996</v>
      </c>
      <c r="K6" s="418">
        <v>3969.1113722999999</v>
      </c>
      <c r="L6" s="419">
        <v>4517.5596889999997</v>
      </c>
      <c r="M6" s="420">
        <v>4898.7187060000006</v>
      </c>
      <c r="N6" s="404">
        <f t="shared" si="0"/>
        <v>51156.042813299995</v>
      </c>
    </row>
    <row r="7" spans="1:14" ht="20.100000000000001" customHeight="1" x14ac:dyDescent="0.25">
      <c r="A7" s="135" t="s">
        <v>192</v>
      </c>
      <c r="B7" s="418">
        <v>2223.8387287</v>
      </c>
      <c r="C7" s="418">
        <v>2361.4847668000002</v>
      </c>
      <c r="D7" s="418">
        <v>1841.1120357</v>
      </c>
      <c r="E7" s="418">
        <v>1738.301694</v>
      </c>
      <c r="F7" s="418">
        <v>1948.6484816</v>
      </c>
      <c r="G7" s="418">
        <v>1894.5330205</v>
      </c>
      <c r="H7" s="418">
        <v>2070.2604615</v>
      </c>
      <c r="I7" s="418">
        <v>1794.1403931</v>
      </c>
      <c r="J7" s="418">
        <v>2055.7839091999999</v>
      </c>
      <c r="K7" s="418">
        <v>1791.7581965999998</v>
      </c>
      <c r="L7" s="419">
        <v>1940.5367181000001</v>
      </c>
      <c r="M7" s="420">
        <v>1726.3754129000001</v>
      </c>
      <c r="N7" s="404">
        <f t="shared" si="0"/>
        <v>23386.7738187</v>
      </c>
    </row>
    <row r="8" spans="1:14" ht="20.100000000000001" customHeight="1" x14ac:dyDescent="0.25">
      <c r="A8" s="135" t="s">
        <v>214</v>
      </c>
      <c r="B8" s="418">
        <v>8</v>
      </c>
      <c r="C8" s="418">
        <v>10</v>
      </c>
      <c r="D8" s="418"/>
      <c r="E8" s="418">
        <v>4</v>
      </c>
      <c r="F8" s="418">
        <v>4</v>
      </c>
      <c r="G8" s="418"/>
      <c r="H8" s="418">
        <v>5</v>
      </c>
      <c r="I8" s="418">
        <v>0</v>
      </c>
      <c r="J8" s="418">
        <v>5.04</v>
      </c>
      <c r="K8" s="418">
        <v>5.12</v>
      </c>
      <c r="L8" s="419">
        <v>5</v>
      </c>
      <c r="M8" s="420">
        <v>6</v>
      </c>
      <c r="N8" s="404">
        <f t="shared" si="0"/>
        <v>52.16</v>
      </c>
    </row>
    <row r="9" spans="1:14" ht="20.100000000000001" customHeight="1" x14ac:dyDescent="0.25">
      <c r="A9" s="135" t="s">
        <v>193</v>
      </c>
      <c r="B9" s="418">
        <v>17.379000000000001</v>
      </c>
      <c r="C9" s="418">
        <v>7.36</v>
      </c>
      <c r="D9" s="418">
        <v>2.6520000000000001</v>
      </c>
      <c r="E9" s="418">
        <v>0.20399999999999999</v>
      </c>
      <c r="F9" s="418">
        <v>1.88</v>
      </c>
      <c r="G9" s="418">
        <v>1.1220000000000001</v>
      </c>
      <c r="H9" s="418">
        <v>4.0330000000000004</v>
      </c>
      <c r="I9" s="418">
        <v>26.372</v>
      </c>
      <c r="J9" s="418">
        <v>13.673</v>
      </c>
      <c r="K9" s="418">
        <v>2.0640000000000001</v>
      </c>
      <c r="L9" s="419">
        <v>3.15</v>
      </c>
      <c r="M9" s="420">
        <v>4.9109999999999996</v>
      </c>
      <c r="N9" s="404">
        <f t="shared" si="0"/>
        <v>84.800000000000011</v>
      </c>
    </row>
    <row r="10" spans="1:14" ht="20.100000000000001" customHeight="1" x14ac:dyDescent="0.25">
      <c r="A10" s="135" t="s">
        <v>194</v>
      </c>
      <c r="B10" s="418">
        <v>39.090000000000003</v>
      </c>
      <c r="C10" s="418">
        <v>14.702999999999999</v>
      </c>
      <c r="D10" s="418">
        <v>149.42500000000001</v>
      </c>
      <c r="E10" s="418">
        <v>222.75200000000001</v>
      </c>
      <c r="F10" s="418">
        <v>546.20499999999993</v>
      </c>
      <c r="G10" s="418">
        <v>735.31</v>
      </c>
      <c r="H10" s="418">
        <v>858.93299999999999</v>
      </c>
      <c r="I10" s="418">
        <v>788.86099999999999</v>
      </c>
      <c r="J10" s="418">
        <v>427.16700000000003</v>
      </c>
      <c r="K10" s="418">
        <v>282.64099999999996</v>
      </c>
      <c r="L10" s="419">
        <v>131.07900000000001</v>
      </c>
      <c r="M10" s="420">
        <v>19.404999999999998</v>
      </c>
      <c r="N10" s="404">
        <f t="shared" si="0"/>
        <v>4215.570999999999</v>
      </c>
    </row>
    <row r="11" spans="1:14" ht="20.100000000000001" customHeight="1" x14ac:dyDescent="0.25">
      <c r="A11" s="135" t="s">
        <v>195</v>
      </c>
      <c r="B11" s="418">
        <v>0</v>
      </c>
      <c r="C11" s="418">
        <v>0</v>
      </c>
      <c r="D11" s="418">
        <v>0</v>
      </c>
      <c r="E11" s="418">
        <v>99.03</v>
      </c>
      <c r="F11" s="418">
        <v>0</v>
      </c>
      <c r="G11" s="418">
        <v>0</v>
      </c>
      <c r="H11" s="418">
        <v>0</v>
      </c>
      <c r="I11" s="418">
        <v>575</v>
      </c>
      <c r="J11" s="418">
        <v>675.36</v>
      </c>
      <c r="K11" s="418">
        <v>507.41</v>
      </c>
      <c r="L11" s="419">
        <v>783.94</v>
      </c>
      <c r="M11" s="420">
        <v>755.03</v>
      </c>
      <c r="N11" s="404">
        <f t="shared" si="0"/>
        <v>3395.7699999999995</v>
      </c>
    </row>
    <row r="12" spans="1:14" ht="20.100000000000001" customHeight="1" x14ac:dyDescent="0.25">
      <c r="A12" s="135" t="s">
        <v>196</v>
      </c>
      <c r="B12" s="418">
        <v>107.601</v>
      </c>
      <c r="C12" s="418">
        <v>326.72399999999999</v>
      </c>
      <c r="D12" s="418">
        <v>80.102000000000004</v>
      </c>
      <c r="E12" s="418">
        <v>0</v>
      </c>
      <c r="F12" s="418">
        <v>213.096</v>
      </c>
      <c r="G12" s="418">
        <v>281.90100000000001</v>
      </c>
      <c r="H12" s="418">
        <v>242.35499999999999</v>
      </c>
      <c r="I12" s="418">
        <v>403.75099999999998</v>
      </c>
      <c r="J12" s="418">
        <v>347.23599999999999</v>
      </c>
      <c r="K12" s="418">
        <v>725.58100000000002</v>
      </c>
      <c r="L12" s="419">
        <v>508.68099999999998</v>
      </c>
      <c r="M12" s="420">
        <v>481.84</v>
      </c>
      <c r="N12" s="404">
        <f t="shared" si="0"/>
        <v>3718.8680000000004</v>
      </c>
    </row>
    <row r="13" spans="1:14" ht="20.100000000000001" customHeight="1" x14ac:dyDescent="0.25">
      <c r="A13" s="135" t="s">
        <v>197</v>
      </c>
      <c r="B13" s="418">
        <v>3201.6860000000001</v>
      </c>
      <c r="C13" s="418">
        <v>3557.8509999999997</v>
      </c>
      <c r="D13" s="418">
        <v>4801.2060000000001</v>
      </c>
      <c r="E13" s="418">
        <v>4535.1720000000005</v>
      </c>
      <c r="F13" s="418">
        <v>4443.5619999999999</v>
      </c>
      <c r="G13" s="418">
        <v>6187.25</v>
      </c>
      <c r="H13" s="418">
        <v>3024.7159999999999</v>
      </c>
      <c r="I13" s="418">
        <v>4713.8890000000001</v>
      </c>
      <c r="J13" s="418">
        <v>59.317999999999998</v>
      </c>
      <c r="K13" s="418">
        <v>29.32</v>
      </c>
      <c r="L13" s="419">
        <v>0</v>
      </c>
      <c r="M13" s="420">
        <v>2624.518</v>
      </c>
      <c r="N13" s="404">
        <f t="shared" si="0"/>
        <v>37178.487999999998</v>
      </c>
    </row>
    <row r="14" spans="1:14" ht="20.100000000000001" customHeight="1" x14ac:dyDescent="0.25">
      <c r="A14" s="135" t="s">
        <v>198</v>
      </c>
      <c r="B14" s="418">
        <v>0</v>
      </c>
      <c r="C14" s="418">
        <v>0</v>
      </c>
      <c r="D14" s="418">
        <v>0</v>
      </c>
      <c r="E14" s="418">
        <v>0</v>
      </c>
      <c r="F14" s="418">
        <v>0</v>
      </c>
      <c r="G14" s="418">
        <v>0</v>
      </c>
      <c r="H14" s="418">
        <v>0</v>
      </c>
      <c r="I14" s="418">
        <v>5879</v>
      </c>
      <c r="J14" s="418">
        <v>5428.33</v>
      </c>
      <c r="K14" s="418">
        <v>5514.4699999999993</v>
      </c>
      <c r="L14" s="419">
        <v>6034.1100000000006</v>
      </c>
      <c r="M14" s="420">
        <v>7670.9699999999993</v>
      </c>
      <c r="N14" s="404">
        <f t="shared" si="0"/>
        <v>30526.879999999997</v>
      </c>
    </row>
    <row r="15" spans="1:14" ht="20.100000000000001" customHeight="1" x14ac:dyDescent="0.25">
      <c r="A15" s="135" t="s">
        <v>340</v>
      </c>
      <c r="B15" s="418">
        <v>21723.159090100002</v>
      </c>
      <c r="C15" s="418">
        <v>23286.3686179</v>
      </c>
      <c r="D15" s="418">
        <v>19849.788219800001</v>
      </c>
      <c r="E15" s="418">
        <v>15613.624191567444</v>
      </c>
      <c r="F15" s="418">
        <v>29258.107521800001</v>
      </c>
      <c r="G15" s="418">
        <v>20687.327923000001</v>
      </c>
      <c r="H15" s="418">
        <v>14773.1495588</v>
      </c>
      <c r="I15" s="418">
        <v>12833.8943155</v>
      </c>
      <c r="J15" s="418">
        <v>10582.595904200001</v>
      </c>
      <c r="K15" s="418">
        <v>10750.6849912</v>
      </c>
      <c r="L15" s="419">
        <v>12804.302561700002</v>
      </c>
      <c r="M15" s="420">
        <v>9781.9215616000001</v>
      </c>
      <c r="N15" s="404">
        <f t="shared" si="0"/>
        <v>201944.92445716742</v>
      </c>
    </row>
    <row r="16" spans="1:14" ht="20.100000000000001" customHeight="1" x14ac:dyDescent="0.25">
      <c r="A16" s="135" t="s">
        <v>341</v>
      </c>
      <c r="B16" s="418">
        <v>5</v>
      </c>
      <c r="C16" s="418">
        <v>5</v>
      </c>
      <c r="D16" s="418">
        <v>10</v>
      </c>
      <c r="E16" s="418">
        <v>34</v>
      </c>
      <c r="F16" s="418">
        <v>34</v>
      </c>
      <c r="G16" s="418">
        <v>10</v>
      </c>
      <c r="H16" s="418">
        <v>0</v>
      </c>
      <c r="I16" s="418">
        <v>0</v>
      </c>
      <c r="J16" s="418">
        <v>0</v>
      </c>
      <c r="K16" s="418">
        <v>15</v>
      </c>
      <c r="L16" s="419">
        <v>0</v>
      </c>
      <c r="M16" s="420">
        <v>35</v>
      </c>
      <c r="N16" s="404">
        <f t="shared" si="0"/>
        <v>148</v>
      </c>
    </row>
    <row r="17" spans="1:17" s="28" customFormat="1" ht="20.100000000000001" customHeight="1" x14ac:dyDescent="0.25">
      <c r="A17" s="135" t="s">
        <v>205</v>
      </c>
      <c r="B17" s="418">
        <v>36</v>
      </c>
      <c r="C17" s="418">
        <v>34</v>
      </c>
      <c r="D17" s="418">
        <v>42</v>
      </c>
      <c r="E17" s="418">
        <v>52</v>
      </c>
      <c r="F17" s="418">
        <v>38</v>
      </c>
      <c r="G17" s="418">
        <v>120</v>
      </c>
      <c r="H17" s="418">
        <v>28</v>
      </c>
      <c r="I17" s="418"/>
      <c r="J17" s="418"/>
      <c r="K17" s="418"/>
      <c r="L17" s="419"/>
      <c r="M17" s="420"/>
      <c r="N17" s="404">
        <f t="shared" si="0"/>
        <v>350</v>
      </c>
      <c r="O17" s="8"/>
      <c r="P17" s="8"/>
      <c r="Q17" s="8"/>
    </row>
    <row r="18" spans="1:17" ht="20.100000000000001" customHeight="1" x14ac:dyDescent="0.25">
      <c r="A18" s="135" t="s">
        <v>489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3"/>
      <c r="O18" s="28"/>
      <c r="P18" s="28"/>
      <c r="Q18" s="28"/>
    </row>
    <row r="19" spans="1:17" ht="20.100000000000001" customHeight="1" x14ac:dyDescent="0.25">
      <c r="A19" s="252" t="s">
        <v>15</v>
      </c>
      <c r="B19" s="421">
        <f t="shared" ref="B19:M19" si="1">SUM(B5:B18)</f>
        <v>40747.051231600009</v>
      </c>
      <c r="C19" s="421">
        <f t="shared" si="1"/>
        <v>43948.867542399996</v>
      </c>
      <c r="D19" s="421">
        <f t="shared" si="1"/>
        <v>37812.446552499998</v>
      </c>
      <c r="E19" s="421">
        <f t="shared" si="1"/>
        <v>33520.434699967445</v>
      </c>
      <c r="F19" s="421">
        <f t="shared" si="1"/>
        <v>49499.698798600002</v>
      </c>
      <c r="G19" s="421">
        <f t="shared" si="1"/>
        <v>41088.595124600004</v>
      </c>
      <c r="H19" s="421">
        <f t="shared" si="1"/>
        <v>33239.3805545</v>
      </c>
      <c r="I19" s="421">
        <f t="shared" si="1"/>
        <v>38246.5753912</v>
      </c>
      <c r="J19" s="421">
        <f t="shared" si="1"/>
        <v>31739.896737700001</v>
      </c>
      <c r="K19" s="421">
        <f t="shared" si="1"/>
        <v>31488.223138400001</v>
      </c>
      <c r="L19" s="421">
        <f t="shared" si="1"/>
        <v>35335.451470400003</v>
      </c>
      <c r="M19" s="421">
        <f t="shared" si="1"/>
        <v>35760.576288200005</v>
      </c>
      <c r="N19" s="404">
        <f>SUM(B19:M19)</f>
        <v>452427.19753006741</v>
      </c>
    </row>
    <row r="20" spans="1:17" ht="20.10000000000000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7" ht="20.100000000000001" customHeight="1" x14ac:dyDescent="0.25">
      <c r="A21" s="132" t="s">
        <v>230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</row>
    <row r="22" spans="1:17" ht="20.100000000000001" customHeight="1" x14ac:dyDescent="0.25">
      <c r="A22" s="42" t="s">
        <v>110</v>
      </c>
      <c r="B22" s="42" t="s">
        <v>2</v>
      </c>
      <c r="C22" s="42" t="s">
        <v>3</v>
      </c>
      <c r="D22" s="42" t="s">
        <v>4</v>
      </c>
      <c r="E22" s="42" t="s">
        <v>5</v>
      </c>
      <c r="F22" s="42" t="s">
        <v>6</v>
      </c>
      <c r="G22" s="42" t="s">
        <v>7</v>
      </c>
      <c r="H22" s="42" t="s">
        <v>8</v>
      </c>
      <c r="I22" s="42" t="s">
        <v>9</v>
      </c>
      <c r="J22" s="42" t="s">
        <v>10</v>
      </c>
      <c r="K22" s="42" t="s">
        <v>11</v>
      </c>
      <c r="L22" s="42" t="s">
        <v>12</v>
      </c>
      <c r="M22" s="42" t="s">
        <v>13</v>
      </c>
      <c r="N22" s="42" t="s">
        <v>22</v>
      </c>
    </row>
    <row r="23" spans="1:17" ht="20.100000000000001" customHeight="1" x14ac:dyDescent="0.25">
      <c r="A23" s="135" t="s">
        <v>190</v>
      </c>
      <c r="B23" s="418">
        <v>10630.342744600001</v>
      </c>
      <c r="C23" s="418">
        <v>10796.793058500001</v>
      </c>
      <c r="D23" s="418">
        <v>9649.6881203000012</v>
      </c>
      <c r="E23" s="418">
        <v>10068.165472000001</v>
      </c>
      <c r="F23" s="418">
        <v>10112.325235799999</v>
      </c>
      <c r="G23" s="418">
        <v>8614.6523249000002</v>
      </c>
      <c r="H23" s="418">
        <v>8768.172505999999</v>
      </c>
      <c r="I23" s="418">
        <v>9193.791328199999</v>
      </c>
      <c r="J23" s="418">
        <v>9153.7498109999997</v>
      </c>
      <c r="K23" s="418">
        <v>9301.7038047999995</v>
      </c>
      <c r="L23" s="422">
        <v>10190.5455195</v>
      </c>
      <c r="M23" s="423">
        <v>10974.4160309</v>
      </c>
      <c r="N23" s="406">
        <f t="shared" ref="N23:N35" si="2">SUM(B23:M23)</f>
        <v>117454.34595649999</v>
      </c>
    </row>
    <row r="24" spans="1:17" ht="20.100000000000001" customHeight="1" x14ac:dyDescent="0.25">
      <c r="A24" s="135" t="s">
        <v>191</v>
      </c>
      <c r="B24" s="418">
        <v>4635.6519174999994</v>
      </c>
      <c r="C24" s="418">
        <v>4569.0638992000004</v>
      </c>
      <c r="D24" s="418">
        <v>3948.5140092000001</v>
      </c>
      <c r="E24" s="418">
        <v>4208.9284461999996</v>
      </c>
      <c r="F24" s="418">
        <v>4431.9395200999998</v>
      </c>
      <c r="G24" s="418">
        <v>3891.0772367999998</v>
      </c>
      <c r="H24" s="418">
        <v>3517.3646004000002</v>
      </c>
      <c r="I24" s="418">
        <v>4110.3250836999996</v>
      </c>
      <c r="J24" s="418">
        <v>4277.9514386999999</v>
      </c>
      <c r="K24" s="418">
        <v>3836.7743739999996</v>
      </c>
      <c r="L24" s="422">
        <v>4286.7117835999998</v>
      </c>
      <c r="M24" s="423">
        <v>4974.5531155000008</v>
      </c>
      <c r="N24" s="406">
        <f t="shared" si="2"/>
        <v>50688.855424900008</v>
      </c>
    </row>
    <row r="25" spans="1:17" ht="20.100000000000001" customHeight="1" x14ac:dyDescent="0.25">
      <c r="A25" s="135" t="s">
        <v>192</v>
      </c>
      <c r="B25" s="418">
        <v>3007.4682542</v>
      </c>
      <c r="C25" s="418">
        <v>3002.6661481000001</v>
      </c>
      <c r="D25" s="418">
        <v>2689.2097493000001</v>
      </c>
      <c r="E25" s="418">
        <v>2780.3788982999999</v>
      </c>
      <c r="F25" s="418">
        <v>2692.8583282999998</v>
      </c>
      <c r="G25" s="418">
        <v>2313.1522</v>
      </c>
      <c r="H25" s="418">
        <v>2486.5710710000003</v>
      </c>
      <c r="I25" s="418">
        <v>2503.0241626000002</v>
      </c>
      <c r="J25" s="418">
        <v>2548.0898480999999</v>
      </c>
      <c r="K25" s="418">
        <v>2626.6998284000001</v>
      </c>
      <c r="L25" s="422">
        <v>2809.8450944999995</v>
      </c>
      <c r="M25" s="423">
        <v>2829.6825195000001</v>
      </c>
      <c r="N25" s="406">
        <f t="shared" si="2"/>
        <v>32289.646102300001</v>
      </c>
    </row>
    <row r="26" spans="1:17" ht="20.100000000000001" customHeight="1" x14ac:dyDescent="0.25">
      <c r="A26" s="135" t="s">
        <v>214</v>
      </c>
      <c r="B26" s="418">
        <v>86.117000000000004</v>
      </c>
      <c r="C26" s="418">
        <v>84.153999999999996</v>
      </c>
      <c r="D26" s="418">
        <v>88.513999999999996</v>
      </c>
      <c r="E26" s="418">
        <v>83.55</v>
      </c>
      <c r="F26" s="418">
        <v>60.606000000000002</v>
      </c>
      <c r="G26" s="418">
        <v>60.2</v>
      </c>
      <c r="H26" s="418">
        <v>66.921999999999997</v>
      </c>
      <c r="I26" s="418">
        <v>77.614000000000004</v>
      </c>
      <c r="J26" s="418">
        <v>92.88000000000001</v>
      </c>
      <c r="K26" s="418">
        <v>76.031000000000006</v>
      </c>
      <c r="L26" s="422">
        <v>102.49</v>
      </c>
      <c r="M26" s="423">
        <v>111.11499999999999</v>
      </c>
      <c r="N26" s="406">
        <f t="shared" si="2"/>
        <v>990.19299999999998</v>
      </c>
    </row>
    <row r="27" spans="1:17" ht="20.100000000000001" customHeight="1" x14ac:dyDescent="0.25">
      <c r="A27" s="135" t="s">
        <v>193</v>
      </c>
      <c r="B27" s="418">
        <v>3388.7169999999996</v>
      </c>
      <c r="C27" s="418">
        <v>3060.3689999999997</v>
      </c>
      <c r="D27" s="418">
        <v>2795.5970000000002</v>
      </c>
      <c r="E27" s="418">
        <v>2626.7440000000006</v>
      </c>
      <c r="F27" s="418">
        <v>2490.259</v>
      </c>
      <c r="G27" s="418">
        <v>2180.7929999999997</v>
      </c>
      <c r="H27" s="418">
        <v>3078.1609999999996</v>
      </c>
      <c r="I27" s="418">
        <v>3373.0119999999997</v>
      </c>
      <c r="J27" s="418">
        <v>2410.0470000000005</v>
      </c>
      <c r="K27" s="418">
        <v>2299.9180000000006</v>
      </c>
      <c r="L27" s="422">
        <v>2289.6770000000006</v>
      </c>
      <c r="M27" s="423">
        <v>3617.3740000000007</v>
      </c>
      <c r="N27" s="406">
        <f t="shared" si="2"/>
        <v>33610.668000000005</v>
      </c>
    </row>
    <row r="28" spans="1:17" ht="20.100000000000001" customHeight="1" x14ac:dyDescent="0.25">
      <c r="A28" s="135" t="s">
        <v>194</v>
      </c>
      <c r="B28" s="418">
        <v>84.942000000000007</v>
      </c>
      <c r="C28" s="418">
        <v>102.16800000000001</v>
      </c>
      <c r="D28" s="418">
        <v>304.90100000000001</v>
      </c>
      <c r="E28" s="418">
        <v>435.51099999999997</v>
      </c>
      <c r="F28" s="418">
        <v>881.95699999999999</v>
      </c>
      <c r="G28" s="418">
        <v>1317.8780000000002</v>
      </c>
      <c r="H28" s="418">
        <v>1291.4470000000001</v>
      </c>
      <c r="I28" s="418">
        <v>1366.048</v>
      </c>
      <c r="J28" s="418">
        <v>1071.2860000000001</v>
      </c>
      <c r="K28" s="418">
        <v>781.70600000000002</v>
      </c>
      <c r="L28" s="422">
        <v>434.54300000000001</v>
      </c>
      <c r="M28" s="423">
        <v>130.846</v>
      </c>
      <c r="N28" s="406">
        <f t="shared" si="2"/>
        <v>8203.2330000000002</v>
      </c>
    </row>
    <row r="29" spans="1:17" ht="20.100000000000001" customHeight="1" x14ac:dyDescent="0.25">
      <c r="A29" s="135" t="s">
        <v>195</v>
      </c>
      <c r="B29" s="418">
        <v>524</v>
      </c>
      <c r="C29" s="418">
        <v>813.53399999999999</v>
      </c>
      <c r="D29" s="418">
        <v>354</v>
      </c>
      <c r="E29" s="418">
        <v>445</v>
      </c>
      <c r="F29" s="418">
        <v>619</v>
      </c>
      <c r="G29" s="418">
        <v>291</v>
      </c>
      <c r="H29" s="418">
        <v>237</v>
      </c>
      <c r="I29" s="418">
        <v>686</v>
      </c>
      <c r="J29" s="418">
        <v>235.05</v>
      </c>
      <c r="K29" s="418">
        <v>177.88</v>
      </c>
      <c r="L29" s="422">
        <v>550.54999999999995</v>
      </c>
      <c r="M29" s="423">
        <v>1099.78</v>
      </c>
      <c r="N29" s="406">
        <f t="shared" si="2"/>
        <v>6032.7939999999999</v>
      </c>
    </row>
    <row r="30" spans="1:17" ht="20.100000000000001" customHeight="1" x14ac:dyDescent="0.25">
      <c r="A30" s="135" t="s">
        <v>196</v>
      </c>
      <c r="B30" s="418">
        <v>0</v>
      </c>
      <c r="C30" s="418">
        <v>0</v>
      </c>
      <c r="D30" s="418">
        <v>0</v>
      </c>
      <c r="E30" s="418">
        <v>0</v>
      </c>
      <c r="F30" s="418">
        <v>0</v>
      </c>
      <c r="G30" s="418">
        <v>0</v>
      </c>
      <c r="H30" s="418">
        <v>0</v>
      </c>
      <c r="I30" s="418">
        <v>0</v>
      </c>
      <c r="J30" s="418">
        <v>0</v>
      </c>
      <c r="K30" s="418">
        <v>0</v>
      </c>
      <c r="L30" s="422">
        <v>0</v>
      </c>
      <c r="M30" s="423">
        <v>0</v>
      </c>
      <c r="N30" s="406">
        <f t="shared" si="2"/>
        <v>0</v>
      </c>
    </row>
    <row r="31" spans="1:17" ht="20.100000000000001" customHeight="1" x14ac:dyDescent="0.25">
      <c r="A31" s="135" t="s">
        <v>197</v>
      </c>
      <c r="B31" s="418">
        <v>1490.338</v>
      </c>
      <c r="C31" s="418">
        <v>1492.5839999999998</v>
      </c>
      <c r="D31" s="418">
        <v>1619.4699999999998</v>
      </c>
      <c r="E31" s="418">
        <v>1252.8699999999999</v>
      </c>
      <c r="F31" s="418">
        <v>1810.08</v>
      </c>
      <c r="G31" s="418">
        <v>1401.0550000000001</v>
      </c>
      <c r="H31" s="418">
        <v>1325.633</v>
      </c>
      <c r="I31" s="418">
        <v>1222.2550000000001</v>
      </c>
      <c r="J31" s="418">
        <v>1014.295</v>
      </c>
      <c r="K31" s="418">
        <v>1223.5280000000002</v>
      </c>
      <c r="L31" s="422">
        <v>1363.8680000000002</v>
      </c>
      <c r="M31" s="423">
        <v>1519.4159999999999</v>
      </c>
      <c r="N31" s="406">
        <f t="shared" si="2"/>
        <v>16735.392</v>
      </c>
    </row>
    <row r="32" spans="1:17" ht="20.100000000000001" customHeight="1" x14ac:dyDescent="0.25">
      <c r="A32" s="135" t="s">
        <v>198</v>
      </c>
      <c r="B32" s="418">
        <v>0</v>
      </c>
      <c r="C32" s="418">
        <v>0</v>
      </c>
      <c r="D32" s="418">
        <v>0</v>
      </c>
      <c r="E32" s="418">
        <v>0</v>
      </c>
      <c r="F32" s="418">
        <v>0</v>
      </c>
      <c r="G32" s="418">
        <v>0</v>
      </c>
      <c r="H32" s="418">
        <v>0</v>
      </c>
      <c r="I32" s="418">
        <v>15754</v>
      </c>
      <c r="J32" s="418">
        <v>15669.75</v>
      </c>
      <c r="K32" s="418">
        <v>16442.66</v>
      </c>
      <c r="L32" s="422">
        <v>17577.3</v>
      </c>
      <c r="M32" s="423">
        <v>17513.850000000002</v>
      </c>
      <c r="N32" s="406">
        <f t="shared" si="2"/>
        <v>82957.560000000012</v>
      </c>
    </row>
    <row r="33" spans="1:16" ht="20.100000000000001" customHeight="1" x14ac:dyDescent="0.25">
      <c r="A33" s="135" t="s">
        <v>340</v>
      </c>
      <c r="B33" s="418">
        <v>33965.8493886</v>
      </c>
      <c r="C33" s="418">
        <v>32324.684753600002</v>
      </c>
      <c r="D33" s="418">
        <v>36642.124376599997</v>
      </c>
      <c r="E33" s="418">
        <v>34559.296583003932</v>
      </c>
      <c r="F33" s="418">
        <v>42776.978427499998</v>
      </c>
      <c r="G33" s="418">
        <v>31157.909987700001</v>
      </c>
      <c r="H33" s="418">
        <v>31370.946771200001</v>
      </c>
      <c r="I33" s="418">
        <v>24631.584048699999</v>
      </c>
      <c r="J33" s="418">
        <v>24307.622613</v>
      </c>
      <c r="K33" s="418">
        <v>24475.202917800001</v>
      </c>
      <c r="L33" s="422">
        <v>25195.7533917</v>
      </c>
      <c r="M33" s="423">
        <v>25810.197342200001</v>
      </c>
      <c r="N33" s="406">
        <f t="shared" si="2"/>
        <v>367218.15060160391</v>
      </c>
    </row>
    <row r="34" spans="1:16" ht="20.100000000000001" customHeight="1" x14ac:dyDescent="0.25">
      <c r="A34" s="135" t="s">
        <v>341</v>
      </c>
      <c r="B34" s="418">
        <v>4686.1670000000004</v>
      </c>
      <c r="C34" s="418">
        <v>4612.4229999999989</v>
      </c>
      <c r="D34" s="418">
        <v>5635.0659999999989</v>
      </c>
      <c r="E34" s="418">
        <v>4436.6980000000003</v>
      </c>
      <c r="F34" s="418">
        <v>5014.4769999999999</v>
      </c>
      <c r="G34" s="418">
        <v>4826.2139999999999</v>
      </c>
      <c r="H34" s="418">
        <v>4070.4059999999995</v>
      </c>
      <c r="I34" s="418">
        <v>5460.1569999999992</v>
      </c>
      <c r="J34" s="418">
        <v>4694.7579999999998</v>
      </c>
      <c r="K34" s="418">
        <v>4278.7690000000002</v>
      </c>
      <c r="L34" s="422">
        <v>4886.317</v>
      </c>
      <c r="M34" s="423">
        <v>4467.482</v>
      </c>
      <c r="N34" s="406">
        <f t="shared" si="2"/>
        <v>57068.934000000008</v>
      </c>
      <c r="O34" s="28"/>
      <c r="P34" s="28"/>
    </row>
    <row r="35" spans="1:16" ht="20.100000000000001" customHeight="1" x14ac:dyDescent="0.25">
      <c r="A35" s="135" t="s">
        <v>205</v>
      </c>
      <c r="B35" s="418">
        <v>230</v>
      </c>
      <c r="C35" s="418">
        <v>202</v>
      </c>
      <c r="D35" s="418">
        <v>239</v>
      </c>
      <c r="E35" s="418">
        <v>211</v>
      </c>
      <c r="F35" s="418">
        <v>187</v>
      </c>
      <c r="G35" s="418">
        <v>179</v>
      </c>
      <c r="H35" s="418">
        <v>195</v>
      </c>
      <c r="I35" s="418"/>
      <c r="J35" s="418"/>
      <c r="K35" s="418"/>
      <c r="L35" s="422"/>
      <c r="M35" s="423"/>
      <c r="N35" s="406">
        <f t="shared" si="2"/>
        <v>1443</v>
      </c>
    </row>
    <row r="36" spans="1:16" ht="15" x14ac:dyDescent="0.25">
      <c r="A36" s="135" t="s">
        <v>489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3"/>
    </row>
    <row r="37" spans="1:16" ht="15" x14ac:dyDescent="0.25">
      <c r="A37" s="252" t="s">
        <v>15</v>
      </c>
      <c r="B37" s="424">
        <f t="shared" ref="B37:M37" si="3">SUM(B23:B36)</f>
        <v>62729.593304900001</v>
      </c>
      <c r="C37" s="424">
        <f t="shared" si="3"/>
        <v>61060.439859399994</v>
      </c>
      <c r="D37" s="424">
        <f t="shared" si="3"/>
        <v>63966.084255400005</v>
      </c>
      <c r="E37" s="424">
        <f t="shared" si="3"/>
        <v>61108.142399503937</v>
      </c>
      <c r="F37" s="424">
        <f t="shared" si="3"/>
        <v>71077.480511699992</v>
      </c>
      <c r="G37" s="424">
        <f t="shared" si="3"/>
        <v>56232.931749400006</v>
      </c>
      <c r="H37" s="424">
        <f t="shared" si="3"/>
        <v>56407.623948600005</v>
      </c>
      <c r="I37" s="424">
        <f t="shared" si="3"/>
        <v>68377.810623199999</v>
      </c>
      <c r="J37" s="424">
        <f t="shared" si="3"/>
        <v>65475.479710799998</v>
      </c>
      <c r="K37" s="424">
        <f t="shared" si="3"/>
        <v>65520.872924999996</v>
      </c>
      <c r="L37" s="424">
        <f t="shared" si="3"/>
        <v>69687.600789299991</v>
      </c>
      <c r="M37" s="424">
        <f t="shared" si="3"/>
        <v>73048.712008100018</v>
      </c>
      <c r="N37" s="406">
        <f>SUM(B37:M37)</f>
        <v>774692.77208530391</v>
      </c>
    </row>
  </sheetData>
  <pageMargins left="0.7" right="0.7" top="0.75" bottom="0.75" header="0.3" footer="0.3"/>
  <pageSetup paperSize="14" scale="7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O38"/>
  <sheetViews>
    <sheetView zoomScale="68" zoomScaleNormal="68" workbookViewId="0">
      <selection activeCell="P1" sqref="P1:AN65536"/>
    </sheetView>
  </sheetViews>
  <sheetFormatPr baseColWidth="10" defaultRowHeight="13.5" x14ac:dyDescent="0.25"/>
  <cols>
    <col min="1" max="1" width="36.42578125" style="8" customWidth="1"/>
    <col min="2" max="2" width="13.57031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4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5" x14ac:dyDescent="0.25">
      <c r="A1" s="20" t="s">
        <v>465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12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0.100000000000001" customHeight="1" x14ac:dyDescent="0.25">
      <c r="A3" s="126" t="s">
        <v>336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62"/>
    </row>
    <row r="4" spans="1:15" ht="20.100000000000001" customHeight="1" x14ac:dyDescent="0.25">
      <c r="A4" s="42" t="s">
        <v>110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  <c r="J4" s="42" t="s">
        <v>10</v>
      </c>
      <c r="K4" s="42" t="s">
        <v>11</v>
      </c>
      <c r="L4" s="42" t="s">
        <v>12</v>
      </c>
      <c r="M4" s="42" t="s">
        <v>13</v>
      </c>
      <c r="N4" s="42" t="s">
        <v>22</v>
      </c>
      <c r="O4" s="62"/>
    </row>
    <row r="5" spans="1:15" ht="20.100000000000001" customHeight="1" x14ac:dyDescent="0.25">
      <c r="A5" s="135" t="s">
        <v>190</v>
      </c>
      <c r="B5" s="418">
        <v>3203.6013168999998</v>
      </c>
      <c r="C5" s="418">
        <v>2736.7200103</v>
      </c>
      <c r="D5" s="418">
        <v>3409.5203916999999</v>
      </c>
      <c r="E5" s="418">
        <v>3214.7235099</v>
      </c>
      <c r="F5" s="418">
        <v>3109.0279999999998</v>
      </c>
      <c r="G5" s="418">
        <v>3182.1448661999998</v>
      </c>
      <c r="H5" s="418">
        <v>2243.4737012999999</v>
      </c>
      <c r="I5" s="418">
        <v>3304.3473009999998</v>
      </c>
      <c r="J5" s="418">
        <v>2428.7203646000003</v>
      </c>
      <c r="K5" s="418">
        <v>3311.0253909999997</v>
      </c>
      <c r="L5" s="422">
        <v>2397.7280765</v>
      </c>
      <c r="M5" s="422">
        <v>3576.6178363999998</v>
      </c>
      <c r="N5" s="425">
        <f t="shared" ref="N5:N19" si="0">SUM(B5:M5)</f>
        <v>36117.650765799997</v>
      </c>
      <c r="O5" s="62"/>
    </row>
    <row r="6" spans="1:15" ht="20.100000000000001" customHeight="1" x14ac:dyDescent="0.25">
      <c r="A6" s="135" t="s">
        <v>191</v>
      </c>
      <c r="B6" s="418">
        <v>1967.3129646</v>
      </c>
      <c r="C6" s="418">
        <v>2143.5852281000002</v>
      </c>
      <c r="D6" s="418">
        <v>2516.8887610000002</v>
      </c>
      <c r="E6" s="418">
        <v>2189.5824474000001</v>
      </c>
      <c r="F6" s="418">
        <v>2104.3705905999996</v>
      </c>
      <c r="G6" s="418">
        <v>1503.7693579000002</v>
      </c>
      <c r="H6" s="418">
        <v>1126.2591960999998</v>
      </c>
      <c r="I6" s="418">
        <v>1730.8182060000001</v>
      </c>
      <c r="J6" s="418">
        <v>1700.399028</v>
      </c>
      <c r="K6" s="418">
        <v>1952.6887164000002</v>
      </c>
      <c r="L6" s="422">
        <v>1353.2096492999999</v>
      </c>
      <c r="M6" s="422">
        <v>2064.4085400999998</v>
      </c>
      <c r="N6" s="425">
        <f t="shared" si="0"/>
        <v>22353.292685500001</v>
      </c>
      <c r="O6" s="62"/>
    </row>
    <row r="7" spans="1:15" ht="20.100000000000001" customHeight="1" x14ac:dyDescent="0.25">
      <c r="A7" s="135" t="s">
        <v>192</v>
      </c>
      <c r="B7" s="418">
        <v>754.05251880000003</v>
      </c>
      <c r="C7" s="418">
        <v>528.57466169999998</v>
      </c>
      <c r="D7" s="418">
        <v>605.05874649999998</v>
      </c>
      <c r="E7" s="418">
        <v>566.89059650000002</v>
      </c>
      <c r="F7" s="418">
        <v>603.82100000000003</v>
      </c>
      <c r="G7" s="418">
        <v>676.63499999999999</v>
      </c>
      <c r="H7" s="418">
        <v>528.74919980000004</v>
      </c>
      <c r="I7" s="418">
        <v>763.11198209999998</v>
      </c>
      <c r="J7" s="418">
        <v>587.65100000000007</v>
      </c>
      <c r="K7" s="418">
        <v>719.34100000000001</v>
      </c>
      <c r="L7" s="422">
        <v>560.726</v>
      </c>
      <c r="M7" s="422">
        <v>849.96067369999992</v>
      </c>
      <c r="N7" s="425">
        <f t="shared" si="0"/>
        <v>7744.5723791</v>
      </c>
      <c r="O7" s="62"/>
    </row>
    <row r="8" spans="1:15" ht="20.100000000000001" customHeight="1" x14ac:dyDescent="0.25">
      <c r="A8" s="135" t="s">
        <v>214</v>
      </c>
      <c r="B8" s="418">
        <v>14.159999999999998</v>
      </c>
      <c r="C8" s="418">
        <v>17.778000000000002</v>
      </c>
      <c r="D8" s="418">
        <v>15.802000000000001</v>
      </c>
      <c r="E8" s="418">
        <v>14.027000000000001</v>
      </c>
      <c r="F8" s="418">
        <v>13.434000000000001</v>
      </c>
      <c r="G8" s="418">
        <v>3.238</v>
      </c>
      <c r="H8" s="418">
        <v>13.068000000000001</v>
      </c>
      <c r="I8" s="418">
        <v>2.8280000000000003</v>
      </c>
      <c r="J8" s="418">
        <v>12.945</v>
      </c>
      <c r="K8" s="418">
        <v>8.4879999999999995</v>
      </c>
      <c r="L8" s="422">
        <v>22.636000000000003</v>
      </c>
      <c r="M8" s="422">
        <v>13.065000000000001</v>
      </c>
      <c r="N8" s="425">
        <f t="shared" si="0"/>
        <v>151.46899999999999</v>
      </c>
      <c r="O8" s="62"/>
    </row>
    <row r="9" spans="1:15" ht="20.100000000000001" customHeight="1" x14ac:dyDescent="0.25">
      <c r="A9" s="135" t="s">
        <v>193</v>
      </c>
      <c r="B9" s="418">
        <v>370.23599999999993</v>
      </c>
      <c r="C9" s="418">
        <v>375.178</v>
      </c>
      <c r="D9" s="418">
        <v>284.87599999999998</v>
      </c>
      <c r="E9" s="418">
        <v>265.197</v>
      </c>
      <c r="F9" s="418">
        <v>222.52100000000002</v>
      </c>
      <c r="G9" s="418">
        <v>125.81499999999998</v>
      </c>
      <c r="H9" s="418">
        <v>232.065</v>
      </c>
      <c r="I9" s="418">
        <v>133.98399999999998</v>
      </c>
      <c r="J9" s="418">
        <v>206.07200000000003</v>
      </c>
      <c r="K9" s="418">
        <v>281.57499999999999</v>
      </c>
      <c r="L9" s="422">
        <v>325.05200000000008</v>
      </c>
      <c r="M9" s="422">
        <v>366.62100000000004</v>
      </c>
      <c r="N9" s="425">
        <f t="shared" si="0"/>
        <v>3189.192</v>
      </c>
      <c r="O9" s="62"/>
    </row>
    <row r="10" spans="1:15" ht="20.100000000000001" customHeight="1" x14ac:dyDescent="0.25">
      <c r="A10" s="135" t="s">
        <v>194</v>
      </c>
      <c r="B10" s="418">
        <v>82</v>
      </c>
      <c r="C10" s="418">
        <v>84</v>
      </c>
      <c r="D10" s="418">
        <v>119.874</v>
      </c>
      <c r="E10" s="418">
        <v>216.06399999999999</v>
      </c>
      <c r="F10" s="418">
        <v>401.791</v>
      </c>
      <c r="G10" s="418">
        <v>657.88</v>
      </c>
      <c r="H10" s="418">
        <v>476.01300000000003</v>
      </c>
      <c r="I10" s="418">
        <v>608.74199999999996</v>
      </c>
      <c r="J10" s="418">
        <v>360.173</v>
      </c>
      <c r="K10" s="418">
        <v>276.14300000000003</v>
      </c>
      <c r="L10" s="422">
        <v>149.363</v>
      </c>
      <c r="M10" s="422">
        <v>83</v>
      </c>
      <c r="N10" s="425">
        <f t="shared" si="0"/>
        <v>3515.0429999999992</v>
      </c>
      <c r="O10" s="62"/>
    </row>
    <row r="11" spans="1:15" ht="20.100000000000001" customHeight="1" x14ac:dyDescent="0.25">
      <c r="A11" s="135" t="s">
        <v>195</v>
      </c>
      <c r="B11" s="418">
        <v>0</v>
      </c>
      <c r="C11" s="418">
        <v>0</v>
      </c>
      <c r="D11" s="418">
        <v>0</v>
      </c>
      <c r="E11" s="418">
        <v>0</v>
      </c>
      <c r="F11" s="418">
        <v>0</v>
      </c>
      <c r="G11" s="418">
        <v>0</v>
      </c>
      <c r="H11" s="418">
        <v>0</v>
      </c>
      <c r="I11" s="418">
        <v>0</v>
      </c>
      <c r="J11" s="418">
        <v>245.53</v>
      </c>
      <c r="K11" s="418">
        <v>213.26</v>
      </c>
      <c r="L11" s="422">
        <v>217.48</v>
      </c>
      <c r="M11" s="422">
        <v>0</v>
      </c>
      <c r="N11" s="425">
        <f t="shared" si="0"/>
        <v>676.27</v>
      </c>
      <c r="O11" s="62"/>
    </row>
    <row r="12" spans="1:15" ht="20.100000000000001" customHeight="1" x14ac:dyDescent="0.25">
      <c r="A12" s="135" t="s">
        <v>196</v>
      </c>
      <c r="B12" s="418">
        <v>0</v>
      </c>
      <c r="C12" s="418">
        <v>0</v>
      </c>
      <c r="D12" s="418">
        <v>0</v>
      </c>
      <c r="E12" s="418">
        <v>0</v>
      </c>
      <c r="F12" s="418">
        <v>0</v>
      </c>
      <c r="G12" s="418">
        <v>0</v>
      </c>
      <c r="H12" s="418">
        <v>0</v>
      </c>
      <c r="I12" s="418">
        <v>0</v>
      </c>
      <c r="J12" s="418">
        <v>0</v>
      </c>
      <c r="K12" s="418">
        <v>0</v>
      </c>
      <c r="L12" s="422">
        <v>0</v>
      </c>
      <c r="M12" s="422">
        <v>0</v>
      </c>
      <c r="N12" s="425">
        <f t="shared" si="0"/>
        <v>0</v>
      </c>
      <c r="O12" s="62"/>
    </row>
    <row r="13" spans="1:15" ht="20.100000000000001" customHeight="1" x14ac:dyDescent="0.25">
      <c r="A13" s="135" t="s">
        <v>197</v>
      </c>
      <c r="B13" s="418">
        <v>0</v>
      </c>
      <c r="C13" s="418">
        <v>0</v>
      </c>
      <c r="D13" s="418">
        <v>0</v>
      </c>
      <c r="E13" s="418">
        <v>0</v>
      </c>
      <c r="F13" s="418">
        <v>0</v>
      </c>
      <c r="G13" s="418">
        <v>0</v>
      </c>
      <c r="H13" s="418">
        <v>0</v>
      </c>
      <c r="I13" s="418">
        <v>0</v>
      </c>
      <c r="J13" s="418">
        <v>0</v>
      </c>
      <c r="K13" s="418">
        <v>0</v>
      </c>
      <c r="L13" s="422">
        <v>0</v>
      </c>
      <c r="M13" s="422">
        <v>0</v>
      </c>
      <c r="N13" s="425">
        <f t="shared" si="0"/>
        <v>0</v>
      </c>
      <c r="O13" s="62"/>
    </row>
    <row r="14" spans="1:15" ht="20.100000000000001" customHeight="1" x14ac:dyDescent="0.25">
      <c r="A14" s="135" t="s">
        <v>198</v>
      </c>
      <c r="B14" s="418">
        <v>0</v>
      </c>
      <c r="C14" s="418">
        <v>0</v>
      </c>
      <c r="D14" s="418">
        <v>0</v>
      </c>
      <c r="E14" s="418">
        <v>0</v>
      </c>
      <c r="F14" s="418">
        <v>0</v>
      </c>
      <c r="G14" s="418">
        <v>0</v>
      </c>
      <c r="H14" s="418">
        <v>0</v>
      </c>
      <c r="I14" s="418">
        <v>2588</v>
      </c>
      <c r="J14" s="418">
        <v>2567.5100000000002</v>
      </c>
      <c r="K14" s="418">
        <v>2799.6499999999996</v>
      </c>
      <c r="L14" s="422">
        <v>2930.94</v>
      </c>
      <c r="M14" s="422">
        <v>3011.62</v>
      </c>
      <c r="N14" s="425">
        <f t="shared" si="0"/>
        <v>13897.720000000001</v>
      </c>
      <c r="O14" s="62"/>
    </row>
    <row r="15" spans="1:15" ht="20.100000000000001" customHeight="1" x14ac:dyDescent="0.25">
      <c r="A15" s="135" t="s">
        <v>340</v>
      </c>
      <c r="B15" s="418">
        <v>15891.8262287</v>
      </c>
      <c r="C15" s="418">
        <v>16752.851952199999</v>
      </c>
      <c r="D15" s="418">
        <v>14274.481383300001</v>
      </c>
      <c r="E15" s="418">
        <v>11005.215711490895</v>
      </c>
      <c r="F15" s="418">
        <v>10372.5671198</v>
      </c>
      <c r="G15" s="418">
        <v>9305.3756821999996</v>
      </c>
      <c r="H15" s="418">
        <v>8758.4817235999999</v>
      </c>
      <c r="I15" s="418">
        <v>8579.7713455000012</v>
      </c>
      <c r="J15" s="418">
        <v>3812.8268122999998</v>
      </c>
      <c r="K15" s="418">
        <v>5832.8377457999995</v>
      </c>
      <c r="L15" s="422">
        <v>5357.1907731000001</v>
      </c>
      <c r="M15" s="422">
        <v>7365.1602696</v>
      </c>
      <c r="N15" s="425">
        <f t="shared" si="0"/>
        <v>117308.5867475909</v>
      </c>
      <c r="O15" s="62"/>
    </row>
    <row r="16" spans="1:15" ht="20.100000000000001" customHeight="1" x14ac:dyDescent="0.25">
      <c r="A16" s="135" t="s">
        <v>341</v>
      </c>
      <c r="B16" s="418">
        <v>306</v>
      </c>
      <c r="C16" s="418">
        <v>430</v>
      </c>
      <c r="D16" s="418">
        <v>505</v>
      </c>
      <c r="E16" s="418">
        <v>496.77</v>
      </c>
      <c r="F16" s="418">
        <v>405</v>
      </c>
      <c r="G16" s="418">
        <v>613.89</v>
      </c>
      <c r="H16" s="418">
        <v>358.5</v>
      </c>
      <c r="I16" s="418">
        <v>636.63</v>
      </c>
      <c r="J16" s="418">
        <v>340</v>
      </c>
      <c r="K16" s="418">
        <v>269.5</v>
      </c>
      <c r="L16" s="422">
        <v>313</v>
      </c>
      <c r="M16" s="422">
        <v>283.95</v>
      </c>
      <c r="N16" s="425">
        <f t="shared" si="0"/>
        <v>4958.24</v>
      </c>
      <c r="O16" s="62"/>
    </row>
    <row r="17" spans="1:15" ht="20.100000000000001" customHeight="1" x14ac:dyDescent="0.25">
      <c r="A17" s="135" t="s">
        <v>205</v>
      </c>
      <c r="B17" s="418">
        <v>73</v>
      </c>
      <c r="C17" s="418">
        <v>72</v>
      </c>
      <c r="D17" s="418">
        <v>90</v>
      </c>
      <c r="E17" s="418">
        <v>76</v>
      </c>
      <c r="F17" s="418">
        <v>75</v>
      </c>
      <c r="G17" s="418">
        <v>71</v>
      </c>
      <c r="H17" s="418">
        <v>78</v>
      </c>
      <c r="I17" s="418"/>
      <c r="J17" s="418"/>
      <c r="K17" s="418"/>
      <c r="L17" s="422"/>
      <c r="M17" s="422"/>
      <c r="N17" s="425">
        <f t="shared" si="0"/>
        <v>535</v>
      </c>
      <c r="O17" s="62"/>
    </row>
    <row r="18" spans="1:15" ht="20.100000000000001" customHeight="1" x14ac:dyDescent="0.25">
      <c r="A18" s="135" t="s">
        <v>489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25">
        <f t="shared" si="0"/>
        <v>0</v>
      </c>
      <c r="O18" s="62"/>
    </row>
    <row r="19" spans="1:15" ht="20.100000000000001" customHeight="1" x14ac:dyDescent="0.25">
      <c r="A19" s="252" t="s">
        <v>15</v>
      </c>
      <c r="B19" s="424">
        <f t="shared" ref="B19:M19" si="1">SUM(B5:B18)</f>
        <v>22662.189029000001</v>
      </c>
      <c r="C19" s="424">
        <f t="shared" si="1"/>
        <v>23140.687852299998</v>
      </c>
      <c r="D19" s="424">
        <f t="shared" si="1"/>
        <v>21821.501282500001</v>
      </c>
      <c r="E19" s="424">
        <f t="shared" si="1"/>
        <v>18044.470265290896</v>
      </c>
      <c r="F19" s="424">
        <f t="shared" si="1"/>
        <v>17307.532710399999</v>
      </c>
      <c r="G19" s="424">
        <f t="shared" si="1"/>
        <v>16139.747906299999</v>
      </c>
      <c r="H19" s="424">
        <f t="shared" si="1"/>
        <v>13814.6098208</v>
      </c>
      <c r="I19" s="424">
        <f t="shared" si="1"/>
        <v>18348.232834600003</v>
      </c>
      <c r="J19" s="424">
        <f t="shared" si="1"/>
        <v>12261.827204900001</v>
      </c>
      <c r="K19" s="424">
        <f t="shared" si="1"/>
        <v>15664.508853200001</v>
      </c>
      <c r="L19" s="424">
        <f t="shared" si="1"/>
        <v>13627.325498900002</v>
      </c>
      <c r="M19" s="424">
        <f t="shared" si="1"/>
        <v>17614.4033198</v>
      </c>
      <c r="N19" s="425">
        <f t="shared" si="0"/>
        <v>210447.03657799092</v>
      </c>
      <c r="O19" s="62"/>
    </row>
    <row r="20" spans="1:15" ht="20.100000000000001" customHeight="1" x14ac:dyDescent="0.25">
      <c r="O20" s="62"/>
    </row>
    <row r="21" spans="1:15" ht="20.100000000000001" customHeight="1" x14ac:dyDescent="0.25">
      <c r="A21" s="40" t="s">
        <v>337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62"/>
    </row>
    <row r="22" spans="1:15" ht="20.100000000000001" customHeight="1" x14ac:dyDescent="0.25">
      <c r="A22" s="39" t="s">
        <v>110</v>
      </c>
      <c r="B22" s="39" t="s">
        <v>2</v>
      </c>
      <c r="C22" s="39" t="s">
        <v>3</v>
      </c>
      <c r="D22" s="39" t="s">
        <v>4</v>
      </c>
      <c r="E22" s="39" t="s">
        <v>5</v>
      </c>
      <c r="F22" s="39" t="s">
        <v>6</v>
      </c>
      <c r="G22" s="39" t="s">
        <v>7</v>
      </c>
      <c r="H22" s="39" t="s">
        <v>8</v>
      </c>
      <c r="I22" s="39" t="s">
        <v>9</v>
      </c>
      <c r="J22" s="39" t="s">
        <v>10</v>
      </c>
      <c r="K22" s="39" t="s">
        <v>11</v>
      </c>
      <c r="L22" s="39" t="s">
        <v>12</v>
      </c>
      <c r="M22" s="39" t="s">
        <v>13</v>
      </c>
      <c r="N22" s="39" t="s">
        <v>22</v>
      </c>
      <c r="O22" s="62"/>
    </row>
    <row r="23" spans="1:15" ht="20.100000000000001" customHeight="1" x14ac:dyDescent="0.25">
      <c r="A23" s="135" t="s">
        <v>190</v>
      </c>
      <c r="B23" s="638">
        <v>3781.2979746999999</v>
      </c>
      <c r="C23" s="638">
        <v>4303.6634424999993</v>
      </c>
      <c r="D23" s="638">
        <v>4506.1451939000008</v>
      </c>
      <c r="E23" s="638">
        <v>3962.6663365999998</v>
      </c>
      <c r="F23" s="638">
        <v>3543.674137</v>
      </c>
      <c r="G23" s="638">
        <v>3564.3570774</v>
      </c>
      <c r="H23" s="638">
        <v>4065.1083103999999</v>
      </c>
      <c r="I23" s="638">
        <v>3914.2951729000006</v>
      </c>
      <c r="J23" s="638">
        <v>4945.3053311000003</v>
      </c>
      <c r="K23" s="638">
        <v>3195.3586105999998</v>
      </c>
      <c r="L23" s="638">
        <v>3340.5044082999998</v>
      </c>
      <c r="M23" s="638">
        <v>5056.7647050000005</v>
      </c>
      <c r="N23" s="425">
        <v>48179.140700400007</v>
      </c>
      <c r="O23" s="33"/>
    </row>
    <row r="24" spans="1:15" ht="20.100000000000001" customHeight="1" x14ac:dyDescent="0.25">
      <c r="A24" s="135" t="s">
        <v>191</v>
      </c>
      <c r="B24" s="638">
        <v>1523.1196030999999</v>
      </c>
      <c r="C24" s="638">
        <v>2036.6842887</v>
      </c>
      <c r="D24" s="638">
        <v>1933.1527348</v>
      </c>
      <c r="E24" s="638">
        <v>1523.6731935999999</v>
      </c>
      <c r="F24" s="638">
        <v>1667.3676488000001</v>
      </c>
      <c r="G24" s="638">
        <v>1308.1492607999999</v>
      </c>
      <c r="H24" s="638">
        <v>2483.3064297000001</v>
      </c>
      <c r="I24" s="638">
        <v>1612.7234201000001</v>
      </c>
      <c r="J24" s="638">
        <v>2052.7477933999999</v>
      </c>
      <c r="K24" s="638">
        <v>1108.5757503</v>
      </c>
      <c r="L24" s="638">
        <v>1191.3852420000001</v>
      </c>
      <c r="M24" s="638">
        <v>2281.5401187000002</v>
      </c>
      <c r="N24" s="425">
        <v>20722.425483999999</v>
      </c>
      <c r="O24" s="4"/>
    </row>
    <row r="25" spans="1:15" ht="20.100000000000001" customHeight="1" x14ac:dyDescent="0.25">
      <c r="A25" s="135" t="s">
        <v>192</v>
      </c>
      <c r="B25" s="638">
        <v>734.072</v>
      </c>
      <c r="C25" s="638">
        <v>813.27</v>
      </c>
      <c r="D25" s="638">
        <v>904.2963913000001</v>
      </c>
      <c r="E25" s="638">
        <v>817.49268870000003</v>
      </c>
      <c r="F25" s="638">
        <v>538.25768819999996</v>
      </c>
      <c r="G25" s="638">
        <v>587.28381950000005</v>
      </c>
      <c r="H25" s="638">
        <v>628.77719559999991</v>
      </c>
      <c r="I25" s="638">
        <v>698.93644599999993</v>
      </c>
      <c r="J25" s="638">
        <v>1018.4330000000001</v>
      </c>
      <c r="K25" s="638">
        <v>607.35700000000008</v>
      </c>
      <c r="L25" s="638">
        <v>671.18299999999999</v>
      </c>
      <c r="M25" s="638">
        <v>925.63499999999999</v>
      </c>
      <c r="N25" s="425">
        <v>8944.9942292999986</v>
      </c>
      <c r="O25" s="4"/>
    </row>
    <row r="26" spans="1:15" ht="20.100000000000001" customHeight="1" x14ac:dyDescent="0.25">
      <c r="A26" s="135" t="s">
        <v>214</v>
      </c>
      <c r="B26" s="638">
        <v>7.7319999999999993</v>
      </c>
      <c r="C26" s="638">
        <v>7.8259999999999987</v>
      </c>
      <c r="D26" s="638">
        <v>7.6660000000000013</v>
      </c>
      <c r="E26" s="638">
        <v>5.8240000000000007</v>
      </c>
      <c r="F26" s="638">
        <v>4.4050000000000002</v>
      </c>
      <c r="G26" s="638">
        <v>4.2889999999999997</v>
      </c>
      <c r="H26" s="638">
        <v>6.6929999999999996</v>
      </c>
      <c r="I26" s="638">
        <v>6.0619999999999994</v>
      </c>
      <c r="J26" s="638">
        <v>6.0470000000000006</v>
      </c>
      <c r="K26" s="638">
        <v>6.6980000000000004</v>
      </c>
      <c r="L26" s="638">
        <v>10.088999999999999</v>
      </c>
      <c r="M26" s="638">
        <v>12.636000000000001</v>
      </c>
      <c r="N26" s="425">
        <v>85.966999999999985</v>
      </c>
      <c r="O26" s="4"/>
    </row>
    <row r="27" spans="1:15" ht="20.100000000000001" customHeight="1" x14ac:dyDescent="0.25">
      <c r="A27" s="135" t="s">
        <v>193</v>
      </c>
      <c r="B27" s="638">
        <v>4558.83</v>
      </c>
      <c r="C27" s="638">
        <v>3636.5650000000001</v>
      </c>
      <c r="D27" s="638">
        <v>2468.6180000000004</v>
      </c>
      <c r="E27" s="638">
        <v>1943.3700000000001</v>
      </c>
      <c r="F27" s="638">
        <v>1652.412</v>
      </c>
      <c r="G27" s="638">
        <v>1421.0729999999999</v>
      </c>
      <c r="H27" s="638">
        <v>2024.982</v>
      </c>
      <c r="I27" s="638">
        <v>2429.6849999999995</v>
      </c>
      <c r="J27" s="638">
        <v>1367.2719999999999</v>
      </c>
      <c r="K27" s="638">
        <v>2054.2850000000003</v>
      </c>
      <c r="L27" s="638">
        <v>3237.7300000000005</v>
      </c>
      <c r="M27" s="638">
        <v>6235.71</v>
      </c>
      <c r="N27" s="425">
        <v>33030.532000000007</v>
      </c>
      <c r="O27" s="4"/>
    </row>
    <row r="28" spans="1:15" ht="20.100000000000001" customHeight="1" x14ac:dyDescent="0.25">
      <c r="A28" s="135" t="s">
        <v>194</v>
      </c>
      <c r="B28" s="638">
        <v>0</v>
      </c>
      <c r="C28" s="638">
        <v>5.0359999999999996</v>
      </c>
      <c r="D28" s="638">
        <v>7.3959999999999999</v>
      </c>
      <c r="E28" s="638">
        <v>14.744999999999999</v>
      </c>
      <c r="F28" s="638">
        <v>76.349000000000004</v>
      </c>
      <c r="G28" s="638">
        <v>178.72300000000001</v>
      </c>
      <c r="H28" s="638">
        <v>145.566</v>
      </c>
      <c r="I28" s="638">
        <v>96.057000000000002</v>
      </c>
      <c r="J28" s="638">
        <v>74.924000000000007</v>
      </c>
      <c r="K28" s="638">
        <v>6.9989999999999997</v>
      </c>
      <c r="L28" s="638">
        <v>9.9410000000000007</v>
      </c>
      <c r="M28" s="638">
        <v>0</v>
      </c>
      <c r="N28" s="425">
        <v>615.7360000000001</v>
      </c>
      <c r="O28" s="4"/>
    </row>
    <row r="29" spans="1:15" ht="20.100000000000001" customHeight="1" x14ac:dyDescent="0.25">
      <c r="A29" s="135" t="s">
        <v>195</v>
      </c>
      <c r="B29" s="638">
        <v>0</v>
      </c>
      <c r="C29" s="638">
        <v>0</v>
      </c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179</v>
      </c>
      <c r="K29" s="638">
        <v>400</v>
      </c>
      <c r="L29" s="638">
        <v>149</v>
      </c>
      <c r="M29" s="638">
        <v>4646.7</v>
      </c>
      <c r="N29" s="425">
        <v>5374.7</v>
      </c>
      <c r="O29" s="38"/>
    </row>
    <row r="30" spans="1:15" ht="20.100000000000001" customHeight="1" x14ac:dyDescent="0.25">
      <c r="A30" s="135" t="s">
        <v>196</v>
      </c>
      <c r="B30" s="638">
        <v>0</v>
      </c>
      <c r="C30" s="638">
        <v>0</v>
      </c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</v>
      </c>
      <c r="N30" s="425">
        <v>0</v>
      </c>
      <c r="O30" s="4"/>
    </row>
    <row r="31" spans="1:15" ht="20.100000000000001" customHeight="1" x14ac:dyDescent="0.25">
      <c r="A31" s="135" t="s">
        <v>197</v>
      </c>
      <c r="B31" s="638">
        <v>0</v>
      </c>
      <c r="C31" s="638">
        <v>0</v>
      </c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0</v>
      </c>
      <c r="N31" s="425">
        <v>0</v>
      </c>
      <c r="O31" s="4"/>
    </row>
    <row r="32" spans="1:15" ht="20.100000000000001" customHeight="1" x14ac:dyDescent="0.25">
      <c r="A32" s="135" t="s">
        <v>198</v>
      </c>
      <c r="B32" s="638">
        <v>0</v>
      </c>
      <c r="C32" s="638">
        <v>0</v>
      </c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3233</v>
      </c>
      <c r="J32" s="638">
        <v>3046.8500000000004</v>
      </c>
      <c r="K32" s="638">
        <v>3452.88</v>
      </c>
      <c r="L32" s="638">
        <v>3542.18</v>
      </c>
      <c r="M32" s="638">
        <v>3729.3300000000004</v>
      </c>
      <c r="N32" s="425">
        <v>17004.240000000002</v>
      </c>
    </row>
    <row r="33" spans="1:15" ht="20.100000000000001" customHeight="1" x14ac:dyDescent="0.25">
      <c r="A33" s="135" t="s">
        <v>340</v>
      </c>
      <c r="B33" s="638">
        <v>15058.591011300001</v>
      </c>
      <c r="C33" s="638">
        <v>16671.087420199998</v>
      </c>
      <c r="D33" s="638">
        <v>17416.523650300001</v>
      </c>
      <c r="E33" s="638">
        <v>14893.847942591088</v>
      </c>
      <c r="F33" s="638">
        <v>13692.934856899999</v>
      </c>
      <c r="G33" s="638">
        <v>10217.486465900001</v>
      </c>
      <c r="H33" s="638">
        <v>12638.1821679</v>
      </c>
      <c r="I33" s="638">
        <v>8537.6498797000004</v>
      </c>
      <c r="J33" s="638">
        <v>10142.987956999999</v>
      </c>
      <c r="K33" s="638">
        <v>8036.1734702999993</v>
      </c>
      <c r="L33" s="638">
        <v>8153.8462362000009</v>
      </c>
      <c r="M33" s="638">
        <v>9214.5186486999992</v>
      </c>
      <c r="N33" s="425">
        <v>144673.82970699109</v>
      </c>
      <c r="O33" s="129"/>
    </row>
    <row r="34" spans="1:15" ht="20.100000000000001" customHeight="1" x14ac:dyDescent="0.25">
      <c r="A34" s="135" t="s">
        <v>341</v>
      </c>
      <c r="B34" s="638">
        <v>502.1</v>
      </c>
      <c r="C34" s="638">
        <v>482</v>
      </c>
      <c r="D34" s="638">
        <v>704.5</v>
      </c>
      <c r="E34" s="638">
        <v>592.6</v>
      </c>
      <c r="F34" s="638">
        <v>549.4</v>
      </c>
      <c r="G34" s="638">
        <v>497.94499999999999</v>
      </c>
      <c r="H34" s="638">
        <v>607.95299999999997</v>
      </c>
      <c r="I34" s="638">
        <v>678.87300000000005</v>
      </c>
      <c r="J34" s="638">
        <v>483.99</v>
      </c>
      <c r="K34" s="638">
        <v>650.93899999999996</v>
      </c>
      <c r="L34" s="638">
        <v>641.25199999999995</v>
      </c>
      <c r="M34" s="638">
        <v>721</v>
      </c>
      <c r="N34" s="425">
        <v>7112.5519999999997</v>
      </c>
      <c r="O34" s="129"/>
    </row>
    <row r="35" spans="1:15" ht="20.100000000000001" customHeight="1" x14ac:dyDescent="0.25">
      <c r="A35" s="135" t="s">
        <v>205</v>
      </c>
      <c r="B35" s="638">
        <v>368.99799999999999</v>
      </c>
      <c r="C35" s="638">
        <v>69</v>
      </c>
      <c r="D35" s="638">
        <v>123</v>
      </c>
      <c r="E35" s="638">
        <v>721.00900000000001</v>
      </c>
      <c r="F35" s="638">
        <v>86</v>
      </c>
      <c r="G35" s="638">
        <v>60</v>
      </c>
      <c r="H35" s="638">
        <v>82</v>
      </c>
      <c r="I35" s="638">
        <v>0</v>
      </c>
      <c r="J35" s="638">
        <v>0</v>
      </c>
      <c r="K35" s="638">
        <v>0</v>
      </c>
      <c r="L35" s="638">
        <v>269.96899999999999</v>
      </c>
      <c r="M35" s="638">
        <v>247.95699999999999</v>
      </c>
      <c r="N35" s="425">
        <v>2027.933</v>
      </c>
      <c r="O35" s="585"/>
    </row>
    <row r="36" spans="1:15" ht="20.100000000000001" customHeight="1" x14ac:dyDescent="0.25">
      <c r="A36" s="135" t="s">
        <v>489</v>
      </c>
      <c r="B36" s="638">
        <v>2289.4899999999998</v>
      </c>
      <c r="C36" s="638">
        <v>1051.9059999999999</v>
      </c>
      <c r="D36" s="638">
        <v>1807.374</v>
      </c>
      <c r="E36" s="638">
        <v>401.84199999999998</v>
      </c>
      <c r="F36" s="638">
        <v>304.12799999999999</v>
      </c>
      <c r="G36" s="638">
        <v>515.12199999999996</v>
      </c>
      <c r="H36" s="638">
        <v>640.19000000000005</v>
      </c>
      <c r="I36" s="638">
        <v>2443.857</v>
      </c>
      <c r="J36" s="638">
        <v>204.44</v>
      </c>
      <c r="K36" s="638">
        <v>517.83199999999999</v>
      </c>
      <c r="L36" s="638">
        <v>2940.221</v>
      </c>
      <c r="M36" s="638">
        <v>818.23199999999997</v>
      </c>
      <c r="N36" s="425">
        <v>13934.634</v>
      </c>
    </row>
    <row r="37" spans="1:15" ht="20.25" customHeight="1" x14ac:dyDescent="0.25">
      <c r="A37" s="252" t="s">
        <v>15</v>
      </c>
      <c r="B37" s="426">
        <v>28824.2305891</v>
      </c>
      <c r="C37" s="426">
        <v>29077.038151399996</v>
      </c>
      <c r="D37" s="426">
        <v>29878.671970300002</v>
      </c>
      <c r="E37" s="426">
        <v>24877.07016149109</v>
      </c>
      <c r="F37" s="426">
        <v>22114.928330900002</v>
      </c>
      <c r="G37" s="426">
        <v>18354.428623600001</v>
      </c>
      <c r="H37" s="426">
        <v>23322.758103600001</v>
      </c>
      <c r="I37" s="426">
        <v>23651.138918699999</v>
      </c>
      <c r="J37" s="426">
        <v>23521.997081499998</v>
      </c>
      <c r="K37" s="426">
        <v>20037.097831199997</v>
      </c>
      <c r="L37" s="426">
        <v>24157.300886500005</v>
      </c>
      <c r="M37" s="426">
        <v>33890.023472400004</v>
      </c>
      <c r="N37" s="425">
        <v>301706.68412069103</v>
      </c>
    </row>
    <row r="38" spans="1:15" x14ac:dyDescent="0.25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</sheetData>
  <pageMargins left="0.7" right="0.7" top="0.75" bottom="0.75" header="0.3" footer="0.3"/>
  <pageSetup paperSize="14" scale="7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N60"/>
  <sheetViews>
    <sheetView zoomScale="67" zoomScaleNormal="67" workbookViewId="0">
      <selection activeCell="S31" sqref="S31"/>
    </sheetView>
  </sheetViews>
  <sheetFormatPr baseColWidth="10" defaultRowHeight="13.5" x14ac:dyDescent="0.25"/>
  <cols>
    <col min="1" max="1" width="32.42578125" style="8" customWidth="1"/>
    <col min="2" max="2" width="17.42578125" style="8" customWidth="1"/>
    <col min="3" max="3" width="15.140625" style="8" customWidth="1"/>
    <col min="4" max="4" width="15.7109375" style="8" customWidth="1"/>
    <col min="5" max="5" width="14.85546875" style="8" customWidth="1"/>
    <col min="6" max="6" width="16.140625" style="8" customWidth="1"/>
    <col min="7" max="7" width="16.7109375" style="8" customWidth="1"/>
    <col min="8" max="8" width="16.42578125" style="8" customWidth="1"/>
    <col min="9" max="9" width="14.7109375" style="8" customWidth="1"/>
    <col min="10" max="10" width="16.140625" style="8" customWidth="1"/>
    <col min="11" max="11" width="15.140625" style="8" customWidth="1"/>
    <col min="12" max="12" width="14.7109375" style="8" customWidth="1"/>
    <col min="13" max="13" width="15" style="8" customWidth="1"/>
    <col min="14" max="14" width="18" style="8" customWidth="1"/>
    <col min="15" max="16384" width="11.42578125" style="8"/>
  </cols>
  <sheetData>
    <row r="1" spans="1:14" x14ac:dyDescent="0.25">
      <c r="A1" s="20" t="s">
        <v>465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2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20.100000000000001" customHeight="1" x14ac:dyDescent="0.25">
      <c r="A3" s="126" t="s">
        <v>338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ht="20.100000000000001" customHeight="1" x14ac:dyDescent="0.25">
      <c r="A4" s="39" t="s">
        <v>110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9</v>
      </c>
      <c r="J4" s="39" t="s">
        <v>10</v>
      </c>
      <c r="K4" s="39" t="s">
        <v>11</v>
      </c>
      <c r="L4" s="39" t="s">
        <v>12</v>
      </c>
      <c r="M4" s="39" t="s">
        <v>13</v>
      </c>
      <c r="N4" s="39" t="s">
        <v>22</v>
      </c>
    </row>
    <row r="5" spans="1:14" ht="20.100000000000001" customHeight="1" x14ac:dyDescent="0.25">
      <c r="A5" s="135" t="s">
        <v>190</v>
      </c>
      <c r="B5" s="418">
        <v>79364.894311400014</v>
      </c>
      <c r="C5" s="418">
        <v>68619.237412799994</v>
      </c>
      <c r="D5" s="418">
        <v>85749.633138899997</v>
      </c>
      <c r="E5" s="418">
        <v>80430.205956099991</v>
      </c>
      <c r="F5" s="418">
        <v>85912.29819500001</v>
      </c>
      <c r="G5" s="418">
        <v>82631.836838099989</v>
      </c>
      <c r="H5" s="418">
        <v>83529.069907599987</v>
      </c>
      <c r="I5" s="418">
        <v>86574.369181599992</v>
      </c>
      <c r="J5" s="418">
        <v>83571.945900200008</v>
      </c>
      <c r="K5" s="418">
        <v>87485.939890799986</v>
      </c>
      <c r="L5" s="418">
        <v>86744.947826300006</v>
      </c>
      <c r="M5" s="418">
        <v>93240.594322199991</v>
      </c>
      <c r="N5" s="425">
        <v>1003854.972881</v>
      </c>
    </row>
    <row r="6" spans="1:14" ht="20.100000000000001" customHeight="1" x14ac:dyDescent="0.25">
      <c r="A6" s="135" t="s">
        <v>191</v>
      </c>
      <c r="B6" s="418">
        <v>56206.685349400002</v>
      </c>
      <c r="C6" s="418">
        <v>48318.658983100002</v>
      </c>
      <c r="D6" s="418">
        <v>59630.958869100003</v>
      </c>
      <c r="E6" s="418">
        <v>56353.798063199996</v>
      </c>
      <c r="F6" s="418">
        <v>58815.228149400005</v>
      </c>
      <c r="G6" s="418">
        <v>56986.721997699991</v>
      </c>
      <c r="H6" s="418">
        <v>58110.256318600004</v>
      </c>
      <c r="I6" s="418">
        <v>58931.453780600001</v>
      </c>
      <c r="J6" s="418">
        <v>57674.336250699998</v>
      </c>
      <c r="K6" s="418">
        <v>59454.406325100004</v>
      </c>
      <c r="L6" s="418">
        <v>58394.7433733</v>
      </c>
      <c r="M6" s="418">
        <v>63493.744536700004</v>
      </c>
      <c r="N6" s="425">
        <v>692370.99199689995</v>
      </c>
    </row>
    <row r="7" spans="1:14" ht="20.100000000000001" customHeight="1" x14ac:dyDescent="0.25">
      <c r="A7" s="135" t="s">
        <v>192</v>
      </c>
      <c r="B7" s="418">
        <v>15506.4319605</v>
      </c>
      <c r="C7" s="418">
        <v>12720.8374288</v>
      </c>
      <c r="D7" s="418">
        <v>15799.4525464</v>
      </c>
      <c r="E7" s="418">
        <v>14983.4824826</v>
      </c>
      <c r="F7" s="418">
        <v>15736.4795995</v>
      </c>
      <c r="G7" s="418">
        <v>14934.116787500001</v>
      </c>
      <c r="H7" s="418">
        <v>15326.6079912</v>
      </c>
      <c r="I7" s="418">
        <v>16038.779069899998</v>
      </c>
      <c r="J7" s="418">
        <v>16031.116733600002</v>
      </c>
      <c r="K7" s="418">
        <v>16167.795278600002</v>
      </c>
      <c r="L7" s="418">
        <v>16450.697458400002</v>
      </c>
      <c r="M7" s="418">
        <v>17484.456527999995</v>
      </c>
      <c r="N7" s="425">
        <v>187180.25386500004</v>
      </c>
    </row>
    <row r="8" spans="1:14" ht="20.100000000000001" customHeight="1" x14ac:dyDescent="0.25">
      <c r="A8" s="135" t="s">
        <v>214</v>
      </c>
      <c r="B8" s="418">
        <v>212.93</v>
      </c>
      <c r="C8" s="418">
        <v>155</v>
      </c>
      <c r="D8" s="418">
        <v>221.953</v>
      </c>
      <c r="E8" s="418">
        <v>132</v>
      </c>
      <c r="F8" s="418">
        <v>125</v>
      </c>
      <c r="G8" s="418">
        <v>127</v>
      </c>
      <c r="H8" s="418">
        <v>123</v>
      </c>
      <c r="I8" s="418">
        <v>157</v>
      </c>
      <c r="J8" s="418">
        <v>175.68</v>
      </c>
      <c r="K8" s="418">
        <v>274.08</v>
      </c>
      <c r="L8" s="418">
        <v>240.26</v>
      </c>
      <c r="M8" s="418">
        <v>192.62400000000002</v>
      </c>
      <c r="N8" s="425">
        <v>2136.527</v>
      </c>
    </row>
    <row r="9" spans="1:14" ht="20.100000000000001" customHeight="1" x14ac:dyDescent="0.25">
      <c r="A9" s="135" t="s">
        <v>193</v>
      </c>
      <c r="B9" s="418">
        <v>113886.61</v>
      </c>
      <c r="C9" s="418">
        <v>102533.359</v>
      </c>
      <c r="D9" s="418">
        <v>101833.145</v>
      </c>
      <c r="E9" s="418">
        <v>92189.75</v>
      </c>
      <c r="F9" s="418">
        <v>93175.172999999995</v>
      </c>
      <c r="G9" s="418">
        <v>92071.07</v>
      </c>
      <c r="H9" s="418">
        <v>102167.52100000001</v>
      </c>
      <c r="I9" s="418">
        <v>101135.28</v>
      </c>
      <c r="J9" s="418">
        <v>103327.594</v>
      </c>
      <c r="K9" s="418">
        <v>113937.73199999999</v>
      </c>
      <c r="L9" s="418">
        <v>121195.29699999999</v>
      </c>
      <c r="M9" s="418">
        <v>122270.41200000001</v>
      </c>
      <c r="N9" s="425">
        <v>1259722.943</v>
      </c>
    </row>
    <row r="10" spans="1:14" ht="20.100000000000001" customHeight="1" x14ac:dyDescent="0.25">
      <c r="A10" s="135" t="s">
        <v>194</v>
      </c>
      <c r="B10" s="418">
        <v>147.87099999999998</v>
      </c>
      <c r="C10" s="418">
        <v>178.93599999999998</v>
      </c>
      <c r="D10" s="418">
        <v>740.20900000000006</v>
      </c>
      <c r="E10" s="418">
        <v>2489.4270000000001</v>
      </c>
      <c r="F10" s="418">
        <v>14920.681</v>
      </c>
      <c r="G10" s="418">
        <v>23830.787</v>
      </c>
      <c r="H10" s="418">
        <v>19919.39</v>
      </c>
      <c r="I10" s="418">
        <v>16640.841</v>
      </c>
      <c r="J10" s="418">
        <v>7916.81</v>
      </c>
      <c r="K10" s="418">
        <v>1753.105</v>
      </c>
      <c r="L10" s="418">
        <v>758.57600000000002</v>
      </c>
      <c r="M10" s="418">
        <v>224.916</v>
      </c>
      <c r="N10" s="425">
        <v>89521.548999999985</v>
      </c>
    </row>
    <row r="11" spans="1:14" ht="20.100000000000001" customHeight="1" x14ac:dyDescent="0.25">
      <c r="A11" s="135" t="s">
        <v>195</v>
      </c>
      <c r="B11" s="418">
        <v>74.59899999999999</v>
      </c>
      <c r="C11" s="418">
        <v>75.323000000000008</v>
      </c>
      <c r="D11" s="418">
        <v>112.18600000000001</v>
      </c>
      <c r="E11" s="418">
        <v>37.640999999999998</v>
      </c>
      <c r="F11" s="418">
        <v>81.760000000000005</v>
      </c>
      <c r="G11" s="418">
        <v>87.87700000000001</v>
      </c>
      <c r="H11" s="418">
        <v>0</v>
      </c>
      <c r="I11" s="418">
        <v>152</v>
      </c>
      <c r="J11" s="418">
        <v>10140</v>
      </c>
      <c r="K11" s="418">
        <v>17235.68</v>
      </c>
      <c r="L11" s="418">
        <v>21222.42</v>
      </c>
      <c r="M11" s="418">
        <v>56.1</v>
      </c>
      <c r="N11" s="425">
        <v>49275.585999999996</v>
      </c>
    </row>
    <row r="12" spans="1:14" ht="20.100000000000001" customHeight="1" x14ac:dyDescent="0.25">
      <c r="A12" s="135" t="s">
        <v>196</v>
      </c>
      <c r="B12" s="418">
        <v>0</v>
      </c>
      <c r="C12" s="418">
        <v>0</v>
      </c>
      <c r="D12" s="418">
        <v>0</v>
      </c>
      <c r="E12" s="418">
        <v>0</v>
      </c>
      <c r="F12" s="418">
        <v>0</v>
      </c>
      <c r="G12" s="418">
        <v>0</v>
      </c>
      <c r="H12" s="418">
        <v>0</v>
      </c>
      <c r="I12" s="418">
        <v>0</v>
      </c>
      <c r="J12" s="418">
        <v>0</v>
      </c>
      <c r="K12" s="418">
        <v>0</v>
      </c>
      <c r="L12" s="418">
        <v>0</v>
      </c>
      <c r="M12" s="418">
        <v>0</v>
      </c>
      <c r="N12" s="425">
        <v>0</v>
      </c>
    </row>
    <row r="13" spans="1:14" ht="20.100000000000001" customHeight="1" x14ac:dyDescent="0.25">
      <c r="A13" s="135" t="s">
        <v>197</v>
      </c>
      <c r="B13" s="418">
        <v>200.04000000000002</v>
      </c>
      <c r="C13" s="418">
        <v>195.29</v>
      </c>
      <c r="D13" s="418">
        <v>321.89499999999998</v>
      </c>
      <c r="E13" s="418">
        <v>129.88</v>
      </c>
      <c r="F13" s="418">
        <v>57.21</v>
      </c>
      <c r="G13" s="418">
        <v>29</v>
      </c>
      <c r="H13" s="418">
        <v>228.9</v>
      </c>
      <c r="I13" s="418">
        <v>54</v>
      </c>
      <c r="J13" s="418">
        <v>25083.3</v>
      </c>
      <c r="K13" s="418">
        <v>23805.200000000001</v>
      </c>
      <c r="L13" s="418">
        <v>18667.8</v>
      </c>
      <c r="M13" s="418">
        <v>26.75</v>
      </c>
      <c r="N13" s="425">
        <v>68799.264999999999</v>
      </c>
    </row>
    <row r="14" spans="1:14" ht="20.100000000000001" customHeight="1" x14ac:dyDescent="0.25">
      <c r="A14" s="135" t="s">
        <v>198</v>
      </c>
      <c r="B14" s="418">
        <v>136775.69188679999</v>
      </c>
      <c r="C14" s="418">
        <v>120903.58669520001</v>
      </c>
      <c r="D14" s="418">
        <v>145335.62059050001</v>
      </c>
      <c r="E14" s="418">
        <v>129880.04266780001</v>
      </c>
      <c r="F14" s="418">
        <v>141437.2183184</v>
      </c>
      <c r="G14" s="418">
        <v>162832.45243979999</v>
      </c>
      <c r="H14" s="418">
        <v>140981.41344959999</v>
      </c>
      <c r="I14" s="418">
        <v>147530.9557813</v>
      </c>
      <c r="J14" s="418">
        <v>134299.39082300002</v>
      </c>
      <c r="K14" s="418">
        <v>142501.4944612</v>
      </c>
      <c r="L14" s="418">
        <v>148252.91264160001</v>
      </c>
      <c r="M14" s="418">
        <v>150355.47473319998</v>
      </c>
      <c r="N14" s="425">
        <v>1701086.2544884</v>
      </c>
    </row>
    <row r="15" spans="1:14" ht="20.100000000000001" customHeight="1" x14ac:dyDescent="0.25">
      <c r="A15" s="135" t="s">
        <v>340</v>
      </c>
      <c r="B15" s="418">
        <v>0</v>
      </c>
      <c r="C15" s="418">
        <v>0</v>
      </c>
      <c r="D15" s="418">
        <v>0</v>
      </c>
      <c r="E15" s="418">
        <v>0</v>
      </c>
      <c r="F15" s="418">
        <v>0</v>
      </c>
      <c r="G15" s="418">
        <v>0</v>
      </c>
      <c r="H15" s="418">
        <v>0</v>
      </c>
      <c r="I15" s="418">
        <v>286</v>
      </c>
      <c r="J15" s="418">
        <v>89796.19</v>
      </c>
      <c r="K15" s="418">
        <v>106737.45999999999</v>
      </c>
      <c r="L15" s="418">
        <v>101184.59999999999</v>
      </c>
      <c r="M15" s="418">
        <v>0</v>
      </c>
      <c r="N15" s="425">
        <v>298004.25</v>
      </c>
    </row>
    <row r="16" spans="1:14" ht="20.100000000000001" customHeight="1" x14ac:dyDescent="0.25">
      <c r="A16" s="135" t="s">
        <v>341</v>
      </c>
      <c r="B16" s="418">
        <v>0</v>
      </c>
      <c r="C16" s="418">
        <v>0</v>
      </c>
      <c r="D16" s="418">
        <v>0</v>
      </c>
      <c r="E16" s="418">
        <v>0</v>
      </c>
      <c r="F16" s="418">
        <v>0</v>
      </c>
      <c r="G16" s="418">
        <v>0</v>
      </c>
      <c r="H16" s="418">
        <v>0</v>
      </c>
      <c r="I16" s="418">
        <v>0</v>
      </c>
      <c r="J16" s="418">
        <v>0</v>
      </c>
      <c r="K16" s="418">
        <v>0</v>
      </c>
      <c r="L16" s="418">
        <v>0</v>
      </c>
      <c r="M16" s="418">
        <v>0</v>
      </c>
      <c r="N16" s="425">
        <v>0</v>
      </c>
    </row>
    <row r="17" spans="1:14" ht="20.100000000000001" customHeight="1" x14ac:dyDescent="0.25">
      <c r="A17" s="135" t="s">
        <v>205</v>
      </c>
      <c r="B17" s="418">
        <v>0</v>
      </c>
      <c r="C17" s="418">
        <v>0</v>
      </c>
      <c r="D17" s="418">
        <v>0</v>
      </c>
      <c r="E17" s="418">
        <v>0</v>
      </c>
      <c r="F17" s="418">
        <v>0</v>
      </c>
      <c r="G17" s="418">
        <v>0</v>
      </c>
      <c r="H17" s="418">
        <v>0</v>
      </c>
      <c r="I17" s="418">
        <v>9812</v>
      </c>
      <c r="J17" s="418">
        <v>15074.74</v>
      </c>
      <c r="K17" s="418">
        <v>14063.53</v>
      </c>
      <c r="L17" s="418">
        <v>14370.810000000001</v>
      </c>
      <c r="M17" s="418">
        <v>1108.8700000000001</v>
      </c>
      <c r="N17" s="425">
        <v>54429.950000000004</v>
      </c>
    </row>
    <row r="18" spans="1:14" ht="20.100000000000001" customHeight="1" x14ac:dyDescent="0.25">
      <c r="A18" s="135" t="s">
        <v>489</v>
      </c>
      <c r="B18" s="418">
        <v>0</v>
      </c>
      <c r="C18" s="418">
        <v>0</v>
      </c>
      <c r="D18" s="418">
        <v>0</v>
      </c>
      <c r="E18" s="418">
        <v>0</v>
      </c>
      <c r="F18" s="418">
        <v>0</v>
      </c>
      <c r="G18" s="418">
        <v>0</v>
      </c>
      <c r="H18" s="418">
        <v>0</v>
      </c>
      <c r="I18" s="418">
        <v>0</v>
      </c>
      <c r="J18" s="418">
        <v>0</v>
      </c>
      <c r="K18" s="418">
        <v>0</v>
      </c>
      <c r="L18" s="418">
        <v>0</v>
      </c>
      <c r="M18" s="418">
        <v>0</v>
      </c>
      <c r="N18" s="425">
        <v>0</v>
      </c>
    </row>
    <row r="19" spans="1:14" ht="20.100000000000001" customHeight="1" x14ac:dyDescent="0.25">
      <c r="A19" s="252" t="s">
        <v>15</v>
      </c>
      <c r="B19" s="424">
        <v>402375.75350809994</v>
      </c>
      <c r="C19" s="424">
        <v>353700.2285199</v>
      </c>
      <c r="D19" s="424">
        <v>409745.05314490001</v>
      </c>
      <c r="E19" s="424">
        <v>376626.22716969997</v>
      </c>
      <c r="F19" s="424">
        <v>410261.04826229997</v>
      </c>
      <c r="G19" s="424">
        <v>433530.86206309998</v>
      </c>
      <c r="H19" s="424">
        <v>420386.15866700001</v>
      </c>
      <c r="I19" s="424">
        <v>437312.67881339998</v>
      </c>
      <c r="J19" s="424">
        <v>543091.10370750003</v>
      </c>
      <c r="K19" s="424">
        <v>583416.42295569996</v>
      </c>
      <c r="L19" s="424">
        <v>587483.06429960008</v>
      </c>
      <c r="M19" s="424">
        <v>448453.94212010002</v>
      </c>
      <c r="N19" s="424">
        <v>5406382.543231301</v>
      </c>
    </row>
    <row r="20" spans="1:14" ht="20.100000000000001" customHeight="1" x14ac:dyDescent="0.25">
      <c r="A20" s="127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2" spans="1:14" ht="20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9"/>
    </row>
    <row r="23" spans="1:14" ht="20.25" customHeight="1" x14ac:dyDescent="0.25">
      <c r="A23" s="40" t="s">
        <v>151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</row>
    <row r="24" spans="1:14" ht="18.75" customHeight="1" x14ac:dyDescent="0.25">
      <c r="A24" s="39" t="s">
        <v>110</v>
      </c>
      <c r="B24" s="39" t="s">
        <v>2</v>
      </c>
      <c r="C24" s="39" t="s">
        <v>3</v>
      </c>
      <c r="D24" s="39" t="s">
        <v>4</v>
      </c>
      <c r="E24" s="39" t="s">
        <v>5</v>
      </c>
      <c r="F24" s="39" t="s">
        <v>6</v>
      </c>
      <c r="G24" s="39" t="s">
        <v>7</v>
      </c>
      <c r="H24" s="39" t="s">
        <v>8</v>
      </c>
      <c r="I24" s="39" t="s">
        <v>9</v>
      </c>
      <c r="J24" s="39" t="s">
        <v>10</v>
      </c>
      <c r="K24" s="39" t="s">
        <v>11</v>
      </c>
      <c r="L24" s="39" t="s">
        <v>12</v>
      </c>
      <c r="M24" s="39" t="s">
        <v>13</v>
      </c>
      <c r="N24" s="39" t="s">
        <v>22</v>
      </c>
    </row>
    <row r="25" spans="1:14" ht="18.75" customHeight="1" x14ac:dyDescent="0.25">
      <c r="A25" s="197" t="s">
        <v>190</v>
      </c>
      <c r="B25" s="428">
        <f>B5+'34_1'!B23+'34_1'!B5+'33'!B23+'33'!B5+'32'!B24+'32'!B5+'31'!B23+'31'!B5+'30 '!B24+'30 '!B5+'29'!B25+'29'!B5+'28'!B23+'28'!B5</f>
        <v>219291.71079850005</v>
      </c>
      <c r="C25" s="428">
        <f>C5+'34_1'!C23+'34_1'!C5+'33'!C23+'33'!C5+'32'!C24+'32'!C5+'31'!C23+'31'!C5+'30 '!C24+'30 '!C5+'29'!C25+'29'!C5+'28'!C23+'28'!C5</f>
        <v>208182.98533710002</v>
      </c>
      <c r="D25" s="428">
        <f>D5+'34_1'!D23+'34_1'!D5+'33'!D23+'33'!D5+'32'!D24+'32'!D5+'31'!D23+'31'!D5+'30 '!D24+'30 '!D5+'29'!D25+'29'!D5+'28'!D23+'28'!D5</f>
        <v>215451.61350839998</v>
      </c>
      <c r="E25" s="428">
        <f>E5+'34_1'!E23+'34_1'!E5+'33'!E23+'33'!E5+'32'!E24+'32'!E5+'31'!E23+'31'!E5+'30 '!E24+'30 '!E5+'29'!E25+'29'!E5+'28'!E23+'28'!E5</f>
        <v>202067.97533260001</v>
      </c>
      <c r="F25" s="428">
        <f>F5+'34_1'!F23+'34_1'!F5+'33'!F23+'33'!F5+'32'!F24+'32'!F5+'31'!F23+'31'!F5+'30 '!F24+'30 '!F5+'29'!F25+'29'!F5+'28'!F23+'28'!F5</f>
        <v>205714.37640199999</v>
      </c>
      <c r="G25" s="428">
        <f>G5+'34_1'!G23+'34_1'!G5+'33'!G23+'33'!G5+'32'!G24+'32'!G5+'31'!G23+'31'!G5+'30 '!G24+'30 '!G5+'29'!G25+'29'!G5+'28'!G23+'28'!G5</f>
        <v>194222.17281579998</v>
      </c>
      <c r="H25" s="428">
        <f>H5+'34_1'!H23+'34_1'!H5+'33'!H23+'33'!H5+'32'!H24+'32'!H5+'31'!H23+'31'!H5+'30 '!H24+'30 '!H5+'29'!H25+'29'!H5+'28'!H23+'28'!H5</f>
        <v>204992.5007871</v>
      </c>
      <c r="I25" s="428">
        <f>I5+'34_1'!I23+'34_1'!I5+'33'!I23+'33'!I5+'32'!I24+'32'!I5+'31'!I23+'31'!I5+'30 '!I24+'30 '!I5+'29'!I25+'29'!I5+'28'!I23+'28'!I5</f>
        <v>204406.41933100001</v>
      </c>
      <c r="J25" s="428">
        <f>J5+'34_1'!J23+'34_1'!J5+'33'!J23+'33'!J5+'32'!J24+'32'!J5+'31'!J23+'31'!J5+'30 '!J24+'30 '!J5+'29'!J25+'29'!J5+'28'!J23+'28'!J5</f>
        <v>205923.31459919998</v>
      </c>
      <c r="K25" s="428">
        <f>K5+'34_1'!K23+'34_1'!K5+'33'!K23+'33'!K5+'32'!K24+'32'!K5+'31'!K23+'31'!K5+'30 '!K24+'30 '!K5+'29'!K25+'29'!K5+'28'!K23+'28'!K5</f>
        <v>209818.09817469996</v>
      </c>
      <c r="L25" s="428">
        <f>L5+'34_1'!L23+'34_1'!L5+'33'!L23+'33'!L5+'32'!L24+'32'!L5+'31'!L23+'31'!L5+'30 '!L24+'30 '!L5+'29'!L25+'29'!L5+'28'!L23+'28'!L5</f>
        <v>207809.72406209999</v>
      </c>
      <c r="M25" s="428">
        <f>M5+'34_1'!M23+'34_1'!M5+'33'!M23+'33'!M5+'32'!M24+'32'!M5+'31'!M23+'31'!M5+'30 '!M24+'30 '!M5+'29'!M25+'29'!M5+'28'!M23+'28'!M5</f>
        <v>228155.34750129998</v>
      </c>
      <c r="N25" s="408">
        <f>SUM(B25:M25)</f>
        <v>2506036.2386498</v>
      </c>
    </row>
    <row r="26" spans="1:14" ht="18.75" customHeight="1" x14ac:dyDescent="0.25">
      <c r="A26" s="197" t="s">
        <v>191</v>
      </c>
      <c r="B26" s="428">
        <f>B6+'34_1'!B24+'34_1'!B6+'33'!B24+'33'!B6+'32'!B25+'32'!B6+'31'!B24+'31'!B6+'30 '!B25+'30 '!B6+'29'!B26+'29'!B6+'28'!B24+'28'!B6</f>
        <v>129780.60857180001</v>
      </c>
      <c r="C26" s="428">
        <f>C6+'34_1'!C24+'34_1'!C6+'33'!C24+'33'!C6+'32'!C25+'32'!C6+'31'!C24+'31'!C6+'30 '!C25+'30 '!C6+'29'!C26+'29'!C6+'28'!C24+'28'!C6</f>
        <v>120471.4352621</v>
      </c>
      <c r="D26" s="428">
        <f>D6+'34_1'!D24+'34_1'!D6+'33'!D24+'33'!D6+'32'!D25+'32'!D6+'31'!D24+'31'!D6+'30 '!D25+'30 '!D6+'29'!D26+'29'!D6+'28'!D24+'28'!D6</f>
        <v>125264.7537023</v>
      </c>
      <c r="E26" s="428">
        <f>E6+'34_1'!E24+'34_1'!E6+'33'!E24+'33'!E6+'32'!E25+'32'!E6+'31'!E24+'31'!E6+'30 '!E25+'30 '!E6+'29'!E26+'29'!E6+'28'!E24+'28'!E6</f>
        <v>119844.08770339999</v>
      </c>
      <c r="F26" s="428">
        <f>F6+'34_1'!F24+'34_1'!F6+'33'!F24+'33'!F6+'32'!F25+'32'!F6+'31'!F24+'31'!F6+'30 '!F25+'30 '!F6+'29'!F26+'29'!F6+'28'!F24+'28'!F6</f>
        <v>121695.7652232</v>
      </c>
      <c r="G26" s="428">
        <f>G6+'34_1'!G24+'34_1'!G6+'33'!G24+'33'!G6+'32'!G25+'32'!G6+'31'!G24+'31'!G6+'30 '!G25+'30 '!G6+'29'!G26+'29'!G6+'28'!G24+'28'!G6</f>
        <v>117906.34794949998</v>
      </c>
      <c r="H26" s="428">
        <f>H6+'34_1'!H24+'34_1'!H6+'33'!H24+'33'!H6+'32'!H25+'32'!H6+'31'!H24+'31'!H6+'30 '!H25+'30 '!H6+'29'!H26+'29'!H6+'28'!H24+'28'!H6</f>
        <v>124413.06189290002</v>
      </c>
      <c r="I26" s="428">
        <f>I6+'34_1'!I24+'34_1'!I6+'33'!I24+'33'!I6+'32'!I25+'32'!I6+'31'!I24+'31'!I6+'30 '!I25+'30 '!I6+'29'!I26+'29'!I6+'28'!I24+'28'!I6</f>
        <v>123286.77013439999</v>
      </c>
      <c r="J26" s="428">
        <f>J6+'34_1'!J24+'34_1'!J6+'33'!J24+'33'!J6+'32'!J25+'32'!J6+'31'!J24+'31'!J6+'30 '!J25+'30 '!J6+'29'!J26+'29'!J6+'28'!J24+'28'!J6</f>
        <v>124934.84815979999</v>
      </c>
      <c r="K26" s="428">
        <f>K6+'34_1'!K24+'34_1'!K6+'33'!K24+'33'!K6+'32'!K25+'32'!K6+'31'!K24+'31'!K6+'30 '!K25+'30 '!K6+'29'!K26+'29'!K6+'28'!K24+'28'!K6</f>
        <v>125601.17527909999</v>
      </c>
      <c r="L26" s="428">
        <f>L6+'34_1'!L24+'34_1'!L6+'33'!L24+'33'!L6+'32'!L25+'32'!L6+'31'!L24+'31'!L6+'30 '!L25+'30 '!L6+'29'!L26+'29'!L6+'28'!L24+'28'!L6</f>
        <v>122524.21799710002</v>
      </c>
      <c r="M26" s="428">
        <f>M6+'34_1'!M24+'34_1'!M6+'33'!M24+'33'!M6+'32'!M25+'32'!M6+'31'!M24+'31'!M6+'30 '!M25+'30 '!M6+'29'!M26+'29'!M6+'28'!M24+'28'!M6</f>
        <v>136319.14290290003</v>
      </c>
      <c r="N26" s="408">
        <f t="shared" ref="N26:N38" si="0">SUM(B26:M26)</f>
        <v>1492042.2147784999</v>
      </c>
    </row>
    <row r="27" spans="1:14" ht="18.75" customHeight="1" x14ac:dyDescent="0.25">
      <c r="A27" s="197" t="s">
        <v>192</v>
      </c>
      <c r="B27" s="428">
        <f>B7+'34_1'!B25+'34_1'!B7+'33'!B25+'33'!B7+'32'!B26+'32'!B7+'31'!B25+'31'!B7+'30 '!B26+'30 '!B7+'29'!B27+'29'!B7+'28'!B25+'28'!B7</f>
        <v>49850.990958000002</v>
      </c>
      <c r="C27" s="428">
        <f>C7+'34_1'!C25+'34_1'!C7+'33'!C25+'33'!C7+'32'!C26+'32'!C7+'31'!C25+'31'!C7+'30 '!C26+'30 '!C7+'29'!C27+'29'!C7+'28'!C25+'28'!C7</f>
        <v>48391.357004099998</v>
      </c>
      <c r="D27" s="428">
        <f>D7+'34_1'!D25+'34_1'!D7+'33'!D25+'33'!D7+'32'!D26+'32'!D7+'31'!D25+'31'!D7+'30 '!D26+'30 '!D7+'29'!D27+'29'!D7+'28'!D25+'28'!D7</f>
        <v>46598.342693000006</v>
      </c>
      <c r="E27" s="428">
        <f>E7+'34_1'!E25+'34_1'!E7+'33'!E25+'33'!E7+'32'!E26+'32'!E7+'31'!E25+'31'!E7+'30 '!E26+'30 '!E7+'29'!E27+'29'!E7+'28'!E25+'28'!E7</f>
        <v>42006.601982999993</v>
      </c>
      <c r="F27" s="428">
        <f>F7+'34_1'!F25+'34_1'!F7+'33'!F25+'33'!F7+'32'!F26+'32'!F7+'31'!F25+'31'!F7+'30 '!F26+'30 '!F7+'29'!F27+'29'!F7+'28'!F25+'28'!F7</f>
        <v>41817.648388600006</v>
      </c>
      <c r="G27" s="428">
        <f>G7+'34_1'!G25+'34_1'!G7+'33'!G25+'33'!G7+'32'!G26+'32'!G7+'31'!G25+'31'!G7+'30 '!G26+'30 '!G7+'29'!G27+'29'!G7+'28'!G25+'28'!G7</f>
        <v>37849.682425000006</v>
      </c>
      <c r="H27" s="428">
        <f>H7+'34_1'!H25+'34_1'!H7+'33'!H25+'33'!H7+'32'!H26+'32'!H7+'31'!H25+'31'!H7+'30 '!H26+'30 '!H7+'29'!H27+'29'!H7+'28'!H25+'28'!H7</f>
        <v>41176.161348100009</v>
      </c>
      <c r="I27" s="428">
        <f>I7+'34_1'!I25+'34_1'!I7+'33'!I25+'33'!I7+'32'!I26+'32'!I7+'31'!I25+'31'!I7+'30 '!I26+'30 '!I7+'29'!I27+'29'!I7+'28'!I25+'28'!I7</f>
        <v>40824.778571799994</v>
      </c>
      <c r="J27" s="428">
        <f>J7+'34_1'!J25+'34_1'!J7+'33'!J25+'33'!J7+'32'!J26+'32'!J7+'31'!J25+'31'!J7+'30 '!J26+'30 '!J7+'29'!J27+'29'!J7+'28'!J25+'28'!J7</f>
        <v>42494.470539700007</v>
      </c>
      <c r="K27" s="428">
        <f>K7+'34_1'!K25+'34_1'!K7+'33'!K25+'33'!K7+'32'!K26+'32'!K7+'31'!K25+'31'!K7+'30 '!K26+'30 '!K7+'29'!K27+'29'!K7+'28'!K25+'28'!K7</f>
        <v>41364.133250900013</v>
      </c>
      <c r="L27" s="428">
        <f>L7+'34_1'!L25+'34_1'!L7+'33'!L25+'33'!L7+'32'!L26+'32'!L7+'31'!L25+'31'!L7+'30 '!L26+'30 '!L7+'29'!L27+'29'!L7+'28'!L25+'28'!L7</f>
        <v>41663.032017199999</v>
      </c>
      <c r="M27" s="428">
        <f>M7+'34_1'!M25+'34_1'!M7+'33'!M25+'33'!M7+'32'!M26+'32'!M7+'31'!M25+'31'!M7+'30 '!M26+'30 '!M7+'29'!M27+'29'!M7+'28'!M25+'28'!M7</f>
        <v>45024.538671299997</v>
      </c>
      <c r="N27" s="408">
        <f t="shared" si="0"/>
        <v>519061.73785070004</v>
      </c>
    </row>
    <row r="28" spans="1:14" ht="18.75" customHeight="1" x14ac:dyDescent="0.25">
      <c r="A28" s="197" t="s">
        <v>214</v>
      </c>
      <c r="B28" s="428">
        <f>B8+'34_1'!B26+'34_1'!B8+'33'!B26+'33'!B8+'32'!B27+'32'!B8+'31'!B26+'31'!B8+'30 '!B27+'30 '!B8+'29'!B28+'29'!B8+'28'!B26+'28'!B8</f>
        <v>577.024</v>
      </c>
      <c r="C28" s="428">
        <f>C8+'34_1'!C26+'34_1'!C8+'33'!C26+'33'!C8+'32'!C27+'32'!C8+'31'!C26+'31'!C8+'30 '!C27+'30 '!C8+'29'!C28+'29'!C8+'28'!C26+'28'!C8</f>
        <v>479.42799999999994</v>
      </c>
      <c r="D28" s="428">
        <f>D8+'34_1'!D26+'34_1'!D8+'33'!D26+'33'!D8+'32'!D27+'32'!D8+'31'!D26+'31'!D8+'30 '!D27+'30 '!D8+'29'!D28+'29'!D8+'28'!D26+'28'!D8</f>
        <v>559.13</v>
      </c>
      <c r="E28" s="428">
        <f>E8+'34_1'!E26+'34_1'!E8+'33'!E26+'33'!E8+'32'!E27+'32'!E8+'31'!E26+'31'!E8+'30 '!E27+'30 '!E8+'29'!E28+'29'!E8+'28'!E26+'28'!E8</f>
        <v>443.23400000000004</v>
      </c>
      <c r="F28" s="428">
        <f>F8+'34_1'!F26+'34_1'!F8+'33'!F26+'33'!F8+'32'!F27+'32'!F8+'31'!F26+'31'!F8+'30 '!F27+'30 '!F8+'29'!F28+'29'!F8+'28'!F26+'28'!F8</f>
        <v>388.70099999999996</v>
      </c>
      <c r="G28" s="428">
        <f>G8+'34_1'!G26+'34_1'!G8+'33'!G26+'33'!G8+'32'!G27+'32'!G8+'31'!G26+'31'!G8+'30 '!G27+'30 '!G8+'29'!G28+'29'!G8+'28'!G26+'28'!G8</f>
        <v>370.19800000000004</v>
      </c>
      <c r="H28" s="428">
        <f>H8+'34_1'!H26+'34_1'!H8+'33'!H26+'33'!H8+'32'!H27+'32'!H8+'31'!H26+'31'!H8+'30 '!H27+'30 '!H8+'29'!H28+'29'!H8+'28'!H26+'28'!H8</f>
        <v>400.20900000000006</v>
      </c>
      <c r="I28" s="428">
        <f>I8+'34_1'!I26+'34_1'!I8+'33'!I26+'33'!I8+'32'!I27+'32'!I8+'31'!I26+'31'!I8+'30 '!I27+'30 '!I8+'29'!I28+'29'!I8+'28'!I26+'28'!I8</f>
        <v>404.23900000000003</v>
      </c>
      <c r="J28" s="428">
        <f>J8+'34_1'!J26+'34_1'!J8+'33'!J26+'33'!J8+'32'!J27+'32'!J8+'31'!J26+'31'!J8+'30 '!J27+'30 '!J8+'29'!J28+'29'!J8+'28'!J26+'28'!J8</f>
        <v>373.83200000000005</v>
      </c>
      <c r="K28" s="428">
        <f>K8+'34_1'!K26+'34_1'!K8+'33'!K26+'33'!K8+'32'!K27+'32'!K8+'31'!K26+'31'!K8+'30 '!K27+'30 '!K8+'29'!K28+'29'!K8+'28'!K26+'28'!K8</f>
        <v>509.363</v>
      </c>
      <c r="L28" s="428">
        <f>L8+'34_1'!L26+'34_1'!L8+'33'!L26+'33'!L8+'32'!L27+'32'!L8+'31'!L26+'31'!L8+'30 '!L27+'30 '!L8+'29'!L28+'29'!L8+'28'!L26+'28'!L8</f>
        <v>544.29200000000003</v>
      </c>
      <c r="M28" s="428">
        <f>M8+'34_1'!M26+'34_1'!M8+'33'!M26+'33'!M8+'32'!M27+'32'!M8+'31'!M26+'31'!M8+'30 '!M27+'30 '!M8+'29'!M28+'29'!M8+'28'!M26+'28'!M8</f>
        <v>519.34400000000005</v>
      </c>
      <c r="N28" s="408">
        <f t="shared" si="0"/>
        <v>5568.9940000000006</v>
      </c>
    </row>
    <row r="29" spans="1:14" ht="18.75" customHeight="1" x14ac:dyDescent="0.25">
      <c r="A29" s="197" t="s">
        <v>193</v>
      </c>
      <c r="B29" s="428">
        <f>B9+'34_1'!B27+'34_1'!B9+'33'!B27+'33'!B9+'32'!B28+'32'!B9+'31'!B27+'31'!B9+'30 '!B28+'30 '!B9+'29'!B29+'29'!B9+'28'!B27+'28'!B9</f>
        <v>137484.08900000001</v>
      </c>
      <c r="C29" s="428">
        <f>C9+'34_1'!C27+'34_1'!C9+'33'!C27+'33'!C9+'32'!C28+'32'!C9+'31'!C27+'31'!C9+'30 '!C28+'30 '!C9+'29'!C29+'29'!C9+'28'!C27+'28'!C9</f>
        <v>122821.85300000002</v>
      </c>
      <c r="D29" s="428">
        <f>D9+'34_1'!D27+'34_1'!D9+'33'!D27+'33'!D9+'32'!D28+'32'!D9+'31'!D27+'31'!D9+'30 '!D28+'30 '!D9+'29'!D29+'29'!D9+'28'!D27+'28'!D9</f>
        <v>120081.82400000002</v>
      </c>
      <c r="E29" s="428">
        <f>E9+'34_1'!E27+'34_1'!E9+'33'!E27+'33'!E9+'32'!E28+'32'!E9+'31'!E27+'31'!E9+'30 '!E28+'30 '!E9+'29'!E29+'29'!E9+'28'!E27+'28'!E9</f>
        <v>108656.541</v>
      </c>
      <c r="F29" s="428">
        <f>F9+'34_1'!F27+'34_1'!F9+'33'!F27+'33'!F9+'32'!F28+'32'!F9+'31'!F27+'31'!F9+'30 '!F28+'30 '!F9+'29'!F29+'29'!F9+'28'!F27+'28'!F9</f>
        <v>109712.986</v>
      </c>
      <c r="G29" s="428">
        <f>G9+'34_1'!G27+'34_1'!G9+'33'!G27+'33'!G9+'32'!G28+'32'!G9+'31'!G27+'31'!G9+'30 '!G28+'30 '!G9+'29'!G29+'29'!G9+'28'!G27+'28'!G9</f>
        <v>107528.77200000003</v>
      </c>
      <c r="H29" s="428">
        <f>H9+'34_1'!H27+'34_1'!H9+'33'!H27+'33'!H9+'32'!H28+'32'!H9+'31'!H27+'31'!H9+'30 '!H28+'30 '!H9+'29'!H29+'29'!H9+'28'!H27+'28'!H9</f>
        <v>123150.245</v>
      </c>
      <c r="I29" s="428">
        <f>I9+'34_1'!I27+'34_1'!I9+'33'!I27+'33'!I9+'32'!I28+'32'!I9+'31'!I27+'31'!I9+'30 '!I28+'30 '!I9+'29'!I29+'29'!I9+'28'!I27+'28'!I9</f>
        <v>125889.951</v>
      </c>
      <c r="J29" s="428">
        <f>J9+'34_1'!J27+'34_1'!J9+'33'!J27+'33'!J9+'32'!J28+'32'!J9+'31'!J27+'31'!J9+'30 '!J28+'30 '!J9+'29'!J29+'29'!J9+'28'!J27+'28'!J9</f>
        <v>117801.55799999999</v>
      </c>
      <c r="K29" s="428">
        <f>K9+'34_1'!K27+'34_1'!K9+'33'!K27+'33'!K9+'32'!K28+'32'!K9+'31'!K27+'31'!K9+'30 '!K28+'30 '!K9+'29'!K29+'29'!K9+'28'!K27+'28'!K9</f>
        <v>131827.57999999999</v>
      </c>
      <c r="L29" s="428">
        <f>L9+'34_1'!L27+'34_1'!L9+'33'!L27+'33'!L9+'32'!L28+'32'!L9+'31'!L27+'31'!L9+'30 '!L28+'30 '!L9+'29'!L29+'29'!L9+'28'!L27+'28'!L9</f>
        <v>140182.23099999997</v>
      </c>
      <c r="M29" s="428">
        <f>M9+'34_1'!M27+'34_1'!M9+'33'!M27+'33'!M9+'32'!M28+'32'!M9+'31'!M27+'31'!M9+'30 '!M28+'30 '!M9+'29'!M29+'29'!M9+'28'!M27+'28'!M9</f>
        <v>151696.38400000002</v>
      </c>
      <c r="N29" s="408">
        <f t="shared" si="0"/>
        <v>1496834.0140000002</v>
      </c>
    </row>
    <row r="30" spans="1:14" ht="18.75" customHeight="1" x14ac:dyDescent="0.25">
      <c r="A30" s="197" t="s">
        <v>194</v>
      </c>
      <c r="B30" s="428">
        <f>B10+'34_1'!B28+'34_1'!B10+'33'!B28+'33'!B10+'32'!B29+'32'!B10+'31'!B28+'31'!B10+'30 '!B29+'30 '!B10+'29'!B30+'29'!B10+'28'!B28+'28'!B10</f>
        <v>679.82500000000005</v>
      </c>
      <c r="C30" s="428">
        <f>C10+'34_1'!C28+'34_1'!C10+'33'!C28+'33'!C10+'32'!C29+'32'!C10+'31'!C28+'31'!C10+'30 '!C29+'30 '!C10+'29'!C30+'29'!C10+'28'!C28+'28'!C10</f>
        <v>710.79099999999994</v>
      </c>
      <c r="D30" s="428">
        <f>D10+'34_1'!D28+'34_1'!D10+'33'!D28+'33'!D10+'32'!D29+'32'!D10+'31'!D28+'31'!D10+'30 '!D29+'30 '!D10+'29'!D30+'29'!D10+'28'!D28+'28'!D10</f>
        <v>2174.1480000000001</v>
      </c>
      <c r="E30" s="428">
        <f>E10+'34_1'!E28+'34_1'!E10+'33'!E28+'33'!E10+'32'!E29+'32'!E10+'31'!E28+'31'!E10+'30 '!E29+'30 '!E10+'29'!E30+'29'!E10+'28'!E28+'28'!E10</f>
        <v>5619.3549999999987</v>
      </c>
      <c r="F30" s="428">
        <f>F10+'34_1'!F28+'34_1'!F10+'33'!F28+'33'!F10+'32'!F29+'32'!F10+'31'!F28+'31'!F10+'30 '!F29+'30 '!F10+'29'!F30+'29'!F10+'28'!F28+'28'!F10</f>
        <v>24778.451000000001</v>
      </c>
      <c r="G30" s="428">
        <f>G10+'34_1'!G28+'34_1'!G10+'33'!G28+'33'!G10+'32'!G29+'32'!G10+'31'!G28+'31'!G10+'30 '!G29+'30 '!G10+'29'!G30+'29'!G10+'28'!G28+'28'!G10</f>
        <v>37914.119000000006</v>
      </c>
      <c r="H30" s="428">
        <f>H10+'34_1'!H28+'34_1'!H10+'33'!H28+'33'!H10+'32'!H29+'32'!H10+'31'!H28+'31'!H10+'30 '!H29+'30 '!H10+'29'!H30+'29'!H10+'28'!H28+'28'!H10</f>
        <v>33146.594000000005</v>
      </c>
      <c r="I30" s="428">
        <f>I10+'34_1'!I28+'34_1'!I10+'33'!I28+'33'!I10+'32'!I29+'32'!I10+'31'!I28+'31'!I10+'30 '!I29+'30 '!I10+'29'!I30+'29'!I10+'28'!I28+'28'!I10</f>
        <v>28924.374</v>
      </c>
      <c r="J30" s="428">
        <f>J10+'34_1'!J28+'34_1'!J10+'33'!J28+'33'!J10+'32'!J29+'32'!J10+'31'!J28+'31'!J10+'30 '!J29+'30 '!J10+'29'!J30+'29'!J10+'28'!J28+'28'!J10</f>
        <v>14313.393999999998</v>
      </c>
      <c r="K30" s="428">
        <f>K10+'34_1'!K28+'34_1'!K10+'33'!K28+'33'!K10+'32'!K29+'32'!K10+'31'!K28+'31'!K10+'30 '!K29+'30 '!K10+'29'!K30+'29'!K10+'28'!K28+'28'!K10</f>
        <v>5266.4859999999999</v>
      </c>
      <c r="L30" s="428">
        <f>L10+'34_1'!L28+'34_1'!L10+'33'!L28+'33'!L10+'32'!L29+'32'!L10+'31'!L28+'31'!L10+'30 '!L29+'30 '!L10+'29'!L30+'29'!L10+'28'!L28+'28'!L10</f>
        <v>2379.1889999999999</v>
      </c>
      <c r="M30" s="428">
        <f>M10+'34_1'!M28+'34_1'!M10+'33'!M28+'33'!M10+'32'!M29+'32'!M10+'31'!M28+'31'!M10+'30 '!M29+'30 '!M10+'29'!M30+'29'!M10+'28'!M28+'28'!M10</f>
        <v>755.39499999999998</v>
      </c>
      <c r="N30" s="408">
        <f t="shared" si="0"/>
        <v>156662.12100000004</v>
      </c>
    </row>
    <row r="31" spans="1:14" ht="18.75" customHeight="1" x14ac:dyDescent="0.25">
      <c r="A31" s="197" t="s">
        <v>195</v>
      </c>
      <c r="B31" s="428">
        <f>B11+'34_1'!B29+'34_1'!B11+'33'!B29+'33'!B11+'32'!B30+'32'!B11+'31'!B29+'31'!B11+'30 '!B30+'30 '!B11+'29'!B31+'29'!B11+'28'!B29+'28'!B11</f>
        <v>31934.753000000004</v>
      </c>
      <c r="C31" s="428">
        <f>C11+'34_1'!C29+'34_1'!C11+'33'!C29+'33'!C11+'32'!C30+'32'!C11+'31'!C29+'31'!C11+'30 '!C30+'30 '!C11+'29'!C31+'29'!C11+'28'!C29+'28'!C11</f>
        <v>34635.801999999996</v>
      </c>
      <c r="D31" s="428">
        <f>D11+'34_1'!D29+'34_1'!D11+'33'!D29+'33'!D11+'32'!D30+'32'!D11+'31'!D29+'31'!D11+'30 '!D30+'30 '!D11+'29'!D31+'29'!D11+'28'!D29+'28'!D11</f>
        <v>30435.383000000002</v>
      </c>
      <c r="E31" s="428">
        <f>E11+'34_1'!E29+'34_1'!E11+'33'!E29+'33'!E11+'32'!E30+'32'!E11+'31'!E29+'31'!E11+'30 '!E30+'30 '!E11+'29'!E31+'29'!E11+'28'!E29+'28'!E11</f>
        <v>30568.010999999999</v>
      </c>
      <c r="F31" s="428">
        <f>F11+'34_1'!F29+'34_1'!F11+'33'!F29+'33'!F11+'32'!F30+'32'!F11+'31'!F29+'31'!F11+'30 '!F30+'30 '!F11+'29'!F31+'29'!F11+'28'!F29+'28'!F11</f>
        <v>20603.616000000002</v>
      </c>
      <c r="G31" s="428">
        <f>G11+'34_1'!G29+'34_1'!G11+'33'!G29+'33'!G11+'32'!G30+'32'!G11+'31'!G29+'31'!G11+'30 '!G30+'30 '!G11+'29'!G31+'29'!G11+'28'!G29+'28'!G11</f>
        <v>20146.074000000001</v>
      </c>
      <c r="H31" s="428">
        <f>H11+'34_1'!H29+'34_1'!H11+'33'!H29+'33'!H11+'32'!H30+'32'!H11+'31'!H29+'31'!H11+'30 '!H30+'30 '!H11+'29'!H31+'29'!H11+'28'!H29+'28'!H11</f>
        <v>23263.887999999999</v>
      </c>
      <c r="I31" s="428">
        <f>I11+'34_1'!I29+'34_1'!I11+'33'!I29+'33'!I11+'32'!I30+'32'!I11+'31'!I29+'31'!I11+'30 '!I30+'30 '!I11+'29'!I31+'29'!I11+'28'!I29+'28'!I11</f>
        <v>20506.061000000002</v>
      </c>
      <c r="J31" s="428">
        <f>J11+'34_1'!J29+'34_1'!J11+'33'!J29+'33'!J11+'32'!J30+'32'!J11+'31'!J29+'31'!J11+'30 '!J30+'30 '!J11+'29'!J31+'29'!J11+'28'!J29+'28'!J11</f>
        <v>17418.377000000004</v>
      </c>
      <c r="K31" s="428">
        <f>K11+'34_1'!K29+'34_1'!K11+'33'!K29+'33'!K11+'32'!K30+'32'!K11+'31'!K29+'31'!K11+'30 '!K30+'30 '!K11+'29'!K31+'29'!K11+'28'!K29+'28'!K11</f>
        <v>24969.548000000003</v>
      </c>
      <c r="L31" s="428">
        <f>L11+'34_1'!L29+'34_1'!L11+'33'!L29+'33'!L11+'32'!L30+'32'!L11+'31'!L29+'31'!L11+'30 '!L30+'30 '!L11+'29'!L31+'29'!L11+'28'!L29+'28'!L11</f>
        <v>32795.482999999993</v>
      </c>
      <c r="M31" s="428">
        <f>M11+'34_1'!M29+'34_1'!M11+'33'!M29+'33'!M11+'32'!M30+'32'!M11+'31'!M29+'31'!M11+'30 '!M30+'30 '!M11+'29'!M31+'29'!M11+'28'!M29+'28'!M11</f>
        <v>25380.195</v>
      </c>
      <c r="N31" s="408">
        <f t="shared" si="0"/>
        <v>312657.19099999999</v>
      </c>
    </row>
    <row r="32" spans="1:14" ht="18.75" customHeight="1" x14ac:dyDescent="0.25">
      <c r="A32" s="197" t="s">
        <v>196</v>
      </c>
      <c r="B32" s="428">
        <f>B12+'34_1'!B30+'34_1'!B12+'33'!B30+'33'!B12+'32'!B31+'32'!B12+'31'!B30+'31'!B12+'30 '!B31+'30 '!B12+'29'!B32+'29'!B12+'28'!B30+'28'!B12</f>
        <v>248.46799999999999</v>
      </c>
      <c r="C32" s="428">
        <f>C12+'34_1'!C30+'34_1'!C12+'33'!C30+'33'!C12+'32'!C31+'32'!C12+'31'!C30+'31'!C12+'30 '!C31+'30 '!C12+'29'!C32+'29'!C12+'28'!C30+'28'!C12</f>
        <v>384.23099999999999</v>
      </c>
      <c r="D32" s="428">
        <f>D12+'34_1'!D30+'34_1'!D12+'33'!D30+'33'!D12+'32'!D31+'32'!D12+'31'!D30+'31'!D12+'30 '!D31+'30 '!D12+'29'!D32+'29'!D12+'28'!D30+'28'!D12</f>
        <v>443.60599999999994</v>
      </c>
      <c r="E32" s="428">
        <f>E12+'34_1'!E30+'34_1'!E12+'33'!E30+'33'!E12+'32'!E31+'32'!E12+'31'!E30+'31'!E12+'30 '!E31+'30 '!E12+'29'!E32+'29'!E12+'28'!E30+'28'!E12</f>
        <v>245.63399999999999</v>
      </c>
      <c r="F32" s="428">
        <f>F12+'34_1'!F30+'34_1'!F12+'33'!F30+'33'!F12+'32'!F31+'32'!F12+'31'!F30+'31'!F12+'30 '!F31+'30 '!F12+'29'!F32+'29'!F12+'28'!F30+'28'!F12</f>
        <v>436.36399999999998</v>
      </c>
      <c r="G32" s="428">
        <f>G12+'34_1'!G30+'34_1'!G12+'33'!G30+'33'!G12+'32'!G31+'32'!G12+'31'!G30+'31'!G12+'30 '!G31+'30 '!G12+'29'!G32+'29'!G12+'28'!G30+'28'!G12</f>
        <v>393.762</v>
      </c>
      <c r="H32" s="428">
        <f>H12+'34_1'!H30+'34_1'!H12+'33'!H30+'33'!H12+'32'!H31+'32'!H12+'31'!H30+'31'!H12+'30 '!H31+'30 '!H12+'29'!H32+'29'!H12+'28'!H30+'28'!H12</f>
        <v>325.37599999999998</v>
      </c>
      <c r="I32" s="428">
        <f>I12+'34_1'!I30+'34_1'!I12+'33'!I30+'33'!I12+'32'!I31+'32'!I12+'31'!I30+'31'!I12+'30 '!I31+'30 '!I12+'29'!I32+'29'!I12+'28'!I30+'28'!I12</f>
        <v>514.66099999999994</v>
      </c>
      <c r="J32" s="428">
        <f>J12+'34_1'!J30+'34_1'!J12+'33'!J30+'33'!J12+'32'!J31+'32'!J12+'31'!J30+'31'!J12+'30 '!J31+'30 '!J12+'29'!J32+'29'!J12+'28'!J30+'28'!J12</f>
        <v>488.05399999999997</v>
      </c>
      <c r="K32" s="428">
        <f>K12+'34_1'!K30+'34_1'!K12+'33'!K30+'33'!K12+'32'!K31+'32'!K12+'31'!K30+'31'!K12+'30 '!K31+'30 '!K12+'29'!K32+'29'!K12+'28'!K30+'28'!K12</f>
        <v>809.43399999999997</v>
      </c>
      <c r="L32" s="428">
        <f>L12+'34_1'!L30+'34_1'!L12+'33'!L30+'33'!L12+'32'!L31+'32'!L12+'31'!L30+'31'!L12+'30 '!L31+'30 '!L12+'29'!L32+'29'!L12+'28'!L30+'28'!L12</f>
        <v>630.26499999999999</v>
      </c>
      <c r="M32" s="428">
        <f>M12+'34_1'!M30+'34_1'!M12+'33'!M30+'33'!M12+'32'!M31+'32'!M12+'31'!M30+'31'!M12+'30 '!M31+'30 '!M12+'29'!M32+'29'!M12+'28'!M30+'28'!M12</f>
        <v>565.86199999999997</v>
      </c>
      <c r="N32" s="408">
        <f t="shared" si="0"/>
        <v>5485.7170000000006</v>
      </c>
    </row>
    <row r="33" spans="1:14" ht="18.75" customHeight="1" x14ac:dyDescent="0.25">
      <c r="A33" s="197" t="s">
        <v>197</v>
      </c>
      <c r="B33" s="428">
        <f>B13+'34_1'!B31+'34_1'!B13+'33'!B31+'33'!B13+'32'!B32+'32'!B13+'31'!B31+'31'!B13+'30 '!B32+'30 '!B13+'29'!B33+'29'!B13+'28'!B31+'28'!B13</f>
        <v>39941.538000000008</v>
      </c>
      <c r="C33" s="428">
        <f>C13+'34_1'!C31+'34_1'!C13+'33'!C31+'33'!C13+'32'!C32+'32'!C13+'31'!C31+'31'!C13+'30 '!C32+'30 '!C13+'29'!C33+'29'!C13+'28'!C31+'28'!C13</f>
        <v>49627.922999999995</v>
      </c>
      <c r="D33" s="428">
        <f>D13+'34_1'!D31+'34_1'!D13+'33'!D31+'33'!D13+'32'!D32+'32'!D13+'31'!D31+'31'!D13+'30 '!D32+'30 '!D13+'29'!D33+'29'!D13+'28'!D31+'28'!D13</f>
        <v>65799.353000000003</v>
      </c>
      <c r="E33" s="428">
        <f>E13+'34_1'!E31+'34_1'!E13+'33'!E31+'33'!E13+'32'!E32+'32'!E13+'31'!E31+'31'!E13+'30 '!E32+'30 '!E13+'29'!E33+'29'!E13+'28'!E31+'28'!E13</f>
        <v>51504.331999999995</v>
      </c>
      <c r="F33" s="428">
        <f>F13+'34_1'!F31+'34_1'!F13+'33'!F31+'33'!F13+'32'!F32+'32'!F13+'31'!F31+'31'!F13+'30 '!F32+'30 '!F13+'29'!F33+'29'!F13+'28'!F31+'28'!F13</f>
        <v>52682.604999999996</v>
      </c>
      <c r="G33" s="428">
        <f>G13+'34_1'!G31+'34_1'!G13+'33'!G31+'33'!G13+'32'!G32+'32'!G13+'31'!G31+'31'!G13+'30 '!G32+'30 '!G13+'29'!G33+'29'!G13+'28'!G31+'28'!G13</f>
        <v>49174.847000000009</v>
      </c>
      <c r="H33" s="428">
        <f>H13+'34_1'!H31+'34_1'!H13+'33'!H31+'33'!H13+'32'!H32+'32'!H13+'31'!H31+'31'!H13+'30 '!H32+'30 '!H13+'29'!H33+'29'!H13+'28'!H31+'28'!H13</f>
        <v>50151.552000000003</v>
      </c>
      <c r="I33" s="428">
        <f>I13+'34_1'!I31+'34_1'!I13+'33'!I31+'33'!I13+'32'!I32+'32'!I13+'31'!I31+'31'!I13+'30 '!I32+'30 '!I13+'29'!I33+'29'!I13+'28'!I31+'28'!I13</f>
        <v>46696.389999999992</v>
      </c>
      <c r="J33" s="428">
        <f>J13+'34_1'!J31+'34_1'!J13+'33'!J31+'33'!J13+'32'!J32+'32'!J13+'31'!J31+'31'!J13+'30 '!J32+'30 '!J13+'29'!J33+'29'!J13+'28'!J31+'28'!J13</f>
        <v>46136.131999999998</v>
      </c>
      <c r="K33" s="428">
        <f>K13+'34_1'!K31+'34_1'!K13+'33'!K31+'33'!K13+'32'!K32+'32'!K13+'31'!K31+'31'!K13+'30 '!K32+'30 '!K13+'29'!K33+'29'!K13+'28'!K31+'28'!K13</f>
        <v>44552.757000000005</v>
      </c>
      <c r="L33" s="428">
        <f>L13+'34_1'!L31+'34_1'!L13+'33'!L31+'33'!L13+'32'!L32+'32'!L13+'31'!L31+'31'!L13+'30 '!L32+'30 '!L13+'29'!L33+'29'!L13+'28'!L31+'28'!L13</f>
        <v>41393.328999999991</v>
      </c>
      <c r="M33" s="428">
        <f>M13+'34_1'!M31+'34_1'!M13+'33'!M31+'33'!M13+'32'!M32+'32'!M13+'31'!M31+'31'!M13+'30 '!M32+'30 '!M13+'29'!M33+'29'!M13+'28'!M31+'28'!M13</f>
        <v>40957.962</v>
      </c>
      <c r="N33" s="408">
        <f t="shared" si="0"/>
        <v>578618.72</v>
      </c>
    </row>
    <row r="34" spans="1:14" ht="18.75" customHeight="1" x14ac:dyDescent="0.25">
      <c r="A34" s="135" t="s">
        <v>198</v>
      </c>
      <c r="B34" s="428">
        <f>B14+'34_1'!B32+'34_1'!B14+'33'!B32+'33'!B14+'32'!B33+'32'!B14+'31'!B32+'31'!B14+'30 '!B33+'30 '!B14+'29'!B34+'29'!B14+'28'!B32+'28'!B14</f>
        <v>140742.8048868</v>
      </c>
      <c r="C34" s="428">
        <f>C14+'34_1'!C32+'34_1'!C14+'33'!C32+'33'!C14+'32'!C33+'32'!C14+'31'!C32+'31'!C14+'30 '!C33+'30 '!C14+'29'!C34+'29'!C14+'28'!C32+'28'!C14</f>
        <v>128147.07669520001</v>
      </c>
      <c r="D34" s="428">
        <f>D14+'34_1'!D32+'34_1'!D14+'33'!D32+'33'!D14+'32'!D33+'32'!D14+'31'!D32+'31'!D14+'30 '!D33+'30 '!D14+'29'!D34+'29'!D14+'28'!D32+'28'!D14</f>
        <v>154175.73459050001</v>
      </c>
      <c r="E34" s="428">
        <f>E14+'34_1'!E32+'34_1'!E14+'33'!E32+'33'!E14+'32'!E33+'32'!E14+'31'!E32+'31'!E14+'30 '!E33+'30 '!E14+'29'!E34+'29'!E14+'28'!E32+'28'!E14</f>
        <v>137768.46566780002</v>
      </c>
      <c r="F34" s="428">
        <f>F14+'34_1'!F32+'34_1'!F14+'33'!F32+'33'!F14+'32'!F33+'32'!F14+'31'!F32+'31'!F14+'30 '!F33+'30 '!F14+'29'!F34+'29'!F14+'28'!F32+'28'!F14</f>
        <v>150106.7513184</v>
      </c>
      <c r="G34" s="428">
        <f>G14+'34_1'!G32+'34_1'!G14+'33'!G32+'33'!G14+'32'!G33+'32'!G14+'31'!G32+'31'!G14+'30 '!G33+'30 '!G14+'29'!G34+'29'!G14+'28'!G32+'28'!G14</f>
        <v>171035.32543979998</v>
      </c>
      <c r="H34" s="428">
        <f>H14+'34_1'!H32+'34_1'!H14+'33'!H32+'33'!H14+'32'!H33+'32'!H14+'31'!H32+'31'!H14+'30 '!H33+'30 '!H14+'29'!H34+'29'!H14+'28'!H32+'28'!H14</f>
        <v>149591.74244959999</v>
      </c>
      <c r="I34" s="428">
        <f>I14+'34_1'!I32+'34_1'!I14+'33'!I32+'33'!I14+'32'!I33+'32'!I14+'31'!I32+'31'!I14+'30 '!I33+'30 '!I14+'29'!I34+'29'!I14+'28'!I32+'28'!I14</f>
        <v>345094.71878130001</v>
      </c>
      <c r="J34" s="428">
        <f>J14+'34_1'!J32+'34_1'!J14+'33'!J32+'33'!J14+'32'!J33+'32'!J14+'31'!J32+'31'!J14+'30 '!J33+'30 '!J14+'29'!J34+'29'!J14+'28'!J32+'28'!J14</f>
        <v>321485.60782300006</v>
      </c>
      <c r="K34" s="428">
        <f>K14+'34_1'!K32+'34_1'!K14+'33'!K32+'33'!K14+'32'!K33+'32'!K14+'31'!K32+'31'!K14+'30 '!K33+'30 '!K14+'29'!K34+'29'!K14+'28'!K32+'28'!K14</f>
        <v>337999.46646120003</v>
      </c>
      <c r="L34" s="428">
        <f>L14+'34_1'!L32+'34_1'!L14+'33'!L32+'33'!L14+'32'!L33+'32'!L14+'31'!L32+'31'!L14+'30 '!L33+'30 '!L14+'29'!L34+'29'!L14+'28'!L32+'28'!L14</f>
        <v>350634.98864159989</v>
      </c>
      <c r="M34" s="428">
        <f>M14+'34_1'!M32+'34_1'!M14+'33'!M32+'33'!M14+'32'!M33+'32'!M14+'31'!M32+'31'!M14+'30 '!M33+'30 '!M14+'29'!M34+'29'!M14+'28'!M32+'28'!M14</f>
        <v>366129.01173319988</v>
      </c>
      <c r="N34" s="408">
        <f t="shared" si="0"/>
        <v>2752911.6944884001</v>
      </c>
    </row>
    <row r="35" spans="1:14" ht="18.75" customHeight="1" x14ac:dyDescent="0.25">
      <c r="A35" s="135" t="s">
        <v>340</v>
      </c>
      <c r="B35" s="428">
        <f>B15+'34_1'!B33+'34_1'!B15+'33'!B33+'33'!B15+'32'!B34+'32'!B15+'31'!B33+'31'!B15+'30 '!B34+'30 '!B15+'29'!B35+'29'!B15+'28'!B33+'28'!B15</f>
        <v>500274.78670130001</v>
      </c>
      <c r="C35" s="428">
        <f>C15+'34_1'!C33+'34_1'!C15+'33'!C33+'33'!C15+'32'!C34+'32'!C15+'31'!C33+'31'!C15+'30 '!C34+'30 '!C15+'29'!C35+'29'!C15+'28'!C33+'28'!C15</f>
        <v>452838.32917049999</v>
      </c>
      <c r="D35" s="428">
        <f>D15+'34_1'!D33+'34_1'!D15+'33'!D33+'33'!D15+'32'!D34+'32'!D15+'31'!D33+'31'!D15+'30 '!D34+'30 '!D15+'29'!D35+'29'!D15+'28'!D33+'28'!D15</f>
        <v>512161.23569140007</v>
      </c>
      <c r="E35" s="428">
        <f>E15+'34_1'!E33+'34_1'!E15+'33'!E33+'33'!E15+'32'!E34+'32'!E15+'31'!E33+'31'!E15+'30 '!E34+'30 '!E15+'29'!E35+'29'!E15+'28'!E33+'28'!E15</f>
        <v>483255.95203550003</v>
      </c>
      <c r="F35" s="428">
        <f>F15+'34_1'!F33+'34_1'!F15+'33'!F33+'33'!F15+'32'!F34+'32'!F15+'31'!F33+'31'!F15+'30 '!F34+'30 '!F15+'29'!F35+'29'!F15+'28'!F33+'28'!F15</f>
        <v>498678.040592</v>
      </c>
      <c r="G35" s="428">
        <f>G15+'34_1'!G33+'34_1'!G15+'33'!G33+'33'!G15+'32'!G34+'32'!G15+'31'!G33+'31'!G15+'30 '!G34+'30 '!G15+'29'!G35+'29'!G15+'28'!G33+'28'!G15</f>
        <v>489184.98411800002</v>
      </c>
      <c r="H35" s="428">
        <f>H15+'34_1'!H33+'34_1'!H15+'33'!H33+'33'!H15+'32'!H34+'32'!H15+'31'!H33+'31'!H15+'30 '!H34+'30 '!H15+'29'!H35+'29'!H15+'28'!H33+'28'!H15</f>
        <v>502692.33967559994</v>
      </c>
      <c r="I35" s="428">
        <f>I15+'34_1'!I33+'34_1'!I15+'33'!I33+'33'!I15+'32'!I34+'32'!I15+'31'!I33+'31'!I15+'30 '!I34+'30 '!I15+'29'!I35+'29'!I15+'28'!I33+'28'!I15</f>
        <v>412760.4502761999</v>
      </c>
      <c r="J35" s="428">
        <f>J15+'34_1'!J33+'34_1'!J15+'33'!J33+'33'!J15+'32'!J34+'32'!J15+'31'!J33+'31'!J15+'30 '!J34+'30 '!J15+'29'!J35+'29'!J15+'28'!J33+'28'!J15</f>
        <v>398246.95275210001</v>
      </c>
      <c r="K35" s="428">
        <f>K15+'34_1'!K33+'34_1'!K15+'33'!K33+'33'!K15+'32'!K34+'32'!K15+'31'!K33+'31'!K15+'30 '!K34+'30 '!K15+'29'!K35+'29'!K15+'28'!K33+'28'!K15</f>
        <v>433348.00298810005</v>
      </c>
      <c r="L35" s="428">
        <f>L15+'34_1'!L33+'34_1'!L15+'33'!L33+'33'!L15+'32'!L34+'32'!L15+'31'!L33+'31'!L15+'30 '!L34+'30 '!L15+'29'!L35+'29'!L15+'28'!L33+'28'!L15</f>
        <v>424255.68084729998</v>
      </c>
      <c r="M35" s="428">
        <f>M15+'34_1'!M33+'34_1'!M15+'33'!M33+'33'!M15+'32'!M34+'32'!M15+'31'!M33+'31'!M15+'30 '!M34+'30 '!M15+'29'!M35+'29'!M15+'28'!M33+'28'!M15</f>
        <v>414531.61443189991</v>
      </c>
      <c r="N35" s="408">
        <f>SUM(B35:M35)</f>
        <v>5522228.3692799006</v>
      </c>
    </row>
    <row r="36" spans="1:14" ht="18.75" customHeight="1" x14ac:dyDescent="0.25">
      <c r="A36" s="135" t="s">
        <v>341</v>
      </c>
      <c r="B36" s="428">
        <f>B16+'34_1'!B34+'34_1'!B16+'33'!B34+'33'!B16+'32'!B35+'32'!B16+'31'!B34+'31'!B16+'30 '!B35+'30 '!B16+'29'!B36+'29'!B16+'28'!B34+'28'!B16</f>
        <v>30751.801000000003</v>
      </c>
      <c r="C36" s="428">
        <f>C16+'34_1'!C34+'34_1'!C16+'33'!C34+'33'!C16+'32'!C35+'32'!C16+'31'!C34+'31'!C16+'30 '!C35+'30 '!C16+'29'!C36+'29'!C16+'28'!C34+'28'!C16</f>
        <v>28370.833999999995</v>
      </c>
      <c r="D36" s="428">
        <f>D16+'34_1'!D34+'34_1'!D16+'33'!D34+'33'!D16+'32'!D35+'32'!D16+'31'!D34+'31'!D16+'30 '!D35+'30 '!D16+'29'!D36+'29'!D16+'28'!D34+'28'!D16</f>
        <v>32231.234</v>
      </c>
      <c r="E36" s="428">
        <f>E16+'34_1'!E34+'34_1'!E16+'33'!E34+'33'!E16+'32'!E35+'32'!E16+'31'!E34+'31'!E16+'30 '!E35+'30 '!E16+'29'!E36+'29'!E16+'28'!E34+'28'!E16</f>
        <v>26374.405000000002</v>
      </c>
      <c r="F36" s="428">
        <f>F16+'34_1'!F34+'34_1'!F16+'33'!F34+'33'!F16+'32'!F35+'32'!F16+'31'!F34+'31'!F16+'30 '!F35+'30 '!F16+'29'!F36+'29'!F16+'28'!F34+'28'!F16</f>
        <v>29946.964999999997</v>
      </c>
      <c r="G36" s="428">
        <f>G16+'34_1'!G34+'34_1'!G16+'33'!G34+'33'!G16+'32'!G35+'32'!G16+'31'!G34+'31'!G16+'30 '!G35+'30 '!G16+'29'!G36+'29'!G16+'28'!G34+'28'!G16</f>
        <v>27473.587000000003</v>
      </c>
      <c r="H36" s="428">
        <f>H16+'34_1'!H34+'34_1'!H16+'33'!H34+'33'!H16+'32'!H35+'32'!H16+'31'!H34+'31'!H16+'30 '!H35+'30 '!H16+'29'!H36+'29'!H16+'28'!H34+'28'!H16</f>
        <v>25023.287</v>
      </c>
      <c r="I36" s="428">
        <f>I16+'34_1'!I34+'34_1'!I16+'33'!I34+'33'!I16+'32'!I35+'32'!I16+'31'!I34+'31'!I16+'30 '!I35+'30 '!I16+'29'!I36+'29'!I16+'28'!I34+'28'!I16</f>
        <v>28667.393</v>
      </c>
      <c r="J36" s="428">
        <f>J16+'34_1'!J34+'34_1'!J16+'33'!J34+'33'!J16+'32'!J35+'32'!J16+'31'!J34+'31'!J16+'30 '!J35+'30 '!J16+'29'!J36+'29'!J16+'28'!J34+'28'!J16</f>
        <v>22934.113999999998</v>
      </c>
      <c r="K36" s="428">
        <f>K16+'34_1'!K34+'34_1'!K16+'33'!K34+'33'!K16+'32'!K35+'32'!K16+'31'!K34+'31'!K16+'30 '!K35+'30 '!K16+'29'!K36+'29'!K16+'28'!K34+'28'!K16</f>
        <v>24635.99927</v>
      </c>
      <c r="L36" s="428">
        <f>L16+'34_1'!L34+'34_1'!L16+'33'!L34+'33'!L16+'32'!L35+'32'!L16+'31'!L34+'31'!L16+'30 '!L35+'30 '!L16+'29'!L36+'29'!L16+'28'!L34+'28'!L16</f>
        <v>26548.53873</v>
      </c>
      <c r="M36" s="428">
        <f>M16+'34_1'!M34+'34_1'!M16+'33'!M34+'33'!M16+'32'!M35+'32'!M16+'31'!M34+'31'!M16+'30 '!M35+'30 '!M16+'29'!M36+'29'!M16+'28'!M34+'28'!M16</f>
        <v>23471.826999999997</v>
      </c>
      <c r="N36" s="408">
        <f t="shared" si="0"/>
        <v>326429.98500000004</v>
      </c>
    </row>
    <row r="37" spans="1:14" ht="18.75" customHeight="1" x14ac:dyDescent="0.25">
      <c r="A37" s="197" t="s">
        <v>205</v>
      </c>
      <c r="B37" s="428">
        <f>B17+'34_1'!B35+'34_1'!B17+'33'!B35+'33'!B17+'32'!B36+'32'!B17+'31'!B35+'31'!B17+'30 '!B36+'30 '!B17+'29'!B37+'29'!B17+'28'!B35+'28'!B17</f>
        <v>2946.998</v>
      </c>
      <c r="C37" s="428">
        <f>C17+'34_1'!C35+'34_1'!C17+'33'!C35+'33'!C17+'32'!C36+'32'!C17+'31'!C35+'31'!C17+'30 '!C36+'30 '!C17+'29'!C37+'29'!C17+'28'!C35+'28'!C17</f>
        <v>2377</v>
      </c>
      <c r="D37" s="428">
        <f>D17+'34_1'!D35+'34_1'!D17+'33'!D35+'33'!D17+'32'!D36+'32'!D17+'31'!D35+'31'!D17+'30 '!D36+'30 '!D17+'29'!D37+'29'!D17+'28'!D35+'28'!D17</f>
        <v>2997</v>
      </c>
      <c r="E37" s="428">
        <f>E17+'34_1'!E35+'34_1'!E17+'33'!E35+'33'!E17+'32'!E36+'32'!E17+'31'!E35+'31'!E17+'30 '!E36+'30 '!E17+'29'!E37+'29'!E17+'28'!E35+'28'!E17</f>
        <v>3323.009</v>
      </c>
      <c r="F37" s="428">
        <f>F17+'34_1'!F35+'34_1'!F17+'33'!F35+'33'!F17+'32'!F36+'32'!F17+'31'!F35+'31'!F17+'30 '!F36+'30 '!F17+'29'!F37+'29'!F17+'28'!F35+'28'!F17</f>
        <v>2633</v>
      </c>
      <c r="G37" s="428">
        <f>G17+'34_1'!G35+'34_1'!G17+'33'!G35+'33'!G17+'32'!G36+'32'!G17+'31'!G35+'31'!G17+'30 '!G36+'30 '!G17+'29'!G37+'29'!G17+'28'!G35+'28'!G17</f>
        <v>2904</v>
      </c>
      <c r="H37" s="428">
        <f>H17+'34_1'!H35+'34_1'!H17+'33'!H35+'33'!H17+'32'!H36+'32'!H17+'31'!H35+'31'!H17+'30 '!H36+'30 '!H17+'29'!H37+'29'!H17+'28'!H35+'28'!H17</f>
        <v>2655</v>
      </c>
      <c r="I37" s="428">
        <f>I17+'34_1'!I35+'34_1'!I17+'33'!I35+'33'!I17+'32'!I36+'32'!I17+'31'!I35+'31'!I17+'30 '!I36+'30 '!I17+'29'!I37+'29'!I17+'28'!I35+'28'!I17</f>
        <v>16462</v>
      </c>
      <c r="J37" s="428">
        <f>J17+'34_1'!J35+'34_1'!J17+'33'!J35+'33'!J17+'32'!J36+'32'!J17+'31'!J35+'31'!J17+'30 '!J36+'30 '!J17+'29'!J37+'29'!J17+'28'!J35+'28'!J17</f>
        <v>15756.130000000001</v>
      </c>
      <c r="K37" s="428">
        <f>K17+'34_1'!K35+'34_1'!K17+'33'!K35+'33'!K17+'32'!K36+'32'!K17+'31'!K35+'31'!K17+'30 '!K36+'30 '!K17+'29'!K37+'29'!K17+'28'!K35+'28'!K17</f>
        <v>14894.789999999999</v>
      </c>
      <c r="L37" s="428">
        <f>L17+'34_1'!L35+'34_1'!L17+'33'!L35+'33'!L17+'32'!L36+'32'!L17+'31'!L35+'31'!L17+'30 '!L36+'30 '!L17+'29'!L37+'29'!L17+'28'!L35+'28'!L17</f>
        <v>15376.699000000002</v>
      </c>
      <c r="M37" s="428">
        <f>M17+'34_1'!M35+'34_1'!M17+'33'!M35+'33'!M17+'32'!M36+'32'!M17+'31'!M35+'31'!M17+'30 '!M36+'30 '!M17+'29'!M37+'29'!M17+'28'!M35+'28'!M17</f>
        <v>5796.2370000000001</v>
      </c>
      <c r="N37" s="408">
        <f t="shared" si="0"/>
        <v>88121.862999999998</v>
      </c>
    </row>
    <row r="38" spans="1:14" ht="18.75" customHeight="1" x14ac:dyDescent="0.25">
      <c r="A38" s="197" t="s">
        <v>489</v>
      </c>
      <c r="B38" s="428">
        <f>B18+'34_1'!B36+'34_1'!B18+'33'!B36+'33'!B18+'32'!B37+'32'!B18+'31'!B36+'31'!B18+'30 '!B37+'30 '!B18+'29'!B38+'29'!B18+'28'!B36+'28'!B18</f>
        <v>2593.259</v>
      </c>
      <c r="C38" s="428">
        <f>C18+'34_1'!C36+'34_1'!C18+'33'!C36+'33'!C18+'32'!C37+'32'!C18+'31'!C36+'31'!C18+'30 '!C37+'30 '!C18+'29'!C38+'29'!C18+'28'!C36+'28'!C18</f>
        <v>1784.078</v>
      </c>
      <c r="D38" s="428">
        <f>D18+'34_1'!D36+'34_1'!D18+'33'!D36+'33'!D18+'32'!D37+'32'!D18+'31'!D36+'31'!D18+'30 '!D37+'30 '!D18+'29'!D38+'29'!D18+'28'!D36+'28'!D18</f>
        <v>2024.086</v>
      </c>
      <c r="E38" s="428">
        <f>E18+'34_1'!E36+'34_1'!E18+'33'!E36+'33'!E18+'32'!E37+'32'!E18+'31'!E36+'31'!E18+'30 '!E37+'30 '!E18+'29'!E38+'29'!E18+'28'!E36+'28'!E18</f>
        <v>1817.7190000000001</v>
      </c>
      <c r="F38" s="428">
        <f>F18+'34_1'!F36+'34_1'!F18+'33'!F36+'33'!F18+'32'!F37+'32'!F18+'31'!F36+'31'!F18+'30 '!F37+'30 '!F18+'29'!F38+'29'!F18+'28'!F36+'28'!F18</f>
        <v>463.18400000000003</v>
      </c>
      <c r="G38" s="428">
        <f>G18+'34_1'!G36+'34_1'!G18+'33'!G36+'33'!G18+'32'!G37+'32'!G18+'31'!G36+'31'!G18+'30 '!G37+'30 '!G18+'29'!G38+'29'!G18+'28'!G36+'28'!G18</f>
        <v>658.78800000000001</v>
      </c>
      <c r="H38" s="428">
        <f>H18+'34_1'!H36+'34_1'!H18+'33'!H36+'33'!H18+'32'!H37+'32'!H18+'31'!H36+'31'!H18+'30 '!H37+'30 '!H18+'29'!H38+'29'!H18+'28'!H36+'28'!H18</f>
        <v>1306.9380000000001</v>
      </c>
      <c r="I38" s="428">
        <f>I18+'34_1'!I36+'34_1'!I18+'33'!I36+'33'!I18+'32'!I37+'32'!I18+'31'!I36+'31'!I18+'30 '!I37+'30 '!I18+'29'!I38+'29'!I18+'28'!I36+'28'!I18</f>
        <v>2606.8809999999999</v>
      </c>
      <c r="J38" s="428">
        <f>J18+'34_1'!J36+'34_1'!J18+'33'!J36+'33'!J18+'32'!J37+'32'!J18+'31'!J36+'31'!J18+'30 '!J37+'30 '!J18+'29'!J38+'29'!J18+'28'!J36+'28'!J18</f>
        <v>616.24900000000002</v>
      </c>
      <c r="K38" s="428">
        <f>K18+'34_1'!K36+'34_1'!K18+'33'!K36+'33'!K18+'32'!K37+'32'!K18+'31'!K36+'31'!K18+'30 '!K37+'30 '!K18+'29'!K38+'29'!K18+'28'!K36+'28'!K18</f>
        <v>517.83199999999999</v>
      </c>
      <c r="L38" s="428">
        <f>L18+'34_1'!L36+'34_1'!L18+'33'!L36+'33'!L18+'32'!L37+'32'!L18+'31'!L36+'31'!L18+'30 '!L37+'30 '!L18+'29'!L38+'29'!L18+'28'!L36+'28'!L18</f>
        <v>3100.7950000000001</v>
      </c>
      <c r="M38" s="428">
        <f>M18+'34_1'!M36+'34_1'!M18+'33'!M36+'33'!M18+'32'!M37+'32'!M18+'31'!M36+'31'!M18+'30 '!M37+'30 '!M18+'29'!M38+'29'!M18+'28'!M36+'28'!M18</f>
        <v>917.63599999999997</v>
      </c>
      <c r="N38" s="408">
        <f t="shared" si="0"/>
        <v>18407.445</v>
      </c>
    </row>
    <row r="39" spans="1:14" ht="15" x14ac:dyDescent="0.25">
      <c r="A39" s="253" t="s">
        <v>151</v>
      </c>
      <c r="B39" s="427">
        <f>SUM(B25:B38)</f>
        <v>1287098.6569164</v>
      </c>
      <c r="C39" s="427">
        <f t="shared" ref="C39:N39" si="1">SUM(C25:C38)</f>
        <v>1199223.123469</v>
      </c>
      <c r="D39" s="427">
        <f t="shared" si="1"/>
        <v>1310397.4441855999</v>
      </c>
      <c r="E39" s="427">
        <f t="shared" si="1"/>
        <v>1213495.3227223002</v>
      </c>
      <c r="F39" s="427">
        <f t="shared" si="1"/>
        <v>1259658.4539242</v>
      </c>
      <c r="G39" s="427">
        <f t="shared" si="1"/>
        <v>1256762.6597481002</v>
      </c>
      <c r="H39" s="427">
        <f t="shared" si="1"/>
        <v>1282288.8951533001</v>
      </c>
      <c r="I39" s="427">
        <f t="shared" si="1"/>
        <v>1397045.0870947</v>
      </c>
      <c r="J39" s="427">
        <f t="shared" si="1"/>
        <v>1328923.0338738</v>
      </c>
      <c r="K39" s="427">
        <f t="shared" si="1"/>
        <v>1396114.665424</v>
      </c>
      <c r="L39" s="427">
        <f t="shared" si="1"/>
        <v>1409838.4652952997</v>
      </c>
      <c r="M39" s="427">
        <f t="shared" si="1"/>
        <v>1440220.4972405997</v>
      </c>
      <c r="N39" s="427">
        <f t="shared" si="1"/>
        <v>15781066.3050473</v>
      </c>
    </row>
    <row r="41" spans="1:14" x14ac:dyDescent="0.2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3" spans="1:14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2:14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2:14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2:14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2:14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2:14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2:14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2:14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2:14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2:14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2:14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2:14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2:14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</sheetData>
  <pageMargins left="0.7" right="0.7" top="0.75" bottom="0.75" header="0.3" footer="0.3"/>
  <pageSetup paperSize="14" scale="63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O36"/>
  <sheetViews>
    <sheetView zoomScale="75" zoomScaleNormal="75" workbookViewId="0">
      <selection activeCell="C14" sqref="C14"/>
    </sheetView>
  </sheetViews>
  <sheetFormatPr baseColWidth="10" defaultRowHeight="13.5" x14ac:dyDescent="0.25"/>
  <cols>
    <col min="1" max="1" width="43.7109375" style="8" customWidth="1"/>
    <col min="2" max="2" width="13.42578125" style="8" customWidth="1"/>
    <col min="3" max="3" width="15.5703125" style="8" customWidth="1"/>
    <col min="4" max="4" width="16.42578125" style="8" customWidth="1"/>
    <col min="5" max="5" width="20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5" x14ac:dyDescent="0.25">
      <c r="A1" s="32" t="s">
        <v>466</v>
      </c>
      <c r="B1" s="12"/>
      <c r="C1" s="12"/>
      <c r="D1" s="12"/>
      <c r="E1" s="12"/>
      <c r="F1" s="12"/>
      <c r="I1" s="28"/>
      <c r="J1" s="28"/>
      <c r="K1" s="28"/>
      <c r="L1" s="28"/>
      <c r="M1" s="28"/>
      <c r="N1" s="28"/>
      <c r="O1" s="28"/>
    </row>
    <row r="2" spans="1:15" x14ac:dyDescent="0.25">
      <c r="A2" s="12"/>
      <c r="B2" s="12"/>
      <c r="C2" s="12"/>
      <c r="D2" s="12"/>
      <c r="E2" s="12"/>
      <c r="F2" s="12"/>
      <c r="I2" s="28"/>
      <c r="J2" s="28"/>
      <c r="K2" s="28"/>
      <c r="L2" s="28"/>
      <c r="M2" s="28"/>
      <c r="N2" s="28"/>
      <c r="O2" s="28"/>
    </row>
    <row r="3" spans="1:15" ht="15" customHeight="1" x14ac:dyDescent="0.25">
      <c r="A3" s="12" t="s">
        <v>352</v>
      </c>
      <c r="B3" s="12"/>
      <c r="C3" s="12"/>
      <c r="D3" s="12"/>
      <c r="E3" s="12"/>
      <c r="F3" s="12"/>
      <c r="I3" s="28"/>
      <c r="J3" s="28"/>
      <c r="K3" s="28"/>
      <c r="L3" s="28"/>
      <c r="M3" s="28"/>
      <c r="N3" s="28"/>
      <c r="O3" s="28"/>
    </row>
    <row r="4" spans="1:15" ht="15" customHeight="1" x14ac:dyDescent="0.25">
      <c r="A4" s="12"/>
      <c r="B4" s="12"/>
      <c r="C4" s="12"/>
      <c r="D4" s="12"/>
      <c r="E4" s="12"/>
      <c r="F4" s="12"/>
      <c r="I4" s="28"/>
      <c r="J4" s="28"/>
      <c r="K4" s="28"/>
      <c r="L4" s="28"/>
      <c r="M4" s="28"/>
      <c r="N4" s="28"/>
      <c r="O4" s="28"/>
    </row>
    <row r="5" spans="1:15" ht="15" customHeight="1" x14ac:dyDescent="0.25">
      <c r="A5" s="12"/>
      <c r="B5" s="12"/>
      <c r="C5" s="12"/>
      <c r="D5" s="12"/>
      <c r="E5" s="12"/>
      <c r="F5" s="12"/>
      <c r="I5" s="28"/>
      <c r="J5" s="28"/>
      <c r="K5" s="28"/>
      <c r="L5" s="28"/>
      <c r="M5" s="28"/>
      <c r="N5" s="28"/>
      <c r="O5" s="28"/>
    </row>
    <row r="6" spans="1:15" ht="15" customHeight="1" x14ac:dyDescent="0.25">
      <c r="A6" s="254" t="s">
        <v>150</v>
      </c>
      <c r="B6" s="255" t="s">
        <v>1</v>
      </c>
      <c r="C6" s="254" t="s">
        <v>149</v>
      </c>
      <c r="D6" s="254" t="s">
        <v>16</v>
      </c>
      <c r="E6" s="254" t="s">
        <v>22</v>
      </c>
      <c r="F6" s="12"/>
      <c r="I6" s="28"/>
      <c r="J6" s="28"/>
      <c r="K6" s="28"/>
      <c r="L6" s="28"/>
      <c r="M6" s="28"/>
      <c r="N6" s="28"/>
      <c r="O6" s="28"/>
    </row>
    <row r="7" spans="1:15" ht="15" customHeight="1" x14ac:dyDescent="0.25">
      <c r="A7" s="256"/>
      <c r="B7" s="257" t="s">
        <v>40</v>
      </c>
      <c r="C7" s="258" t="s">
        <v>41</v>
      </c>
      <c r="D7" s="258" t="s">
        <v>76</v>
      </c>
      <c r="E7" s="259"/>
      <c r="F7" s="12"/>
      <c r="I7" s="28"/>
      <c r="J7" s="28"/>
      <c r="K7" s="28"/>
      <c r="L7" s="28"/>
      <c r="M7" s="28"/>
      <c r="N7" s="28"/>
      <c r="O7" s="28"/>
    </row>
    <row r="8" spans="1:15" ht="15" customHeight="1" x14ac:dyDescent="0.25">
      <c r="A8" s="124" t="s">
        <v>219</v>
      </c>
      <c r="B8" s="429">
        <f>+'36'!C17</f>
        <v>7485.2669999999989</v>
      </c>
      <c r="C8" s="429">
        <f>+'36'!D17</f>
        <v>9731.7960789999997</v>
      </c>
      <c r="D8" s="429">
        <f>+'36'!E17</f>
        <v>0</v>
      </c>
      <c r="E8" s="421">
        <f t="shared" ref="E8:E22" si="0">SUM(B8:D8)</f>
        <v>17217.063079</v>
      </c>
      <c r="F8" s="12"/>
      <c r="I8" s="232"/>
      <c r="J8" s="145"/>
      <c r="K8" s="145"/>
      <c r="L8" s="145"/>
      <c r="M8" s="28"/>
      <c r="N8" s="28"/>
      <c r="O8" s="28"/>
    </row>
    <row r="9" spans="1:15" ht="15" customHeight="1" x14ac:dyDescent="0.25">
      <c r="A9" s="124" t="s">
        <v>220</v>
      </c>
      <c r="B9" s="429">
        <f>+'36'!C34</f>
        <v>9855.0779999999995</v>
      </c>
      <c r="C9" s="429">
        <f>+'36'!D34</f>
        <v>6638.7591479999992</v>
      </c>
      <c r="D9" s="429">
        <f>+'36'!E34</f>
        <v>0</v>
      </c>
      <c r="E9" s="421">
        <f t="shared" si="0"/>
        <v>16493.837147999999</v>
      </c>
      <c r="F9" s="12"/>
      <c r="I9" s="232"/>
      <c r="J9" s="145"/>
      <c r="K9" s="145"/>
      <c r="L9" s="145"/>
      <c r="M9" s="28"/>
      <c r="N9" s="28"/>
      <c r="O9" s="28"/>
    </row>
    <row r="10" spans="1:15" ht="15" customHeight="1" x14ac:dyDescent="0.25">
      <c r="A10" s="124" t="s">
        <v>221</v>
      </c>
      <c r="B10" s="429">
        <f>+'37'!C17</f>
        <v>23835.114999999998</v>
      </c>
      <c r="C10" s="429">
        <f>+'37'!D17</f>
        <v>27343.977783999995</v>
      </c>
      <c r="D10" s="429">
        <f>+'37'!E17</f>
        <v>0</v>
      </c>
      <c r="E10" s="421">
        <f t="shared" si="0"/>
        <v>51179.092783999993</v>
      </c>
      <c r="F10" s="12"/>
      <c r="I10" s="232"/>
      <c r="J10" s="145"/>
      <c r="K10" s="145"/>
      <c r="L10" s="145"/>
      <c r="M10" s="28"/>
      <c r="N10" s="28"/>
      <c r="O10" s="28"/>
    </row>
    <row r="11" spans="1:15" ht="15" customHeight="1" x14ac:dyDescent="0.25">
      <c r="A11" s="124" t="s">
        <v>222</v>
      </c>
      <c r="B11" s="429">
        <f>+'37'!C34</f>
        <v>13191.739</v>
      </c>
      <c r="C11" s="429">
        <f>+'37'!D34</f>
        <v>4668.7343959999998</v>
      </c>
      <c r="D11" s="429">
        <f>+'37'!E34</f>
        <v>0</v>
      </c>
      <c r="E11" s="421">
        <f t="shared" si="0"/>
        <v>17860.473396000001</v>
      </c>
      <c r="F11" s="12"/>
      <c r="I11" s="232"/>
      <c r="J11" s="145"/>
      <c r="K11" s="145"/>
      <c r="L11" s="145"/>
      <c r="M11" s="28"/>
      <c r="N11" s="28"/>
      <c r="O11" s="28"/>
    </row>
    <row r="12" spans="1:15" ht="15" customHeight="1" x14ac:dyDescent="0.25">
      <c r="A12" s="124" t="s">
        <v>223</v>
      </c>
      <c r="B12" s="429">
        <f>+'38  '!C17</f>
        <v>34487.555</v>
      </c>
      <c r="C12" s="429">
        <f>+'38  '!D17</f>
        <v>11828.227869999995</v>
      </c>
      <c r="D12" s="429">
        <f>+'38  '!E17</f>
        <v>0</v>
      </c>
      <c r="E12" s="421">
        <f t="shared" si="0"/>
        <v>46315.782869999995</v>
      </c>
      <c r="F12" s="12"/>
      <c r="I12" s="232"/>
      <c r="J12" s="145"/>
      <c r="K12" s="145"/>
      <c r="L12" s="145"/>
      <c r="M12" s="28"/>
      <c r="N12" s="28"/>
      <c r="O12" s="28"/>
    </row>
    <row r="13" spans="1:15" ht="15" customHeight="1" x14ac:dyDescent="0.25">
      <c r="A13" s="124" t="s">
        <v>224</v>
      </c>
      <c r="B13" s="429">
        <f>+'38  '!C34</f>
        <v>99732.315999999992</v>
      </c>
      <c r="C13" s="429">
        <f>+'38  '!D34</f>
        <v>36807.086963000023</v>
      </c>
      <c r="D13" s="429">
        <f>+'38  '!E34</f>
        <v>0</v>
      </c>
      <c r="E13" s="421">
        <f t="shared" si="0"/>
        <v>136539.402963</v>
      </c>
      <c r="F13" s="12"/>
      <c r="I13" s="232"/>
      <c r="J13" s="145"/>
      <c r="K13" s="145"/>
      <c r="L13" s="145"/>
      <c r="M13" s="28"/>
      <c r="N13" s="28"/>
      <c r="O13" s="28"/>
    </row>
    <row r="14" spans="1:15" ht="15" customHeight="1" x14ac:dyDescent="0.25">
      <c r="A14" s="124" t="s">
        <v>225</v>
      </c>
      <c r="B14" s="429">
        <f>+'39'!C17</f>
        <v>52621.574000000008</v>
      </c>
      <c r="C14" s="429">
        <f>+'39'!D17</f>
        <v>52325.070383999991</v>
      </c>
      <c r="D14" s="429">
        <f>+'39'!E17</f>
        <v>0</v>
      </c>
      <c r="E14" s="421">
        <f t="shared" si="0"/>
        <v>104946.644384</v>
      </c>
      <c r="F14" s="12"/>
      <c r="I14" s="232"/>
      <c r="J14" s="145"/>
      <c r="K14" s="145"/>
      <c r="L14" s="145"/>
      <c r="M14" s="28"/>
      <c r="N14" s="28"/>
      <c r="O14" s="28"/>
    </row>
    <row r="15" spans="1:15" s="187" customFormat="1" ht="15" customHeight="1" x14ac:dyDescent="0.25">
      <c r="A15" s="189" t="s">
        <v>226</v>
      </c>
      <c r="B15" s="429">
        <f>+'39'!C34</f>
        <v>52133.934000000001</v>
      </c>
      <c r="C15" s="429">
        <f>+'39'!D34</f>
        <v>22463.221147</v>
      </c>
      <c r="D15" s="429">
        <f>+'39'!E34</f>
        <v>0</v>
      </c>
      <c r="E15" s="421">
        <f t="shared" si="0"/>
        <v>74597.155146999998</v>
      </c>
      <c r="F15" s="186"/>
      <c r="I15" s="232"/>
      <c r="J15" s="145"/>
      <c r="K15" s="145"/>
      <c r="L15" s="145"/>
      <c r="M15" s="188"/>
      <c r="N15" s="188"/>
      <c r="O15" s="188"/>
    </row>
    <row r="16" spans="1:15" ht="15" customHeight="1" x14ac:dyDescent="0.25">
      <c r="A16" s="124" t="s">
        <v>227</v>
      </c>
      <c r="B16" s="429">
        <f>+'40'!C17</f>
        <v>78135.870999999999</v>
      </c>
      <c r="C16" s="429">
        <f>+'40'!D17</f>
        <v>37780.347865999996</v>
      </c>
      <c r="D16" s="429">
        <f>+'40'!E17</f>
        <v>0</v>
      </c>
      <c r="E16" s="421">
        <f t="shared" si="0"/>
        <v>115916.218866</v>
      </c>
      <c r="F16" s="12"/>
      <c r="I16" s="232"/>
      <c r="J16" s="145"/>
      <c r="K16" s="145"/>
      <c r="L16" s="145"/>
      <c r="M16" s="28"/>
      <c r="N16" s="28"/>
      <c r="O16" s="28"/>
    </row>
    <row r="17" spans="1:15" ht="15" customHeight="1" x14ac:dyDescent="0.25">
      <c r="A17" s="124" t="s">
        <v>228</v>
      </c>
      <c r="B17" s="429">
        <f>+'40'!C34</f>
        <v>34634.432000000001</v>
      </c>
      <c r="C17" s="429">
        <f>+'40'!D34</f>
        <v>19239.522654000015</v>
      </c>
      <c r="D17" s="429">
        <f>+'40'!E34</f>
        <v>0</v>
      </c>
      <c r="E17" s="421">
        <f t="shared" si="0"/>
        <v>53873.954654000016</v>
      </c>
      <c r="F17" s="12"/>
      <c r="I17" s="232"/>
      <c r="J17" s="145"/>
      <c r="K17" s="145"/>
      <c r="L17" s="145"/>
      <c r="M17" s="28"/>
      <c r="N17" s="28"/>
      <c r="O17" s="28"/>
    </row>
    <row r="18" spans="1:15" ht="15" customHeight="1" x14ac:dyDescent="0.25">
      <c r="A18" s="124" t="s">
        <v>229</v>
      </c>
      <c r="B18" s="429">
        <f>+'41'!C17</f>
        <v>13802.055999999997</v>
      </c>
      <c r="C18" s="429">
        <f>+'41'!D17</f>
        <v>7556.2618560000019</v>
      </c>
      <c r="D18" s="429">
        <f>+'41'!E17</f>
        <v>0</v>
      </c>
      <c r="E18" s="421">
        <f t="shared" si="0"/>
        <v>21358.317855999998</v>
      </c>
      <c r="F18" s="12"/>
      <c r="I18" s="232"/>
      <c r="J18" s="145"/>
      <c r="K18" s="145"/>
      <c r="L18" s="145"/>
      <c r="M18" s="28"/>
      <c r="N18" s="28"/>
      <c r="O18" s="28"/>
    </row>
    <row r="19" spans="1:15" ht="15" customHeight="1" x14ac:dyDescent="0.25">
      <c r="A19" s="124" t="s">
        <v>230</v>
      </c>
      <c r="B19" s="429">
        <f>+'41'!C34</f>
        <v>33997.305</v>
      </c>
      <c r="C19" s="429">
        <f>+'41'!D34</f>
        <v>31944.842745000009</v>
      </c>
      <c r="D19" s="429">
        <f>+'41'!E34</f>
        <v>0</v>
      </c>
      <c r="E19" s="421">
        <f t="shared" si="0"/>
        <v>65942.147745000009</v>
      </c>
      <c r="F19" s="12"/>
      <c r="I19" s="232"/>
      <c r="J19" s="145"/>
      <c r="K19" s="145"/>
      <c r="L19" s="145"/>
      <c r="M19" s="28"/>
      <c r="N19" s="28"/>
      <c r="O19" s="28"/>
    </row>
    <row r="20" spans="1:15" ht="15" customHeight="1" x14ac:dyDescent="0.25">
      <c r="A20" s="124" t="s">
        <v>231</v>
      </c>
      <c r="B20" s="429">
        <f>+'42_1'!C17</f>
        <v>6305.2419999999993</v>
      </c>
      <c r="C20" s="429">
        <f>+'42_1'!D17</f>
        <v>5077.914287999999</v>
      </c>
      <c r="D20" s="429">
        <f>+'42_1'!E17</f>
        <v>0</v>
      </c>
      <c r="E20" s="421">
        <f t="shared" si="0"/>
        <v>11383.156287999998</v>
      </c>
      <c r="F20" s="12"/>
      <c r="I20" s="232"/>
      <c r="J20" s="145"/>
      <c r="K20" s="145"/>
      <c r="L20" s="145"/>
      <c r="M20" s="28"/>
      <c r="N20" s="28"/>
      <c r="O20" s="28"/>
    </row>
    <row r="21" spans="1:15" ht="15" customHeight="1" x14ac:dyDescent="0.25">
      <c r="A21" s="124" t="s">
        <v>232</v>
      </c>
      <c r="B21" s="429">
        <f>+'42_1'!C34</f>
        <v>1082.0900000000001</v>
      </c>
      <c r="C21" s="429">
        <f>+'42_1'!D34</f>
        <v>2197.6708950000002</v>
      </c>
      <c r="D21" s="429">
        <f>+'42_1'!E34</f>
        <v>0</v>
      </c>
      <c r="E21" s="421">
        <f t="shared" si="0"/>
        <v>3279.7608950000003</v>
      </c>
      <c r="F21" s="12"/>
      <c r="I21" s="232"/>
      <c r="J21" s="145"/>
      <c r="K21" s="145"/>
      <c r="L21" s="145"/>
      <c r="M21" s="28"/>
      <c r="N21" s="28"/>
      <c r="O21" s="28"/>
    </row>
    <row r="22" spans="1:15" ht="15" customHeight="1" x14ac:dyDescent="0.25">
      <c r="A22" s="124" t="s">
        <v>42</v>
      </c>
      <c r="B22" s="429">
        <f>+'42_2'!C17</f>
        <v>366160.01999999996</v>
      </c>
      <c r="C22" s="429">
        <f>+'42_2'!D17</f>
        <v>158419.45157400001</v>
      </c>
      <c r="D22" s="429">
        <f>+'42_2'!E17</f>
        <v>0</v>
      </c>
      <c r="E22" s="421">
        <f t="shared" si="0"/>
        <v>524579.47157399997</v>
      </c>
      <c r="F22" s="12"/>
      <c r="I22" s="232"/>
      <c r="J22" s="145"/>
      <c r="K22" s="145"/>
      <c r="L22" s="145"/>
      <c r="M22" s="28"/>
      <c r="N22" s="28"/>
      <c r="O22" s="28"/>
    </row>
    <row r="23" spans="1:15" ht="15" customHeight="1" x14ac:dyDescent="0.25">
      <c r="A23" s="260" t="s">
        <v>15</v>
      </c>
      <c r="B23" s="421">
        <f>SUM(B8:B22)</f>
        <v>827459.59399999992</v>
      </c>
      <c r="C23" s="421">
        <f>SUM(C8:C22)</f>
        <v>434022.885649</v>
      </c>
      <c r="D23" s="421">
        <f>SUM(D8:D22)</f>
        <v>0</v>
      </c>
      <c r="E23" s="421">
        <f>SUM(E8:E22)</f>
        <v>1261482.4796489999</v>
      </c>
      <c r="F23" s="12"/>
      <c r="G23" s="20"/>
      <c r="H23" s="20"/>
      <c r="I23" s="232"/>
      <c r="J23" s="145"/>
      <c r="K23" s="28"/>
      <c r="L23" s="28"/>
      <c r="M23" s="28"/>
      <c r="N23" s="28"/>
      <c r="O23" s="28"/>
    </row>
    <row r="24" spans="1:15" ht="15" customHeight="1" x14ac:dyDescent="0.25">
      <c r="A24" s="12"/>
      <c r="B24" s="12"/>
      <c r="C24" s="12"/>
      <c r="D24" s="12"/>
      <c r="E24" s="12"/>
      <c r="F24" s="12"/>
      <c r="I24" s="28"/>
      <c r="J24" s="28"/>
      <c r="K24" s="28"/>
      <c r="L24" s="28"/>
      <c r="M24" s="28"/>
      <c r="N24" s="28"/>
      <c r="O24" s="28"/>
    </row>
    <row r="25" spans="1:15" ht="15" customHeight="1" x14ac:dyDescent="0.25">
      <c r="A25" s="104" t="s">
        <v>17</v>
      </c>
      <c r="B25" s="12"/>
      <c r="C25" s="12"/>
      <c r="D25" s="12"/>
      <c r="E25" s="12"/>
      <c r="F25" s="12"/>
      <c r="G25" s="27"/>
      <c r="I25" s="28"/>
      <c r="J25" s="28"/>
      <c r="K25" s="28"/>
      <c r="L25" s="28"/>
      <c r="M25" s="28"/>
      <c r="N25" s="28"/>
      <c r="O25" s="28"/>
    </row>
    <row r="26" spans="1:15" ht="15" customHeight="1" x14ac:dyDescent="0.25">
      <c r="A26" s="105" t="s">
        <v>20</v>
      </c>
      <c r="B26" s="12"/>
      <c r="C26" s="12"/>
      <c r="D26" s="12"/>
      <c r="E26" s="12"/>
      <c r="F26" s="12"/>
    </row>
    <row r="27" spans="1:15" ht="15" customHeight="1" x14ac:dyDescent="0.25">
      <c r="A27" s="105" t="s">
        <v>21</v>
      </c>
    </row>
    <row r="28" spans="1:15" ht="15" customHeight="1" x14ac:dyDescent="0.25">
      <c r="A28" s="105" t="s">
        <v>18</v>
      </c>
    </row>
    <row r="29" spans="1:15" ht="15" customHeight="1" x14ac:dyDescent="0.25">
      <c r="A29" s="106" t="s">
        <v>19</v>
      </c>
    </row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phoneticPr fontId="0" type="noConversion"/>
  <pageMargins left="1.5748031496062993" right="0.75" top="1.1811023622047245" bottom="1" header="0" footer="0"/>
  <pageSetup scale="72" orientation="portrait" r:id="rId1"/>
  <headerFooter alignWithMargins="0">
    <oddFooter>&amp;C35</oddFooter>
  </headerFooter>
  <ignoredErrors>
    <ignoredError sqref="B7:D7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R67"/>
  <sheetViews>
    <sheetView topLeftCell="H1" zoomScale="80" zoomScaleNormal="80" workbookViewId="0">
      <selection activeCell="A5" sqref="A5:R11"/>
    </sheetView>
  </sheetViews>
  <sheetFormatPr baseColWidth="10" defaultRowHeight="13.5" x14ac:dyDescent="0.3"/>
  <cols>
    <col min="1" max="1" width="15" style="558" customWidth="1"/>
    <col min="2" max="2" width="18.28515625" style="558" customWidth="1"/>
    <col min="3" max="3" width="9.140625" style="558" customWidth="1"/>
    <col min="4" max="4" width="9.42578125" style="558" customWidth="1"/>
    <col min="5" max="5" width="10.28515625" style="558" customWidth="1"/>
    <col min="6" max="6" width="10.42578125" style="558" customWidth="1"/>
    <col min="7" max="7" width="9.85546875" style="558" customWidth="1"/>
    <col min="8" max="9" width="12.28515625" style="558" customWidth="1"/>
    <col min="10" max="10" width="13.42578125" style="558" bestFit="1" customWidth="1"/>
    <col min="11" max="11" width="11.42578125" style="558"/>
    <col min="12" max="12" width="11.85546875" style="558" customWidth="1"/>
    <col min="13" max="13" width="15.42578125" style="558" customWidth="1"/>
    <col min="14" max="14" width="15" style="558" customWidth="1"/>
    <col min="15" max="15" width="12.28515625" style="558" customWidth="1"/>
    <col min="16" max="16" width="16.42578125" style="558" customWidth="1"/>
    <col min="17" max="17" width="15.28515625" style="558" customWidth="1"/>
    <col min="18" max="18" width="14.140625" style="558" customWidth="1"/>
    <col min="19" max="16384" width="11.42578125" style="558"/>
  </cols>
  <sheetData>
    <row r="1" spans="1:18" x14ac:dyDescent="0.3">
      <c r="A1" s="440" t="s">
        <v>466</v>
      </c>
    </row>
    <row r="2" spans="1:18" x14ac:dyDescent="0.3">
      <c r="A2" s="441"/>
    </row>
    <row r="3" spans="1:18" x14ac:dyDescent="0.3">
      <c r="A3" s="441" t="s">
        <v>353</v>
      </c>
    </row>
    <row r="4" spans="1:18" ht="14.25" thickBot="1" x14ac:dyDescent="0.35"/>
    <row r="5" spans="1:18" ht="14.25" customHeight="1" x14ac:dyDescent="0.3">
      <c r="A5" s="679" t="s">
        <v>375</v>
      </c>
      <c r="B5" s="679" t="s">
        <v>376</v>
      </c>
      <c r="C5" s="679" t="s">
        <v>377</v>
      </c>
      <c r="D5" s="679" t="s">
        <v>378</v>
      </c>
      <c r="E5" s="679" t="s">
        <v>379</v>
      </c>
      <c r="F5" s="679" t="s">
        <v>380</v>
      </c>
      <c r="G5" s="679" t="s">
        <v>381</v>
      </c>
      <c r="H5" s="679" t="s">
        <v>382</v>
      </c>
      <c r="I5" s="679" t="s">
        <v>383</v>
      </c>
      <c r="J5" s="679" t="s">
        <v>384</v>
      </c>
      <c r="K5" s="679" t="s">
        <v>385</v>
      </c>
      <c r="L5" s="679" t="s">
        <v>386</v>
      </c>
      <c r="M5" s="679" t="s">
        <v>387</v>
      </c>
      <c r="N5" s="679" t="s">
        <v>388</v>
      </c>
      <c r="O5" s="679" t="s">
        <v>389</v>
      </c>
      <c r="P5" s="679" t="s">
        <v>390</v>
      </c>
      <c r="Q5" s="679" t="s">
        <v>391</v>
      </c>
      <c r="R5" s="679" t="s">
        <v>392</v>
      </c>
    </row>
    <row r="6" spans="1:18" ht="13.5" customHeight="1" thickBot="1" x14ac:dyDescent="0.35">
      <c r="A6" s="680"/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</row>
    <row r="7" spans="1:18" ht="15.75" x14ac:dyDescent="0.3">
      <c r="A7" s="599" t="s">
        <v>490</v>
      </c>
      <c r="B7" s="600" t="s">
        <v>28</v>
      </c>
      <c r="C7" s="590">
        <v>1.9000000000000004</v>
      </c>
      <c r="D7" s="590">
        <v>0</v>
      </c>
      <c r="E7" s="590">
        <v>1283.7450000000001</v>
      </c>
      <c r="F7" s="590">
        <v>3.9099999999999997</v>
      </c>
      <c r="G7" s="590">
        <v>3567.5319999999997</v>
      </c>
      <c r="H7" s="590">
        <v>10.107999999999999</v>
      </c>
      <c r="I7" s="590">
        <v>13382.330000000004</v>
      </c>
      <c r="J7" s="590">
        <v>43.260000000000005</v>
      </c>
      <c r="K7" s="590">
        <v>4062.7550000000006</v>
      </c>
      <c r="L7" s="590">
        <v>19.154999999999998</v>
      </c>
      <c r="M7" s="590">
        <v>410.27</v>
      </c>
      <c r="N7" s="590">
        <v>2056.9888449999999</v>
      </c>
      <c r="O7" s="590">
        <v>6165.3323120000023</v>
      </c>
      <c r="P7" s="590">
        <v>22784.964999999997</v>
      </c>
      <c r="Q7" s="590">
        <v>8222.3211570000003</v>
      </c>
      <c r="R7" s="591">
        <v>31007.286157000006</v>
      </c>
    </row>
    <row r="8" spans="1:18" ht="15.75" x14ac:dyDescent="0.3">
      <c r="A8" s="593"/>
      <c r="B8" s="586" t="s">
        <v>30</v>
      </c>
      <c r="C8" s="587">
        <v>0</v>
      </c>
      <c r="D8" s="587">
        <v>0</v>
      </c>
      <c r="E8" s="587">
        <v>2.1999999999999997</v>
      </c>
      <c r="F8" s="587">
        <v>0.01</v>
      </c>
      <c r="G8" s="587">
        <v>2.42</v>
      </c>
      <c r="H8" s="587">
        <v>0.03</v>
      </c>
      <c r="I8" s="587">
        <v>121.68</v>
      </c>
      <c r="J8" s="587">
        <v>0.46</v>
      </c>
      <c r="K8" s="587">
        <v>111.05</v>
      </c>
      <c r="L8" s="587">
        <v>0.85000000000000009</v>
      </c>
      <c r="M8" s="587">
        <v>430.62</v>
      </c>
      <c r="N8" s="587">
        <v>0</v>
      </c>
      <c r="O8" s="587">
        <v>10272.309149000001</v>
      </c>
      <c r="P8" s="587">
        <v>669.31999999999982</v>
      </c>
      <c r="Q8" s="587">
        <v>10272.309149000001</v>
      </c>
      <c r="R8" s="592">
        <v>10941.629149</v>
      </c>
    </row>
    <row r="9" spans="1:18" ht="15.75" x14ac:dyDescent="0.3">
      <c r="A9" s="593"/>
      <c r="B9" s="586" t="s">
        <v>27</v>
      </c>
      <c r="C9" s="587">
        <v>0.25000000000000006</v>
      </c>
      <c r="D9" s="587">
        <v>0</v>
      </c>
      <c r="E9" s="587">
        <v>1048.8430000000001</v>
      </c>
      <c r="F9" s="587">
        <v>12.779999999999998</v>
      </c>
      <c r="G9" s="587">
        <v>2625.5049999999997</v>
      </c>
      <c r="H9" s="587">
        <v>13.726000000000001</v>
      </c>
      <c r="I9" s="587">
        <v>14383.263999999999</v>
      </c>
      <c r="J9" s="587">
        <v>92.260000000000019</v>
      </c>
      <c r="K9" s="587">
        <v>3513.8079999999991</v>
      </c>
      <c r="L9" s="587">
        <v>32.345000000000006</v>
      </c>
      <c r="M9" s="587">
        <v>560.33900000000006</v>
      </c>
      <c r="N9" s="587">
        <v>891.97</v>
      </c>
      <c r="O9" s="587">
        <v>6020.064010000001</v>
      </c>
      <c r="P9" s="587">
        <v>22283.120000000003</v>
      </c>
      <c r="Q9" s="587">
        <v>6912.0340100000012</v>
      </c>
      <c r="R9" s="592">
        <v>29195.154010000006</v>
      </c>
    </row>
    <row r="10" spans="1:18" ht="16.5" thickBot="1" x14ac:dyDescent="0.35">
      <c r="A10" s="601"/>
      <c r="B10" s="602" t="s">
        <v>393</v>
      </c>
      <c r="C10" s="594">
        <v>0</v>
      </c>
      <c r="D10" s="594">
        <v>0</v>
      </c>
      <c r="E10" s="594">
        <v>0</v>
      </c>
      <c r="F10" s="594">
        <v>0</v>
      </c>
      <c r="G10" s="594">
        <v>0</v>
      </c>
      <c r="H10" s="594">
        <v>0</v>
      </c>
      <c r="I10" s="594">
        <v>475.43999999999994</v>
      </c>
      <c r="J10" s="594">
        <v>1.75</v>
      </c>
      <c r="K10" s="594">
        <v>3.38</v>
      </c>
      <c r="L10" s="594">
        <v>0</v>
      </c>
      <c r="M10" s="594">
        <v>50.660000000000004</v>
      </c>
      <c r="N10" s="594">
        <v>0</v>
      </c>
      <c r="O10" s="594">
        <v>189.64760500000003</v>
      </c>
      <c r="P10" s="594">
        <v>531.2299999999999</v>
      </c>
      <c r="Q10" s="594">
        <v>189.64760500000003</v>
      </c>
      <c r="R10" s="595">
        <v>720.87760500000002</v>
      </c>
    </row>
    <row r="11" spans="1:18" ht="16.5" thickBot="1" x14ac:dyDescent="0.35">
      <c r="A11" s="604" t="s">
        <v>491</v>
      </c>
      <c r="B11" s="605"/>
      <c r="C11" s="606">
        <v>2.1500000000000004</v>
      </c>
      <c r="D11" s="606">
        <v>0</v>
      </c>
      <c r="E11" s="606">
        <v>2334.7880000000005</v>
      </c>
      <c r="F11" s="606">
        <v>16.699999999999996</v>
      </c>
      <c r="G11" s="606">
        <v>6195.4569999999994</v>
      </c>
      <c r="H11" s="606">
        <v>23.863999999999997</v>
      </c>
      <c r="I11" s="606">
        <v>28362.714000000004</v>
      </c>
      <c r="J11" s="606">
        <v>137.73000000000002</v>
      </c>
      <c r="K11" s="606">
        <v>7690.9929999999995</v>
      </c>
      <c r="L11" s="606">
        <v>52.350000000000009</v>
      </c>
      <c r="M11" s="606">
        <v>1451.8890000000001</v>
      </c>
      <c r="N11" s="606">
        <v>2948.9588450000001</v>
      </c>
      <c r="O11" s="606">
        <v>22647.353076000003</v>
      </c>
      <c r="P11" s="606">
        <v>46268.635000000002</v>
      </c>
      <c r="Q11" s="606">
        <v>25596.311921</v>
      </c>
      <c r="R11" s="607">
        <v>71864.94692100001</v>
      </c>
    </row>
    <row r="12" spans="1:18" ht="15.75" x14ac:dyDescent="0.3">
      <c r="A12" s="599" t="s">
        <v>492</v>
      </c>
      <c r="B12" s="600" t="s">
        <v>28</v>
      </c>
      <c r="C12" s="590">
        <v>1.9160000000000001</v>
      </c>
      <c r="D12" s="590">
        <v>0</v>
      </c>
      <c r="E12" s="590">
        <v>1290.3799999999997</v>
      </c>
      <c r="F12" s="590">
        <v>4.2450000000000001</v>
      </c>
      <c r="G12" s="590">
        <v>3864.1960000000008</v>
      </c>
      <c r="H12" s="590">
        <v>12.368</v>
      </c>
      <c r="I12" s="590">
        <v>13349.089999999997</v>
      </c>
      <c r="J12" s="590">
        <v>49.134999999999991</v>
      </c>
      <c r="K12" s="590">
        <v>4105.9049999999997</v>
      </c>
      <c r="L12" s="590">
        <v>20.035</v>
      </c>
      <c r="M12" s="590">
        <v>439.27500000000009</v>
      </c>
      <c r="N12" s="590">
        <v>1827.5230669999999</v>
      </c>
      <c r="O12" s="590">
        <v>6727.3347540000022</v>
      </c>
      <c r="P12" s="590">
        <v>23136.544999999995</v>
      </c>
      <c r="Q12" s="590">
        <v>8554.8578209999996</v>
      </c>
      <c r="R12" s="591">
        <v>31691.402821000007</v>
      </c>
    </row>
    <row r="13" spans="1:18" ht="15.75" x14ac:dyDescent="0.3">
      <c r="A13" s="593"/>
      <c r="B13" s="586" t="s">
        <v>30</v>
      </c>
      <c r="C13" s="587">
        <v>0</v>
      </c>
      <c r="D13" s="587">
        <v>0</v>
      </c>
      <c r="E13" s="587">
        <v>2.92</v>
      </c>
      <c r="F13" s="587">
        <v>0.02</v>
      </c>
      <c r="G13" s="587">
        <v>2.99</v>
      </c>
      <c r="H13" s="587">
        <v>0.03</v>
      </c>
      <c r="I13" s="587">
        <v>186.13000000000002</v>
      </c>
      <c r="J13" s="587">
        <v>0.7400000000000001</v>
      </c>
      <c r="K13" s="587">
        <v>135.60999999999999</v>
      </c>
      <c r="L13" s="587">
        <v>0.94000000000000017</v>
      </c>
      <c r="M13" s="587">
        <v>860.68</v>
      </c>
      <c r="N13" s="587">
        <v>0</v>
      </c>
      <c r="O13" s="587">
        <v>14977.701758999996</v>
      </c>
      <c r="P13" s="587">
        <v>1190.06</v>
      </c>
      <c r="Q13" s="587">
        <v>14977.701758999996</v>
      </c>
      <c r="R13" s="592">
        <v>16167.761758999995</v>
      </c>
    </row>
    <row r="14" spans="1:18" ht="15.75" x14ac:dyDescent="0.3">
      <c r="A14" s="593"/>
      <c r="B14" s="586" t="s">
        <v>27</v>
      </c>
      <c r="C14" s="587">
        <v>0.246</v>
      </c>
      <c r="D14" s="587">
        <v>0</v>
      </c>
      <c r="E14" s="587">
        <v>1025.2759999999998</v>
      </c>
      <c r="F14" s="587">
        <v>12.435</v>
      </c>
      <c r="G14" s="587">
        <v>2524.1479999999997</v>
      </c>
      <c r="H14" s="587">
        <v>13.568000000000001</v>
      </c>
      <c r="I14" s="587">
        <v>14120.201000000001</v>
      </c>
      <c r="J14" s="587">
        <v>90.610000000000014</v>
      </c>
      <c r="K14" s="587">
        <v>3493.8689999999997</v>
      </c>
      <c r="L14" s="587">
        <v>27.405000000000005</v>
      </c>
      <c r="M14" s="587">
        <v>587.44099999999992</v>
      </c>
      <c r="N14" s="587">
        <v>804.03</v>
      </c>
      <c r="O14" s="587">
        <v>5475.3714620000001</v>
      </c>
      <c r="P14" s="587">
        <v>21895.199000000001</v>
      </c>
      <c r="Q14" s="587">
        <v>6279.4014620000007</v>
      </c>
      <c r="R14" s="592">
        <v>28174.600462000002</v>
      </c>
    </row>
    <row r="15" spans="1:18" ht="16.5" thickBot="1" x14ac:dyDescent="0.35">
      <c r="A15" s="601"/>
      <c r="B15" s="602" t="s">
        <v>393</v>
      </c>
      <c r="C15" s="594">
        <v>0</v>
      </c>
      <c r="D15" s="594">
        <v>0</v>
      </c>
      <c r="E15" s="594">
        <v>0.02</v>
      </c>
      <c r="F15" s="594">
        <v>0</v>
      </c>
      <c r="G15" s="594">
        <v>0.03</v>
      </c>
      <c r="H15" s="594">
        <v>0</v>
      </c>
      <c r="I15" s="594">
        <v>461.13</v>
      </c>
      <c r="J15" s="594">
        <v>1.6600000000000001</v>
      </c>
      <c r="K15" s="594">
        <v>5.85</v>
      </c>
      <c r="L15" s="594">
        <v>0</v>
      </c>
      <c r="M15" s="594">
        <v>51.859999999999992</v>
      </c>
      <c r="N15" s="594">
        <v>0</v>
      </c>
      <c r="O15" s="594">
        <v>156.12994</v>
      </c>
      <c r="P15" s="594">
        <v>520.54999999999995</v>
      </c>
      <c r="Q15" s="594">
        <v>156.12994</v>
      </c>
      <c r="R15" s="595">
        <v>676.67993999999987</v>
      </c>
    </row>
    <row r="16" spans="1:18" ht="16.5" thickBot="1" x14ac:dyDescent="0.35">
      <c r="A16" s="604" t="s">
        <v>493</v>
      </c>
      <c r="B16" s="605"/>
      <c r="C16" s="606">
        <v>2.1619999999999999</v>
      </c>
      <c r="D16" s="606">
        <v>0</v>
      </c>
      <c r="E16" s="606">
        <v>2318.5959999999995</v>
      </c>
      <c r="F16" s="606">
        <v>16.7</v>
      </c>
      <c r="G16" s="606">
        <v>6391.3640000000005</v>
      </c>
      <c r="H16" s="606">
        <v>25.966000000000001</v>
      </c>
      <c r="I16" s="606">
        <v>28116.550999999996</v>
      </c>
      <c r="J16" s="606">
        <v>142.14500000000001</v>
      </c>
      <c r="K16" s="606">
        <v>7741.2339999999995</v>
      </c>
      <c r="L16" s="606">
        <v>48.38000000000001</v>
      </c>
      <c r="M16" s="606">
        <v>1939.2559999999996</v>
      </c>
      <c r="N16" s="606">
        <v>2631.5530669999998</v>
      </c>
      <c r="O16" s="606">
        <v>27336.537914999997</v>
      </c>
      <c r="P16" s="606">
        <v>46742.353999999999</v>
      </c>
      <c r="Q16" s="606">
        <v>29968.090981999994</v>
      </c>
      <c r="R16" s="607">
        <v>76710.444982000015</v>
      </c>
    </row>
    <row r="17" spans="1:18" ht="15.75" x14ac:dyDescent="0.3">
      <c r="A17" s="599" t="s">
        <v>494</v>
      </c>
      <c r="B17" s="600" t="s">
        <v>28</v>
      </c>
      <c r="C17" s="590">
        <v>2.6859999999999991</v>
      </c>
      <c r="D17" s="590">
        <v>0</v>
      </c>
      <c r="E17" s="590">
        <v>1477.1999999999998</v>
      </c>
      <c r="F17" s="590">
        <v>10.524999999999999</v>
      </c>
      <c r="G17" s="590">
        <v>4612.7409999999991</v>
      </c>
      <c r="H17" s="590">
        <v>22.478000000000005</v>
      </c>
      <c r="I17" s="590">
        <v>16024.075000000001</v>
      </c>
      <c r="J17" s="590">
        <v>71.149999999999991</v>
      </c>
      <c r="K17" s="590">
        <v>5234.0999999999995</v>
      </c>
      <c r="L17" s="590">
        <v>25.17</v>
      </c>
      <c r="M17" s="590">
        <v>532.84500000000003</v>
      </c>
      <c r="N17" s="590">
        <v>2154.8280770000001</v>
      </c>
      <c r="O17" s="590">
        <v>6480.4555310000042</v>
      </c>
      <c r="P17" s="590">
        <v>28012.97</v>
      </c>
      <c r="Q17" s="590">
        <v>8635.2836080000015</v>
      </c>
      <c r="R17" s="591">
        <v>36648.253607999992</v>
      </c>
    </row>
    <row r="18" spans="1:18" ht="15.75" x14ac:dyDescent="0.3">
      <c r="A18" s="593"/>
      <c r="B18" s="586" t="s">
        <v>30</v>
      </c>
      <c r="C18" s="587">
        <v>0</v>
      </c>
      <c r="D18" s="587">
        <v>0</v>
      </c>
      <c r="E18" s="587">
        <v>3.2699999999999996</v>
      </c>
      <c r="F18" s="587">
        <v>0.03</v>
      </c>
      <c r="G18" s="587">
        <v>3.2</v>
      </c>
      <c r="H18" s="587">
        <v>0.03</v>
      </c>
      <c r="I18" s="587">
        <v>232.1</v>
      </c>
      <c r="J18" s="587">
        <v>1.1400000000000001</v>
      </c>
      <c r="K18" s="587">
        <v>180.61</v>
      </c>
      <c r="L18" s="587">
        <v>1.02</v>
      </c>
      <c r="M18" s="587">
        <v>1011.6300000000001</v>
      </c>
      <c r="N18" s="587">
        <v>0</v>
      </c>
      <c r="O18" s="587">
        <v>19981.356431000018</v>
      </c>
      <c r="P18" s="587">
        <v>1433.03</v>
      </c>
      <c r="Q18" s="587">
        <v>19981.356431000018</v>
      </c>
      <c r="R18" s="592">
        <v>21414.386431000024</v>
      </c>
    </row>
    <row r="19" spans="1:18" ht="15.75" x14ac:dyDescent="0.3">
      <c r="A19" s="593"/>
      <c r="B19" s="586" t="s">
        <v>27</v>
      </c>
      <c r="C19" s="587">
        <v>0.28200000000000008</v>
      </c>
      <c r="D19" s="587">
        <v>0</v>
      </c>
      <c r="E19" s="587">
        <v>1156.2719999999997</v>
      </c>
      <c r="F19" s="587">
        <v>18.395</v>
      </c>
      <c r="G19" s="587">
        <v>3285.2559999999999</v>
      </c>
      <c r="H19" s="587">
        <v>21.574999999999999</v>
      </c>
      <c r="I19" s="587">
        <v>17510.704000000005</v>
      </c>
      <c r="J19" s="587">
        <v>130.41999999999999</v>
      </c>
      <c r="K19" s="587">
        <v>4411.7459999999992</v>
      </c>
      <c r="L19" s="587">
        <v>40.585000000000001</v>
      </c>
      <c r="M19" s="587">
        <v>722.08</v>
      </c>
      <c r="N19" s="587">
        <v>925.48</v>
      </c>
      <c r="O19" s="587">
        <v>6449.1283550000053</v>
      </c>
      <c r="P19" s="587">
        <v>27297.314999999995</v>
      </c>
      <c r="Q19" s="587">
        <v>7374.6083550000048</v>
      </c>
      <c r="R19" s="592">
        <v>34671.923354999999</v>
      </c>
    </row>
    <row r="20" spans="1:18" ht="16.5" thickBot="1" x14ac:dyDescent="0.35">
      <c r="A20" s="601"/>
      <c r="B20" s="602" t="s">
        <v>393</v>
      </c>
      <c r="C20" s="594">
        <v>0</v>
      </c>
      <c r="D20" s="594">
        <v>0</v>
      </c>
      <c r="E20" s="594">
        <v>0.02</v>
      </c>
      <c r="F20" s="594">
        <v>0</v>
      </c>
      <c r="G20" s="594">
        <v>0.04</v>
      </c>
      <c r="H20" s="594">
        <v>0</v>
      </c>
      <c r="I20" s="594">
        <v>556.28</v>
      </c>
      <c r="J20" s="594">
        <v>2.23</v>
      </c>
      <c r="K20" s="594">
        <v>6.84</v>
      </c>
      <c r="L20" s="594">
        <v>0</v>
      </c>
      <c r="M20" s="594">
        <v>60.790000000000006</v>
      </c>
      <c r="N20" s="594">
        <v>0</v>
      </c>
      <c r="O20" s="594">
        <v>303.04730000000006</v>
      </c>
      <c r="P20" s="594">
        <v>626.19999999999993</v>
      </c>
      <c r="Q20" s="594">
        <v>303.04730000000006</v>
      </c>
      <c r="R20" s="595">
        <v>929.2473</v>
      </c>
    </row>
    <row r="21" spans="1:18" ht="16.5" thickBot="1" x14ac:dyDescent="0.35">
      <c r="A21" s="604" t="s">
        <v>495</v>
      </c>
      <c r="B21" s="605"/>
      <c r="C21" s="606">
        <v>2.9679999999999991</v>
      </c>
      <c r="D21" s="606">
        <v>0</v>
      </c>
      <c r="E21" s="606">
        <v>2636.7619999999993</v>
      </c>
      <c r="F21" s="606">
        <v>28.949999999999996</v>
      </c>
      <c r="G21" s="606">
        <v>7901.2369999999983</v>
      </c>
      <c r="H21" s="606">
        <v>44.083000000000006</v>
      </c>
      <c r="I21" s="606">
        <v>34323.159000000007</v>
      </c>
      <c r="J21" s="606">
        <v>204.93999999999997</v>
      </c>
      <c r="K21" s="606">
        <v>9833.2959999999985</v>
      </c>
      <c r="L21" s="606">
        <v>66.775000000000006</v>
      </c>
      <c r="M21" s="606">
        <v>2327.3450000000003</v>
      </c>
      <c r="N21" s="606">
        <v>3080.3080770000001</v>
      </c>
      <c r="O21" s="606">
        <v>33213.987617000028</v>
      </c>
      <c r="P21" s="606">
        <v>57369.514999999992</v>
      </c>
      <c r="Q21" s="606">
        <v>36294.295694000022</v>
      </c>
      <c r="R21" s="607">
        <v>93663.810694000029</v>
      </c>
    </row>
    <row r="22" spans="1:18" ht="15.75" x14ac:dyDescent="0.3">
      <c r="A22" s="599" t="s">
        <v>496</v>
      </c>
      <c r="B22" s="600" t="s">
        <v>28</v>
      </c>
      <c r="C22" s="590">
        <v>3.57</v>
      </c>
      <c r="D22" s="590">
        <v>0</v>
      </c>
      <c r="E22" s="590">
        <v>1632.6100000000001</v>
      </c>
      <c r="F22" s="590">
        <v>22.839999999999993</v>
      </c>
      <c r="G22" s="590">
        <v>5149.6980000000003</v>
      </c>
      <c r="H22" s="590">
        <v>50.793000000000006</v>
      </c>
      <c r="I22" s="590">
        <v>16971.719999999994</v>
      </c>
      <c r="J22" s="590">
        <v>118.11</v>
      </c>
      <c r="K22" s="590">
        <v>5143.6750000000002</v>
      </c>
      <c r="L22" s="590">
        <v>28.380000000000003</v>
      </c>
      <c r="M22" s="590">
        <v>441.88500000000005</v>
      </c>
      <c r="N22" s="590">
        <v>1938.2825710000004</v>
      </c>
      <c r="O22" s="590">
        <v>7029.9263170000022</v>
      </c>
      <c r="P22" s="590">
        <v>29563.281000000003</v>
      </c>
      <c r="Q22" s="590">
        <v>8968.208888000001</v>
      </c>
      <c r="R22" s="591">
        <v>38531.489887999989</v>
      </c>
    </row>
    <row r="23" spans="1:18" ht="15.75" x14ac:dyDescent="0.3">
      <c r="A23" s="593"/>
      <c r="B23" s="586" t="s">
        <v>30</v>
      </c>
      <c r="C23" s="587">
        <v>0</v>
      </c>
      <c r="D23" s="587">
        <v>0</v>
      </c>
      <c r="E23" s="587">
        <v>3.8699999999999997</v>
      </c>
      <c r="F23" s="587">
        <v>0.08</v>
      </c>
      <c r="G23" s="587">
        <v>3.74</v>
      </c>
      <c r="H23" s="587">
        <v>7.0000000000000007E-2</v>
      </c>
      <c r="I23" s="587">
        <v>253.24</v>
      </c>
      <c r="J23" s="587">
        <v>2.0399999999999996</v>
      </c>
      <c r="K23" s="587">
        <v>176.61</v>
      </c>
      <c r="L23" s="587">
        <v>0.96000000000000008</v>
      </c>
      <c r="M23" s="587">
        <v>823.08999999999992</v>
      </c>
      <c r="N23" s="587">
        <v>0</v>
      </c>
      <c r="O23" s="587">
        <v>19250.838355999997</v>
      </c>
      <c r="P23" s="587">
        <v>1263.7000000000003</v>
      </c>
      <c r="Q23" s="587">
        <v>19250.838355999997</v>
      </c>
      <c r="R23" s="592">
        <v>20514.538356000001</v>
      </c>
    </row>
    <row r="24" spans="1:18" ht="15.75" x14ac:dyDescent="0.3">
      <c r="A24" s="593"/>
      <c r="B24" s="586" t="s">
        <v>27</v>
      </c>
      <c r="C24" s="587">
        <v>0.45200000000000001</v>
      </c>
      <c r="D24" s="587">
        <v>0</v>
      </c>
      <c r="E24" s="587">
        <v>1297.184</v>
      </c>
      <c r="F24" s="587">
        <v>32.43</v>
      </c>
      <c r="G24" s="587">
        <v>3624.0939999999991</v>
      </c>
      <c r="H24" s="587">
        <v>51.934999999999988</v>
      </c>
      <c r="I24" s="587">
        <v>18546.733</v>
      </c>
      <c r="J24" s="587">
        <v>195.58699999999999</v>
      </c>
      <c r="K24" s="587">
        <v>4468.6239999999998</v>
      </c>
      <c r="L24" s="587">
        <v>41.12</v>
      </c>
      <c r="M24" s="587">
        <v>593.05700000000002</v>
      </c>
      <c r="N24" s="587">
        <v>808.15000000000009</v>
      </c>
      <c r="O24" s="587">
        <v>7005.3265450000054</v>
      </c>
      <c r="P24" s="587">
        <v>28851.216</v>
      </c>
      <c r="Q24" s="587">
        <v>7813.4765450000068</v>
      </c>
      <c r="R24" s="592">
        <v>36664.692545000013</v>
      </c>
    </row>
    <row r="25" spans="1:18" ht="16.5" thickBot="1" x14ac:dyDescent="0.35">
      <c r="A25" s="601"/>
      <c r="B25" s="602" t="s">
        <v>393</v>
      </c>
      <c r="C25" s="594">
        <v>0</v>
      </c>
      <c r="D25" s="594">
        <v>0</v>
      </c>
      <c r="E25" s="594">
        <v>0</v>
      </c>
      <c r="F25" s="594">
        <v>0</v>
      </c>
      <c r="G25" s="594">
        <v>0.02</v>
      </c>
      <c r="H25" s="594">
        <v>0</v>
      </c>
      <c r="I25" s="594">
        <v>589.22</v>
      </c>
      <c r="J25" s="594">
        <v>3.5300000000000002</v>
      </c>
      <c r="K25" s="594">
        <v>6.03</v>
      </c>
      <c r="L25" s="594">
        <v>0</v>
      </c>
      <c r="M25" s="594">
        <v>49.16</v>
      </c>
      <c r="N25" s="594">
        <v>0</v>
      </c>
      <c r="O25" s="594">
        <v>354.87669499999998</v>
      </c>
      <c r="P25" s="594">
        <v>647.95999999999992</v>
      </c>
      <c r="Q25" s="594">
        <v>354.87669499999998</v>
      </c>
      <c r="R25" s="595">
        <v>1002.8366950000001</v>
      </c>
    </row>
    <row r="26" spans="1:18" ht="16.5" thickBot="1" x14ac:dyDescent="0.35">
      <c r="A26" s="604" t="s">
        <v>497</v>
      </c>
      <c r="B26" s="605"/>
      <c r="C26" s="606">
        <v>4.0220000000000002</v>
      </c>
      <c r="D26" s="606">
        <v>0</v>
      </c>
      <c r="E26" s="606">
        <v>2933.6639999999998</v>
      </c>
      <c r="F26" s="606">
        <v>55.349999999999994</v>
      </c>
      <c r="G26" s="606">
        <v>8777.5519999999997</v>
      </c>
      <c r="H26" s="606">
        <v>102.798</v>
      </c>
      <c r="I26" s="606">
        <v>36360.913</v>
      </c>
      <c r="J26" s="606">
        <v>319.26699999999994</v>
      </c>
      <c r="K26" s="606">
        <v>9794.9390000000003</v>
      </c>
      <c r="L26" s="606">
        <v>70.460000000000008</v>
      </c>
      <c r="M26" s="606">
        <v>1907.192</v>
      </c>
      <c r="N26" s="606">
        <v>2746.4325710000003</v>
      </c>
      <c r="O26" s="606">
        <v>33640.967913</v>
      </c>
      <c r="P26" s="606">
        <v>60326.156999999999</v>
      </c>
      <c r="Q26" s="606">
        <v>36387.400484000005</v>
      </c>
      <c r="R26" s="607">
        <v>96713.557484000004</v>
      </c>
    </row>
    <row r="27" spans="1:18" ht="15.75" x14ac:dyDescent="0.3">
      <c r="A27" s="599" t="s">
        <v>498</v>
      </c>
      <c r="B27" s="600" t="s">
        <v>28</v>
      </c>
      <c r="C27" s="590">
        <v>14.673999999999999</v>
      </c>
      <c r="D27" s="590">
        <v>0</v>
      </c>
      <c r="E27" s="590">
        <v>2771.2799999999993</v>
      </c>
      <c r="F27" s="590">
        <v>99.09</v>
      </c>
      <c r="G27" s="590">
        <v>8285.0379999999986</v>
      </c>
      <c r="H27" s="590">
        <v>192.09800000000001</v>
      </c>
      <c r="I27" s="590">
        <v>21922.999999999996</v>
      </c>
      <c r="J27" s="590">
        <v>355.15500000000009</v>
      </c>
      <c r="K27" s="590">
        <v>6232.2350000000006</v>
      </c>
      <c r="L27" s="590">
        <v>41.935000000000009</v>
      </c>
      <c r="M27" s="590">
        <v>454.96499999999992</v>
      </c>
      <c r="N27" s="590">
        <v>2099.5765870000005</v>
      </c>
      <c r="O27" s="590">
        <v>8850.7368110000007</v>
      </c>
      <c r="P27" s="590">
        <v>40369.470000000008</v>
      </c>
      <c r="Q27" s="590">
        <v>10950.313397999998</v>
      </c>
      <c r="R27" s="591">
        <v>51319.783398000007</v>
      </c>
    </row>
    <row r="28" spans="1:18" ht="15.75" x14ac:dyDescent="0.3">
      <c r="A28" s="593"/>
      <c r="B28" s="586" t="s">
        <v>30</v>
      </c>
      <c r="C28" s="587">
        <v>0</v>
      </c>
      <c r="D28" s="587">
        <v>0</v>
      </c>
      <c r="E28" s="587">
        <v>7.04</v>
      </c>
      <c r="F28" s="587">
        <v>0.39</v>
      </c>
      <c r="G28" s="587">
        <v>5.52</v>
      </c>
      <c r="H28" s="587">
        <v>0.27</v>
      </c>
      <c r="I28" s="587">
        <v>331.62</v>
      </c>
      <c r="J28" s="587">
        <v>7.4399999999999995</v>
      </c>
      <c r="K28" s="587">
        <v>208.24</v>
      </c>
      <c r="L28" s="587">
        <v>1.0800000000000003</v>
      </c>
      <c r="M28" s="587">
        <v>882.63000000000022</v>
      </c>
      <c r="N28" s="587">
        <v>0</v>
      </c>
      <c r="O28" s="587">
        <v>16733.358654000011</v>
      </c>
      <c r="P28" s="587">
        <v>1444.2300000000002</v>
      </c>
      <c r="Q28" s="587">
        <v>16733.358654000011</v>
      </c>
      <c r="R28" s="592">
        <v>18177.58865400001</v>
      </c>
    </row>
    <row r="29" spans="1:18" ht="15.75" x14ac:dyDescent="0.3">
      <c r="A29" s="593"/>
      <c r="B29" s="586" t="s">
        <v>27</v>
      </c>
      <c r="C29" s="587">
        <v>1.472</v>
      </c>
      <c r="D29" s="587">
        <v>0</v>
      </c>
      <c r="E29" s="587">
        <v>2207.9940000000001</v>
      </c>
      <c r="F29" s="587">
        <v>112</v>
      </c>
      <c r="G29" s="587">
        <v>5601.2210000000005</v>
      </c>
      <c r="H29" s="587">
        <v>150.53300000000002</v>
      </c>
      <c r="I29" s="587">
        <v>23884.614000000009</v>
      </c>
      <c r="J29" s="587">
        <v>417.14300000000003</v>
      </c>
      <c r="K29" s="587">
        <v>5503.3899999999985</v>
      </c>
      <c r="L29" s="587">
        <v>58.820999999999998</v>
      </c>
      <c r="M29" s="587">
        <v>634.36</v>
      </c>
      <c r="N29" s="587">
        <v>854.02</v>
      </c>
      <c r="O29" s="587">
        <v>9084.3902109999744</v>
      </c>
      <c r="P29" s="587">
        <v>38571.548000000003</v>
      </c>
      <c r="Q29" s="587">
        <v>9938.4102109999749</v>
      </c>
      <c r="R29" s="592">
        <v>48509.958210999961</v>
      </c>
    </row>
    <row r="30" spans="1:18" ht="16.5" thickBot="1" x14ac:dyDescent="0.35">
      <c r="A30" s="601"/>
      <c r="B30" s="602" t="s">
        <v>393</v>
      </c>
      <c r="C30" s="594">
        <v>0</v>
      </c>
      <c r="D30" s="594">
        <v>0</v>
      </c>
      <c r="E30" s="594">
        <v>0.01</v>
      </c>
      <c r="F30" s="594">
        <v>0</v>
      </c>
      <c r="G30" s="594">
        <v>7.0000000000000007E-2</v>
      </c>
      <c r="H30" s="594">
        <v>0</v>
      </c>
      <c r="I30" s="594">
        <v>732.52</v>
      </c>
      <c r="J30" s="594">
        <v>11.330000000000002</v>
      </c>
      <c r="K30" s="594">
        <v>8.4600000000000009</v>
      </c>
      <c r="L30" s="594">
        <v>0</v>
      </c>
      <c r="M30" s="594">
        <v>52.32</v>
      </c>
      <c r="N30" s="594">
        <v>0</v>
      </c>
      <c r="O30" s="594">
        <v>583.74468499999989</v>
      </c>
      <c r="P30" s="594">
        <v>804.71000000000015</v>
      </c>
      <c r="Q30" s="594">
        <v>583.74468499999989</v>
      </c>
      <c r="R30" s="595">
        <v>1388.4546850000004</v>
      </c>
    </row>
    <row r="31" spans="1:18" ht="16.5" thickBot="1" x14ac:dyDescent="0.35">
      <c r="A31" s="604" t="s">
        <v>499</v>
      </c>
      <c r="B31" s="605"/>
      <c r="C31" s="606">
        <v>16.146000000000001</v>
      </c>
      <c r="D31" s="606">
        <v>0</v>
      </c>
      <c r="E31" s="606">
        <v>4986.3239999999996</v>
      </c>
      <c r="F31" s="606">
        <v>211.48000000000002</v>
      </c>
      <c r="G31" s="606">
        <v>13891.848999999998</v>
      </c>
      <c r="H31" s="606">
        <v>342.90100000000007</v>
      </c>
      <c r="I31" s="606">
        <v>46871.754000000001</v>
      </c>
      <c r="J31" s="606">
        <v>791.0680000000001</v>
      </c>
      <c r="K31" s="606">
        <v>11952.324999999997</v>
      </c>
      <c r="L31" s="606">
        <v>101.83600000000001</v>
      </c>
      <c r="M31" s="606">
        <v>2024.2750000000003</v>
      </c>
      <c r="N31" s="606">
        <v>2953.5965870000005</v>
      </c>
      <c r="O31" s="606">
        <v>35252.230360999987</v>
      </c>
      <c r="P31" s="606">
        <v>81189.958000000028</v>
      </c>
      <c r="Q31" s="606">
        <v>38205.82694799998</v>
      </c>
      <c r="R31" s="607">
        <v>119395.78494799999</v>
      </c>
    </row>
    <row r="32" spans="1:18" ht="15.75" x14ac:dyDescent="0.3">
      <c r="A32" s="599" t="s">
        <v>500</v>
      </c>
      <c r="B32" s="600" t="s">
        <v>28</v>
      </c>
      <c r="C32" s="590">
        <v>21.131999999999998</v>
      </c>
      <c r="D32" s="590">
        <v>0</v>
      </c>
      <c r="E32" s="590">
        <v>3532.665</v>
      </c>
      <c r="F32" s="590">
        <v>137.73000000000002</v>
      </c>
      <c r="G32" s="590">
        <v>10041.754999999999</v>
      </c>
      <c r="H32" s="590">
        <v>261.58000000000004</v>
      </c>
      <c r="I32" s="590">
        <v>24780.310000000005</v>
      </c>
      <c r="J32" s="590">
        <v>450.47500000000008</v>
      </c>
      <c r="K32" s="590">
        <v>6467.95</v>
      </c>
      <c r="L32" s="590">
        <v>32.664999999999999</v>
      </c>
      <c r="M32" s="590">
        <v>451.50000000000006</v>
      </c>
      <c r="N32" s="590">
        <v>2011.145865</v>
      </c>
      <c r="O32" s="590">
        <v>10758.613188000001</v>
      </c>
      <c r="P32" s="590">
        <v>46177.762000000017</v>
      </c>
      <c r="Q32" s="590">
        <v>12769.759053000002</v>
      </c>
      <c r="R32" s="591">
        <v>58947.521053000004</v>
      </c>
    </row>
    <row r="33" spans="1:18" ht="15.75" x14ac:dyDescent="0.3">
      <c r="A33" s="593"/>
      <c r="B33" s="586" t="s">
        <v>30</v>
      </c>
      <c r="C33" s="587">
        <v>0</v>
      </c>
      <c r="D33" s="587">
        <v>0</v>
      </c>
      <c r="E33" s="587">
        <v>8.7899999999999991</v>
      </c>
      <c r="F33" s="587">
        <v>0.54</v>
      </c>
      <c r="G33" s="587">
        <v>6.68</v>
      </c>
      <c r="H33" s="587">
        <v>0.42000000000000004</v>
      </c>
      <c r="I33" s="587">
        <v>370.59000000000003</v>
      </c>
      <c r="J33" s="587">
        <v>9.7499999999999982</v>
      </c>
      <c r="K33" s="587">
        <v>218.54000000000002</v>
      </c>
      <c r="L33" s="587">
        <v>1.08</v>
      </c>
      <c r="M33" s="587">
        <v>792.0899999999998</v>
      </c>
      <c r="N33" s="587">
        <v>0</v>
      </c>
      <c r="O33" s="587">
        <v>17458.591790000039</v>
      </c>
      <c r="P33" s="587">
        <v>1408.48</v>
      </c>
      <c r="Q33" s="587">
        <v>17458.591790000039</v>
      </c>
      <c r="R33" s="592">
        <v>18867.071790000035</v>
      </c>
    </row>
    <row r="34" spans="1:18" ht="15.75" x14ac:dyDescent="0.3">
      <c r="A34" s="593"/>
      <c r="B34" s="586" t="s">
        <v>27</v>
      </c>
      <c r="C34" s="587">
        <v>2.0620000000000003</v>
      </c>
      <c r="D34" s="587">
        <v>0</v>
      </c>
      <c r="E34" s="587">
        <v>2779.5519999999997</v>
      </c>
      <c r="F34" s="587">
        <v>157.227</v>
      </c>
      <c r="G34" s="587">
        <v>6909.3569999999991</v>
      </c>
      <c r="H34" s="587">
        <v>199.19800000000001</v>
      </c>
      <c r="I34" s="587">
        <v>26334.796999999999</v>
      </c>
      <c r="J34" s="587">
        <v>525.625</v>
      </c>
      <c r="K34" s="587">
        <v>5630.3219999999992</v>
      </c>
      <c r="L34" s="587">
        <v>63.089999999999996</v>
      </c>
      <c r="M34" s="587">
        <v>568.26299999999992</v>
      </c>
      <c r="N34" s="587">
        <v>789.24000000000012</v>
      </c>
      <c r="O34" s="587">
        <v>10722.087240999996</v>
      </c>
      <c r="P34" s="587">
        <v>43169.493000000002</v>
      </c>
      <c r="Q34" s="587">
        <v>11511.327240999997</v>
      </c>
      <c r="R34" s="592">
        <v>54680.820241000001</v>
      </c>
    </row>
    <row r="35" spans="1:18" ht="16.5" thickBot="1" x14ac:dyDescent="0.35">
      <c r="A35" s="601"/>
      <c r="B35" s="602" t="s">
        <v>393</v>
      </c>
      <c r="C35" s="594">
        <v>0</v>
      </c>
      <c r="D35" s="594">
        <v>0</v>
      </c>
      <c r="E35" s="594">
        <v>1.1599999999999999</v>
      </c>
      <c r="F35" s="594">
        <v>0</v>
      </c>
      <c r="G35" s="594">
        <v>8.01</v>
      </c>
      <c r="H35" s="594">
        <v>0</v>
      </c>
      <c r="I35" s="594">
        <v>813.08000000000015</v>
      </c>
      <c r="J35" s="594">
        <v>14.469999999999999</v>
      </c>
      <c r="K35" s="594">
        <v>44.46</v>
      </c>
      <c r="L35" s="594">
        <v>0</v>
      </c>
      <c r="M35" s="594">
        <v>59.720000000000006</v>
      </c>
      <c r="N35" s="594">
        <v>0</v>
      </c>
      <c r="O35" s="594">
        <v>710.66423000000009</v>
      </c>
      <c r="P35" s="594">
        <v>940.9</v>
      </c>
      <c r="Q35" s="594">
        <v>710.66423000000009</v>
      </c>
      <c r="R35" s="595">
        <v>1651.56423</v>
      </c>
    </row>
    <row r="36" spans="1:18" ht="16.5" thickBot="1" x14ac:dyDescent="0.35">
      <c r="A36" s="604" t="s">
        <v>501</v>
      </c>
      <c r="B36" s="605"/>
      <c r="C36" s="606">
        <v>23.193999999999999</v>
      </c>
      <c r="D36" s="606">
        <v>0</v>
      </c>
      <c r="E36" s="606">
        <v>6322.1669999999995</v>
      </c>
      <c r="F36" s="606">
        <v>295.49700000000001</v>
      </c>
      <c r="G36" s="606">
        <v>16965.801999999996</v>
      </c>
      <c r="H36" s="606">
        <v>461.19800000000009</v>
      </c>
      <c r="I36" s="606">
        <v>52298.777000000002</v>
      </c>
      <c r="J36" s="606">
        <v>1000.3200000000002</v>
      </c>
      <c r="K36" s="606">
        <v>12361.271999999997</v>
      </c>
      <c r="L36" s="606">
        <v>96.834999999999994</v>
      </c>
      <c r="M36" s="606">
        <v>1871.5729999999999</v>
      </c>
      <c r="N36" s="606">
        <v>2800.3858650000002</v>
      </c>
      <c r="O36" s="606">
        <v>39649.956449000034</v>
      </c>
      <c r="P36" s="606">
        <v>91696.635000000009</v>
      </c>
      <c r="Q36" s="606">
        <v>42450.342314000038</v>
      </c>
      <c r="R36" s="607">
        <v>134146.97731400002</v>
      </c>
    </row>
    <row r="37" spans="1:18" ht="15.75" x14ac:dyDescent="0.3">
      <c r="A37" s="599" t="s">
        <v>502</v>
      </c>
      <c r="B37" s="600" t="s">
        <v>28</v>
      </c>
      <c r="C37" s="590">
        <v>16.29</v>
      </c>
      <c r="D37" s="590">
        <v>0</v>
      </c>
      <c r="E37" s="590">
        <v>3277.795000000001</v>
      </c>
      <c r="F37" s="590">
        <v>108.11999999999999</v>
      </c>
      <c r="G37" s="590">
        <v>9835.9349999999995</v>
      </c>
      <c r="H37" s="590">
        <v>208.01799999999997</v>
      </c>
      <c r="I37" s="590">
        <v>25279.154999999995</v>
      </c>
      <c r="J37" s="590">
        <v>396.56500000000005</v>
      </c>
      <c r="K37" s="590">
        <v>6605.66</v>
      </c>
      <c r="L37" s="590">
        <v>31.765000000000001</v>
      </c>
      <c r="M37" s="590">
        <v>386.33999999999992</v>
      </c>
      <c r="N37" s="590">
        <v>2018.4501679999998</v>
      </c>
      <c r="O37" s="590">
        <v>11043.548043000003</v>
      </c>
      <c r="P37" s="590">
        <v>46145.642999999996</v>
      </c>
      <c r="Q37" s="590">
        <v>13061.998211000002</v>
      </c>
      <c r="R37" s="591">
        <v>59207.64121099998</v>
      </c>
    </row>
    <row r="38" spans="1:18" ht="15.75" x14ac:dyDescent="0.3">
      <c r="A38" s="593"/>
      <c r="B38" s="586" t="s">
        <v>30</v>
      </c>
      <c r="C38" s="587">
        <v>0</v>
      </c>
      <c r="D38" s="587">
        <v>0</v>
      </c>
      <c r="E38" s="587">
        <v>8.1999999999999993</v>
      </c>
      <c r="F38" s="587">
        <v>0.43000000000000005</v>
      </c>
      <c r="G38" s="587">
        <v>6.9</v>
      </c>
      <c r="H38" s="587">
        <v>0.31</v>
      </c>
      <c r="I38" s="587">
        <v>376.73</v>
      </c>
      <c r="J38" s="587">
        <v>8.3199999999999967</v>
      </c>
      <c r="K38" s="587">
        <v>209.61999999999995</v>
      </c>
      <c r="L38" s="587">
        <v>0.97000000000000008</v>
      </c>
      <c r="M38" s="587">
        <v>744.35</v>
      </c>
      <c r="N38" s="587">
        <v>0</v>
      </c>
      <c r="O38" s="587">
        <v>16933.746514000002</v>
      </c>
      <c r="P38" s="587">
        <v>1355.83</v>
      </c>
      <c r="Q38" s="587">
        <v>16933.746514000002</v>
      </c>
      <c r="R38" s="592">
        <v>18289.576514</v>
      </c>
    </row>
    <row r="39" spans="1:18" ht="15.75" x14ac:dyDescent="0.3">
      <c r="A39" s="593"/>
      <c r="B39" s="586" t="s">
        <v>27</v>
      </c>
      <c r="C39" s="587">
        <v>1.6900000000000002</v>
      </c>
      <c r="D39" s="587">
        <v>0</v>
      </c>
      <c r="E39" s="587">
        <v>2581.2929999999992</v>
      </c>
      <c r="F39" s="587">
        <v>126.33000000000001</v>
      </c>
      <c r="G39" s="587">
        <v>6697.1219999999994</v>
      </c>
      <c r="H39" s="587">
        <v>167.69900000000001</v>
      </c>
      <c r="I39" s="587">
        <v>27577.685999999998</v>
      </c>
      <c r="J39" s="587">
        <v>499.12499999999989</v>
      </c>
      <c r="K39" s="587">
        <v>5952.8960000000006</v>
      </c>
      <c r="L39" s="587">
        <v>63.97</v>
      </c>
      <c r="M39" s="587">
        <v>642.91700000000014</v>
      </c>
      <c r="N39" s="587">
        <v>785.76</v>
      </c>
      <c r="O39" s="587">
        <v>11121.178093000004</v>
      </c>
      <c r="P39" s="587">
        <v>44310.727999999996</v>
      </c>
      <c r="Q39" s="587">
        <v>11906.938093000006</v>
      </c>
      <c r="R39" s="592">
        <v>56217.666093000007</v>
      </c>
    </row>
    <row r="40" spans="1:18" ht="16.5" thickBot="1" x14ac:dyDescent="0.35">
      <c r="A40" s="601"/>
      <c r="B40" s="602" t="s">
        <v>393</v>
      </c>
      <c r="C40" s="594">
        <v>0</v>
      </c>
      <c r="D40" s="594">
        <v>0</v>
      </c>
      <c r="E40" s="594">
        <v>0.02</v>
      </c>
      <c r="F40" s="594">
        <v>0</v>
      </c>
      <c r="G40" s="594">
        <v>0.08</v>
      </c>
      <c r="H40" s="594">
        <v>0</v>
      </c>
      <c r="I40" s="594">
        <v>823.56</v>
      </c>
      <c r="J40" s="594">
        <v>12.739999999999998</v>
      </c>
      <c r="K40" s="594">
        <v>9.68</v>
      </c>
      <c r="L40" s="594">
        <v>0</v>
      </c>
      <c r="M40" s="594">
        <v>47.239999999999995</v>
      </c>
      <c r="N40" s="594">
        <v>0</v>
      </c>
      <c r="O40" s="594">
        <v>667.10000500000001</v>
      </c>
      <c r="P40" s="594">
        <v>893.32</v>
      </c>
      <c r="Q40" s="594">
        <v>667.10000500000001</v>
      </c>
      <c r="R40" s="595">
        <v>1560.4200050000002</v>
      </c>
    </row>
    <row r="41" spans="1:18" ht="16.5" thickBot="1" x14ac:dyDescent="0.35">
      <c r="A41" s="604" t="s">
        <v>503</v>
      </c>
      <c r="B41" s="605"/>
      <c r="C41" s="606">
        <v>17.98</v>
      </c>
      <c r="D41" s="606">
        <v>0</v>
      </c>
      <c r="E41" s="606">
        <v>5867.3080000000009</v>
      </c>
      <c r="F41" s="606">
        <v>234.88</v>
      </c>
      <c r="G41" s="606">
        <v>16540.037</v>
      </c>
      <c r="H41" s="606">
        <v>376.02699999999999</v>
      </c>
      <c r="I41" s="606">
        <v>54057.130999999994</v>
      </c>
      <c r="J41" s="606">
        <v>916.75</v>
      </c>
      <c r="K41" s="606">
        <v>12777.856</v>
      </c>
      <c r="L41" s="606">
        <v>96.704999999999998</v>
      </c>
      <c r="M41" s="606">
        <v>1820.8470000000002</v>
      </c>
      <c r="N41" s="606">
        <v>2804.2101679999996</v>
      </c>
      <c r="O41" s="606">
        <v>39765.572655000011</v>
      </c>
      <c r="P41" s="606">
        <v>92705.521000000008</v>
      </c>
      <c r="Q41" s="606">
        <v>42569.782823000009</v>
      </c>
      <c r="R41" s="607">
        <v>135275.30382299997</v>
      </c>
    </row>
    <row r="42" spans="1:18" ht="15.75" x14ac:dyDescent="0.3">
      <c r="A42" s="599" t="s">
        <v>504</v>
      </c>
      <c r="B42" s="600" t="s">
        <v>28</v>
      </c>
      <c r="C42" s="590">
        <v>12.611999999999998</v>
      </c>
      <c r="D42" s="590">
        <v>0</v>
      </c>
      <c r="E42" s="590">
        <v>2898.3849999999993</v>
      </c>
      <c r="F42" s="590">
        <v>75.88000000000001</v>
      </c>
      <c r="G42" s="590">
        <v>9020.8359999999993</v>
      </c>
      <c r="H42" s="590">
        <v>149.21199999999999</v>
      </c>
      <c r="I42" s="590">
        <v>23818.959999999999</v>
      </c>
      <c r="J42" s="590">
        <v>301.75000000000006</v>
      </c>
      <c r="K42" s="590">
        <v>6712.0250000000005</v>
      </c>
      <c r="L42" s="590">
        <v>28.915000000000003</v>
      </c>
      <c r="M42" s="590">
        <v>405.27499999999998</v>
      </c>
      <c r="N42" s="590">
        <v>2042.2973770000001</v>
      </c>
      <c r="O42" s="590">
        <v>11441.27412</v>
      </c>
      <c r="P42" s="590">
        <v>43423.849999999991</v>
      </c>
      <c r="Q42" s="590">
        <v>13483.571497000001</v>
      </c>
      <c r="R42" s="591">
        <v>56907.421497000018</v>
      </c>
    </row>
    <row r="43" spans="1:18" ht="15.75" x14ac:dyDescent="0.3">
      <c r="A43" s="593"/>
      <c r="B43" s="586" t="s">
        <v>30</v>
      </c>
      <c r="C43" s="587">
        <v>0</v>
      </c>
      <c r="D43" s="587">
        <v>0</v>
      </c>
      <c r="E43" s="587">
        <v>7.19</v>
      </c>
      <c r="F43" s="587">
        <v>0.32</v>
      </c>
      <c r="G43" s="587">
        <v>6.6499999999999995</v>
      </c>
      <c r="H43" s="587">
        <v>0.26</v>
      </c>
      <c r="I43" s="587">
        <v>356.56</v>
      </c>
      <c r="J43" s="587">
        <v>6.6699999999999982</v>
      </c>
      <c r="K43" s="587">
        <v>230.88</v>
      </c>
      <c r="L43" s="587">
        <v>0.94000000000000006</v>
      </c>
      <c r="M43" s="587">
        <v>789.31999999999994</v>
      </c>
      <c r="N43" s="587">
        <v>0</v>
      </c>
      <c r="O43" s="587">
        <v>18039.667739999997</v>
      </c>
      <c r="P43" s="587">
        <v>1398.7900000000002</v>
      </c>
      <c r="Q43" s="587">
        <v>18039.667739999997</v>
      </c>
      <c r="R43" s="592">
        <v>19438.457740000002</v>
      </c>
    </row>
    <row r="44" spans="1:18" ht="15.75" x14ac:dyDescent="0.3">
      <c r="A44" s="593"/>
      <c r="B44" s="586" t="s">
        <v>27</v>
      </c>
      <c r="C44" s="587">
        <v>1.3620000000000001</v>
      </c>
      <c r="D44" s="587">
        <v>0</v>
      </c>
      <c r="E44" s="587">
        <v>2355.2069999999999</v>
      </c>
      <c r="F44" s="587">
        <v>107.13499999999999</v>
      </c>
      <c r="G44" s="587">
        <v>6422.1849999999995</v>
      </c>
      <c r="H44" s="587">
        <v>146.31500000000003</v>
      </c>
      <c r="I44" s="587">
        <v>26851.125999999997</v>
      </c>
      <c r="J44" s="587">
        <v>435.40099999999995</v>
      </c>
      <c r="K44" s="587">
        <v>6120.8369999999977</v>
      </c>
      <c r="L44" s="587">
        <v>62.864999999999988</v>
      </c>
      <c r="M44" s="587">
        <v>677.43100000000004</v>
      </c>
      <c r="N44" s="587">
        <v>826.18999999999994</v>
      </c>
      <c r="O44" s="587">
        <v>11661.388889999991</v>
      </c>
      <c r="P44" s="587">
        <v>43179.863999999994</v>
      </c>
      <c r="Q44" s="587">
        <v>12487.57888999999</v>
      </c>
      <c r="R44" s="592">
        <v>55667.442889999984</v>
      </c>
    </row>
    <row r="45" spans="1:18" ht="16.5" thickBot="1" x14ac:dyDescent="0.35">
      <c r="A45" s="601"/>
      <c r="B45" s="602" t="s">
        <v>393</v>
      </c>
      <c r="C45" s="594">
        <v>0</v>
      </c>
      <c r="D45" s="594">
        <v>0</v>
      </c>
      <c r="E45" s="594">
        <v>0.01</v>
      </c>
      <c r="F45" s="594">
        <v>0</v>
      </c>
      <c r="G45" s="594">
        <v>0.03</v>
      </c>
      <c r="H45" s="594">
        <v>0</v>
      </c>
      <c r="I45" s="594">
        <v>792.44</v>
      </c>
      <c r="J45" s="594">
        <v>10.49</v>
      </c>
      <c r="K45" s="594">
        <v>7.25</v>
      </c>
      <c r="L45" s="594">
        <v>0</v>
      </c>
      <c r="M45" s="594">
        <v>50.089999999999989</v>
      </c>
      <c r="N45" s="594">
        <v>0</v>
      </c>
      <c r="O45" s="594">
        <v>728.08489499999996</v>
      </c>
      <c r="P45" s="594">
        <v>860.31</v>
      </c>
      <c r="Q45" s="594">
        <v>728.08489499999996</v>
      </c>
      <c r="R45" s="595">
        <v>1588.3948950000004</v>
      </c>
    </row>
    <row r="46" spans="1:18" ht="16.5" thickBot="1" x14ac:dyDescent="0.35">
      <c r="A46" s="604" t="s">
        <v>505</v>
      </c>
      <c r="B46" s="605"/>
      <c r="C46" s="606">
        <v>13.973999999999998</v>
      </c>
      <c r="D46" s="606">
        <v>0</v>
      </c>
      <c r="E46" s="606">
        <v>5260.7919999999995</v>
      </c>
      <c r="F46" s="606">
        <v>183.33499999999998</v>
      </c>
      <c r="G46" s="606">
        <v>15449.700999999999</v>
      </c>
      <c r="H46" s="606">
        <v>295.78700000000003</v>
      </c>
      <c r="I46" s="606">
        <v>51819.085999999996</v>
      </c>
      <c r="J46" s="606">
        <v>754.31100000000004</v>
      </c>
      <c r="K46" s="606">
        <v>13070.991999999998</v>
      </c>
      <c r="L46" s="606">
        <v>92.72</v>
      </c>
      <c r="M46" s="606">
        <v>1922.1159999999998</v>
      </c>
      <c r="N46" s="606">
        <v>2868.4873769999999</v>
      </c>
      <c r="O46" s="606">
        <v>41870.415644999994</v>
      </c>
      <c r="P46" s="606">
        <v>88862.813999999984</v>
      </c>
      <c r="Q46" s="606">
        <v>44738.903021999991</v>
      </c>
      <c r="R46" s="607">
        <v>133601.717022</v>
      </c>
    </row>
    <row r="47" spans="1:18" ht="15.75" x14ac:dyDescent="0.3">
      <c r="A47" s="599" t="s">
        <v>506</v>
      </c>
      <c r="B47" s="600" t="s">
        <v>28</v>
      </c>
      <c r="C47" s="590">
        <v>6.4539999999999988</v>
      </c>
      <c r="D47" s="590">
        <v>0</v>
      </c>
      <c r="E47" s="590">
        <v>2171.19</v>
      </c>
      <c r="F47" s="590">
        <v>37.830000000000005</v>
      </c>
      <c r="G47" s="590">
        <v>6924.4630000000006</v>
      </c>
      <c r="H47" s="590">
        <v>88.594999999999999</v>
      </c>
      <c r="I47" s="590">
        <v>20935.485000000001</v>
      </c>
      <c r="J47" s="590">
        <v>182.565</v>
      </c>
      <c r="K47" s="590">
        <v>6199.8649999999998</v>
      </c>
      <c r="L47" s="590">
        <v>32.585000000000001</v>
      </c>
      <c r="M47" s="590">
        <v>354.21</v>
      </c>
      <c r="N47" s="590">
        <v>1888.8673500000002</v>
      </c>
      <c r="O47" s="590">
        <v>10518.668379000006</v>
      </c>
      <c r="P47" s="590">
        <v>36933.242000000006</v>
      </c>
      <c r="Q47" s="590">
        <v>12407.535729000001</v>
      </c>
      <c r="R47" s="591">
        <v>49340.777728999987</v>
      </c>
    </row>
    <row r="48" spans="1:18" ht="15.75" x14ac:dyDescent="0.3">
      <c r="A48" s="593"/>
      <c r="B48" s="586" t="s">
        <v>30</v>
      </c>
      <c r="C48" s="587">
        <v>0</v>
      </c>
      <c r="D48" s="587">
        <v>0</v>
      </c>
      <c r="E48" s="587">
        <v>5.1000000000000005</v>
      </c>
      <c r="F48" s="587">
        <v>0.15</v>
      </c>
      <c r="G48" s="587">
        <v>5.3900000000000006</v>
      </c>
      <c r="H48" s="587">
        <v>0.15000000000000002</v>
      </c>
      <c r="I48" s="587">
        <v>311.35000000000002</v>
      </c>
      <c r="J48" s="587">
        <v>3.8699999999999992</v>
      </c>
      <c r="K48" s="587">
        <v>206.61999999999998</v>
      </c>
      <c r="L48" s="587">
        <v>0.84000000000000008</v>
      </c>
      <c r="M48" s="587">
        <v>691.18999999999983</v>
      </c>
      <c r="N48" s="587">
        <v>0</v>
      </c>
      <c r="O48" s="587">
        <v>15877.613420999995</v>
      </c>
      <c r="P48" s="587">
        <v>1224.6600000000001</v>
      </c>
      <c r="Q48" s="587">
        <v>15877.613420999995</v>
      </c>
      <c r="R48" s="592">
        <v>17102.273420999994</v>
      </c>
    </row>
    <row r="49" spans="1:18" ht="15.75" x14ac:dyDescent="0.3">
      <c r="A49" s="593"/>
      <c r="B49" s="586" t="s">
        <v>27</v>
      </c>
      <c r="C49" s="587">
        <v>0.58000000000000007</v>
      </c>
      <c r="D49" s="587">
        <v>0</v>
      </c>
      <c r="E49" s="587">
        <v>1791.0700000000002</v>
      </c>
      <c r="F49" s="587">
        <v>57.389999999999993</v>
      </c>
      <c r="G49" s="587">
        <v>4952.6809999999987</v>
      </c>
      <c r="H49" s="587">
        <v>75.325000000000003</v>
      </c>
      <c r="I49" s="587">
        <v>23897.050999999992</v>
      </c>
      <c r="J49" s="587">
        <v>281.81499999999994</v>
      </c>
      <c r="K49" s="587">
        <v>5722.7950000000019</v>
      </c>
      <c r="L49" s="587">
        <v>56.44</v>
      </c>
      <c r="M49" s="587">
        <v>607.02599999999984</v>
      </c>
      <c r="N49" s="587">
        <v>798.48</v>
      </c>
      <c r="O49" s="587">
        <v>10516.363261000006</v>
      </c>
      <c r="P49" s="587">
        <v>37442.173000000003</v>
      </c>
      <c r="Q49" s="587">
        <v>11314.843261000004</v>
      </c>
      <c r="R49" s="592">
        <v>48757.016260999997</v>
      </c>
    </row>
    <row r="50" spans="1:18" ht="16.5" thickBot="1" x14ac:dyDescent="0.35">
      <c r="A50" s="601"/>
      <c r="B50" s="602" t="s">
        <v>393</v>
      </c>
      <c r="C50" s="594">
        <v>0</v>
      </c>
      <c r="D50" s="594">
        <v>0</v>
      </c>
      <c r="E50" s="594">
        <v>0.03</v>
      </c>
      <c r="F50" s="594">
        <v>0</v>
      </c>
      <c r="G50" s="594">
        <v>0.02</v>
      </c>
      <c r="H50" s="594">
        <v>0</v>
      </c>
      <c r="I50" s="594">
        <v>716.18000000000006</v>
      </c>
      <c r="J50" s="594">
        <v>6.16</v>
      </c>
      <c r="K50" s="594">
        <v>5.63</v>
      </c>
      <c r="L50" s="594">
        <v>0</v>
      </c>
      <c r="M50" s="594">
        <v>43.780000000000008</v>
      </c>
      <c r="N50" s="594">
        <v>0</v>
      </c>
      <c r="O50" s="594">
        <v>585.58973500000002</v>
      </c>
      <c r="P50" s="594">
        <v>771.80000000000007</v>
      </c>
      <c r="Q50" s="594">
        <v>585.58973500000002</v>
      </c>
      <c r="R50" s="595">
        <v>1357.3897350000002</v>
      </c>
    </row>
    <row r="51" spans="1:18" ht="16.5" thickBot="1" x14ac:dyDescent="0.35">
      <c r="A51" s="604" t="s">
        <v>507</v>
      </c>
      <c r="B51" s="605"/>
      <c r="C51" s="606">
        <v>7.0339999999999989</v>
      </c>
      <c r="D51" s="606">
        <v>0</v>
      </c>
      <c r="E51" s="606">
        <v>3967.3900000000003</v>
      </c>
      <c r="F51" s="606">
        <v>95.37</v>
      </c>
      <c r="G51" s="606">
        <v>11882.554</v>
      </c>
      <c r="H51" s="606">
        <v>164.07</v>
      </c>
      <c r="I51" s="606">
        <v>45860.065999999992</v>
      </c>
      <c r="J51" s="606">
        <v>474.40999999999997</v>
      </c>
      <c r="K51" s="606">
        <v>12134.910000000002</v>
      </c>
      <c r="L51" s="606">
        <v>89.865000000000009</v>
      </c>
      <c r="M51" s="606">
        <v>1696.2059999999997</v>
      </c>
      <c r="N51" s="606">
        <v>2687.34735</v>
      </c>
      <c r="O51" s="606">
        <v>37498.234796000004</v>
      </c>
      <c r="P51" s="606">
        <v>76371.875000000015</v>
      </c>
      <c r="Q51" s="606">
        <v>40185.582146000001</v>
      </c>
      <c r="R51" s="607">
        <v>116557.45714599999</v>
      </c>
    </row>
    <row r="52" spans="1:18" ht="15.75" x14ac:dyDescent="0.3">
      <c r="A52" s="599" t="s">
        <v>508</v>
      </c>
      <c r="B52" s="600" t="s">
        <v>28</v>
      </c>
      <c r="C52" s="590">
        <v>2.4899999999999998</v>
      </c>
      <c r="D52" s="590">
        <v>0</v>
      </c>
      <c r="E52" s="590">
        <v>1637.0349999999999</v>
      </c>
      <c r="F52" s="590">
        <v>14.480000000000002</v>
      </c>
      <c r="G52" s="590">
        <v>5635.3829999999989</v>
      </c>
      <c r="H52" s="590">
        <v>35.574999999999996</v>
      </c>
      <c r="I52" s="590">
        <v>18601.674999999999</v>
      </c>
      <c r="J52" s="590">
        <v>93.64500000000001</v>
      </c>
      <c r="K52" s="590">
        <v>6023.4550000000008</v>
      </c>
      <c r="L52" s="590">
        <v>25.195</v>
      </c>
      <c r="M52" s="590">
        <v>389.79499999999996</v>
      </c>
      <c r="N52" s="590">
        <v>1892.0373500000003</v>
      </c>
      <c r="O52" s="590">
        <v>9319.0813790000029</v>
      </c>
      <c r="P52" s="590">
        <v>32458.728000000003</v>
      </c>
      <c r="Q52" s="590">
        <v>11211.118729000002</v>
      </c>
      <c r="R52" s="591">
        <v>43669.846729000012</v>
      </c>
    </row>
    <row r="53" spans="1:18" ht="15.75" x14ac:dyDescent="0.3">
      <c r="A53" s="593"/>
      <c r="B53" s="586" t="s">
        <v>30</v>
      </c>
      <c r="C53" s="587">
        <v>0</v>
      </c>
      <c r="D53" s="587">
        <v>0</v>
      </c>
      <c r="E53" s="587">
        <v>3.76</v>
      </c>
      <c r="F53" s="587">
        <v>0.06</v>
      </c>
      <c r="G53" s="587">
        <v>4.43</v>
      </c>
      <c r="H53" s="587">
        <v>0.09</v>
      </c>
      <c r="I53" s="587">
        <v>274.98</v>
      </c>
      <c r="J53" s="587">
        <v>1.6800000000000002</v>
      </c>
      <c r="K53" s="587">
        <v>193.44999999999993</v>
      </c>
      <c r="L53" s="587">
        <v>0.73000000000000009</v>
      </c>
      <c r="M53" s="587">
        <v>724.62</v>
      </c>
      <c r="N53" s="587">
        <v>0</v>
      </c>
      <c r="O53" s="587">
        <v>14754.061421000002</v>
      </c>
      <c r="P53" s="587">
        <v>1203.8000000000002</v>
      </c>
      <c r="Q53" s="587">
        <v>14754.061421000002</v>
      </c>
      <c r="R53" s="592">
        <v>15957.861421000001</v>
      </c>
    </row>
    <row r="54" spans="1:18" ht="15.75" x14ac:dyDescent="0.3">
      <c r="A54" s="593"/>
      <c r="B54" s="586" t="s">
        <v>27</v>
      </c>
      <c r="C54" s="587">
        <v>0.29400000000000004</v>
      </c>
      <c r="D54" s="587">
        <v>0</v>
      </c>
      <c r="E54" s="587">
        <v>1376.1789999999999</v>
      </c>
      <c r="F54" s="587">
        <v>28.429999999999996</v>
      </c>
      <c r="G54" s="587">
        <v>3971.3779999999992</v>
      </c>
      <c r="H54" s="587">
        <v>35.284000000000006</v>
      </c>
      <c r="I54" s="587">
        <v>21215.483000000004</v>
      </c>
      <c r="J54" s="587">
        <v>171.46500000000003</v>
      </c>
      <c r="K54" s="587">
        <v>5408.9850000000006</v>
      </c>
      <c r="L54" s="587">
        <v>47.245000000000005</v>
      </c>
      <c r="M54" s="587">
        <v>624.95900000000006</v>
      </c>
      <c r="N54" s="587">
        <v>795.90000000000009</v>
      </c>
      <c r="O54" s="587">
        <v>9753.4992610000045</v>
      </c>
      <c r="P54" s="587">
        <v>32879.701999999997</v>
      </c>
      <c r="Q54" s="587">
        <v>10549.399261000002</v>
      </c>
      <c r="R54" s="592">
        <v>43429.101260999996</v>
      </c>
    </row>
    <row r="55" spans="1:18" ht="16.5" thickBot="1" x14ac:dyDescent="0.35">
      <c r="A55" s="601"/>
      <c r="B55" s="602" t="s">
        <v>393</v>
      </c>
      <c r="C55" s="594">
        <v>0</v>
      </c>
      <c r="D55" s="594">
        <v>0</v>
      </c>
      <c r="E55" s="594">
        <v>0.03</v>
      </c>
      <c r="F55" s="594">
        <v>0</v>
      </c>
      <c r="G55" s="594">
        <v>0</v>
      </c>
      <c r="H55" s="594">
        <v>0</v>
      </c>
      <c r="I55" s="594">
        <v>644.28</v>
      </c>
      <c r="J55" s="594">
        <v>3.0799999999999996</v>
      </c>
      <c r="K55" s="594">
        <v>9.77</v>
      </c>
      <c r="L55" s="594">
        <v>0</v>
      </c>
      <c r="M55" s="594">
        <v>45.879999999999995</v>
      </c>
      <c r="N55" s="594">
        <v>0</v>
      </c>
      <c r="O55" s="594">
        <v>606.09973500000012</v>
      </c>
      <c r="P55" s="594">
        <v>703.04</v>
      </c>
      <c r="Q55" s="594">
        <v>606.09973500000012</v>
      </c>
      <c r="R55" s="595">
        <v>1309.139735</v>
      </c>
    </row>
    <row r="56" spans="1:18" ht="16.5" thickBot="1" x14ac:dyDescent="0.35">
      <c r="A56" s="604" t="s">
        <v>509</v>
      </c>
      <c r="B56" s="605"/>
      <c r="C56" s="606">
        <v>2.7839999999999998</v>
      </c>
      <c r="D56" s="606">
        <v>0</v>
      </c>
      <c r="E56" s="606">
        <v>3017.0039999999999</v>
      </c>
      <c r="F56" s="606">
        <v>42.97</v>
      </c>
      <c r="G56" s="606">
        <v>9611.1909999999989</v>
      </c>
      <c r="H56" s="606">
        <v>70.949000000000012</v>
      </c>
      <c r="I56" s="606">
        <v>40736.418000000005</v>
      </c>
      <c r="J56" s="606">
        <v>269.87000000000006</v>
      </c>
      <c r="K56" s="606">
        <v>11635.660000000002</v>
      </c>
      <c r="L56" s="606">
        <v>73.17</v>
      </c>
      <c r="M56" s="606">
        <v>1785.2539999999999</v>
      </c>
      <c r="N56" s="606">
        <v>2687.9373500000002</v>
      </c>
      <c r="O56" s="606">
        <v>34432.741796000009</v>
      </c>
      <c r="P56" s="606">
        <v>67245.27</v>
      </c>
      <c r="Q56" s="606">
        <v>37120.679146000009</v>
      </c>
      <c r="R56" s="607">
        <v>104365.94914600001</v>
      </c>
    </row>
    <row r="57" spans="1:18" ht="15.75" x14ac:dyDescent="0.3">
      <c r="A57" s="599" t="s">
        <v>510</v>
      </c>
      <c r="B57" s="600" t="s">
        <v>28</v>
      </c>
      <c r="C57" s="590">
        <v>1.8680000000000001</v>
      </c>
      <c r="D57" s="590">
        <v>0</v>
      </c>
      <c r="E57" s="590">
        <v>1419.7750000000001</v>
      </c>
      <c r="F57" s="590">
        <v>6.0200000000000014</v>
      </c>
      <c r="G57" s="590">
        <v>4891.9759999999987</v>
      </c>
      <c r="H57" s="590">
        <v>18.201000000000001</v>
      </c>
      <c r="I57" s="590">
        <v>16407.47</v>
      </c>
      <c r="J57" s="590">
        <v>57.585000000000008</v>
      </c>
      <c r="K57" s="590">
        <v>5533.4800000000014</v>
      </c>
      <c r="L57" s="590">
        <v>20.130000000000003</v>
      </c>
      <c r="M57" s="590">
        <v>414.71999999999997</v>
      </c>
      <c r="N57" s="590">
        <v>1842.7605760000001</v>
      </c>
      <c r="O57" s="590">
        <v>7688.2698140000011</v>
      </c>
      <c r="P57" s="590">
        <v>28771.225000000006</v>
      </c>
      <c r="Q57" s="590">
        <v>9531.0303899999999</v>
      </c>
      <c r="R57" s="591">
        <v>38302.255389999998</v>
      </c>
    </row>
    <row r="58" spans="1:18" ht="15.75" x14ac:dyDescent="0.3">
      <c r="A58" s="593"/>
      <c r="B58" s="586" t="s">
        <v>30</v>
      </c>
      <c r="C58" s="587">
        <v>0</v>
      </c>
      <c r="D58" s="587">
        <v>0</v>
      </c>
      <c r="E58" s="587">
        <v>3.09</v>
      </c>
      <c r="F58" s="587">
        <v>0.02</v>
      </c>
      <c r="G58" s="587">
        <v>3.7199999999999998</v>
      </c>
      <c r="H58" s="587">
        <v>0.03</v>
      </c>
      <c r="I58" s="587">
        <v>241.68</v>
      </c>
      <c r="J58" s="587">
        <v>0.93000000000000016</v>
      </c>
      <c r="K58" s="587">
        <v>180.76</v>
      </c>
      <c r="L58" s="587">
        <v>0.67000000000000015</v>
      </c>
      <c r="M58" s="587">
        <v>774.42000000000019</v>
      </c>
      <c r="N58" s="587">
        <v>0</v>
      </c>
      <c r="O58" s="587">
        <v>13548.763516000001</v>
      </c>
      <c r="P58" s="587">
        <v>1205.32</v>
      </c>
      <c r="Q58" s="587">
        <v>13548.763516000001</v>
      </c>
      <c r="R58" s="592">
        <v>14754.083516000001</v>
      </c>
    </row>
    <row r="59" spans="1:18" ht="15.75" x14ac:dyDescent="0.3">
      <c r="A59" s="593"/>
      <c r="B59" s="586" t="s">
        <v>27</v>
      </c>
      <c r="C59" s="587">
        <v>0.21199999999999999</v>
      </c>
      <c r="D59" s="587">
        <v>0</v>
      </c>
      <c r="E59" s="587">
        <v>1158.8459999999998</v>
      </c>
      <c r="F59" s="587">
        <v>18.585000000000001</v>
      </c>
      <c r="G59" s="587">
        <v>3411.7539999999995</v>
      </c>
      <c r="H59" s="587">
        <v>19.782999999999998</v>
      </c>
      <c r="I59" s="587">
        <v>19025.668000000001</v>
      </c>
      <c r="J59" s="587">
        <v>132.76799999999997</v>
      </c>
      <c r="K59" s="587">
        <v>4957.7760000000017</v>
      </c>
      <c r="L59" s="587">
        <v>44.835000000000001</v>
      </c>
      <c r="M59" s="587">
        <v>659.72399999999982</v>
      </c>
      <c r="N59" s="587">
        <v>769.95</v>
      </c>
      <c r="O59" s="587">
        <v>7835.6163449999822</v>
      </c>
      <c r="P59" s="587">
        <v>29429.951000000005</v>
      </c>
      <c r="Q59" s="587">
        <v>8605.5663449999811</v>
      </c>
      <c r="R59" s="592">
        <v>38035.517344999986</v>
      </c>
    </row>
    <row r="60" spans="1:18" ht="16.5" thickBot="1" x14ac:dyDescent="0.35">
      <c r="A60" s="601"/>
      <c r="B60" s="602" t="s">
        <v>393</v>
      </c>
      <c r="C60" s="594">
        <v>0</v>
      </c>
      <c r="D60" s="594">
        <v>0</v>
      </c>
      <c r="E60" s="594">
        <v>0.01</v>
      </c>
      <c r="F60" s="594">
        <v>0</v>
      </c>
      <c r="G60" s="594">
        <v>0.01</v>
      </c>
      <c r="H60" s="594">
        <v>0</v>
      </c>
      <c r="I60" s="594">
        <v>575.6</v>
      </c>
      <c r="J60" s="594">
        <v>1.9300000000000002</v>
      </c>
      <c r="K60" s="594">
        <v>14</v>
      </c>
      <c r="L60" s="594">
        <v>0</v>
      </c>
      <c r="M60" s="594">
        <v>48.830000000000005</v>
      </c>
      <c r="N60" s="594">
        <v>0</v>
      </c>
      <c r="O60" s="594">
        <v>355.13812999999999</v>
      </c>
      <c r="P60" s="594">
        <v>640.38</v>
      </c>
      <c r="Q60" s="594">
        <v>355.13812999999999</v>
      </c>
      <c r="R60" s="595">
        <v>995.51813000000004</v>
      </c>
    </row>
    <row r="61" spans="1:18" ht="16.5" thickBot="1" x14ac:dyDescent="0.35">
      <c r="A61" s="604" t="s">
        <v>511</v>
      </c>
      <c r="B61" s="605"/>
      <c r="C61" s="606">
        <v>2.08</v>
      </c>
      <c r="D61" s="606">
        <v>0</v>
      </c>
      <c r="E61" s="606">
        <v>2581.721</v>
      </c>
      <c r="F61" s="606">
        <v>24.625</v>
      </c>
      <c r="G61" s="606">
        <v>8307.4599999999991</v>
      </c>
      <c r="H61" s="606">
        <v>38.013999999999996</v>
      </c>
      <c r="I61" s="606">
        <v>36250.417999999998</v>
      </c>
      <c r="J61" s="606">
        <v>193.21299999999999</v>
      </c>
      <c r="K61" s="606">
        <v>10686.016000000003</v>
      </c>
      <c r="L61" s="606">
        <v>65.635000000000005</v>
      </c>
      <c r="M61" s="606">
        <v>1897.694</v>
      </c>
      <c r="N61" s="606">
        <v>2612.7105760000004</v>
      </c>
      <c r="O61" s="606">
        <v>29427.787804999985</v>
      </c>
      <c r="P61" s="606">
        <v>60046.876000000011</v>
      </c>
      <c r="Q61" s="606">
        <v>32040.498380999979</v>
      </c>
      <c r="R61" s="607">
        <v>92087.374380999987</v>
      </c>
    </row>
    <row r="62" spans="1:18" ht="15.75" x14ac:dyDescent="0.3">
      <c r="A62" s="599" t="s">
        <v>512</v>
      </c>
      <c r="B62" s="600" t="s">
        <v>28</v>
      </c>
      <c r="C62" s="590">
        <v>1.6040000000000001</v>
      </c>
      <c r="D62" s="590">
        <v>0</v>
      </c>
      <c r="E62" s="590">
        <v>1365.7699999999993</v>
      </c>
      <c r="F62" s="590">
        <v>4.16</v>
      </c>
      <c r="G62" s="590">
        <v>4684.9690000000019</v>
      </c>
      <c r="H62" s="590">
        <v>11.284000000000001</v>
      </c>
      <c r="I62" s="590">
        <v>16121.915000000001</v>
      </c>
      <c r="J62" s="590">
        <v>43.255000000000003</v>
      </c>
      <c r="K62" s="590">
        <v>5208.1450000000004</v>
      </c>
      <c r="L62" s="590">
        <v>21.3</v>
      </c>
      <c r="M62" s="590">
        <v>395.59499999999997</v>
      </c>
      <c r="N62" s="590">
        <v>1886.2132839999999</v>
      </c>
      <c r="O62" s="590">
        <v>6541.2644900000014</v>
      </c>
      <c r="P62" s="590">
        <v>27857.997000000003</v>
      </c>
      <c r="Q62" s="590">
        <v>8427.4777740000009</v>
      </c>
      <c r="R62" s="591">
        <v>36285.474773999995</v>
      </c>
    </row>
    <row r="63" spans="1:18" ht="15.75" x14ac:dyDescent="0.3">
      <c r="A63" s="593"/>
      <c r="B63" s="586" t="s">
        <v>30</v>
      </c>
      <c r="C63" s="587">
        <v>0</v>
      </c>
      <c r="D63" s="587">
        <v>0</v>
      </c>
      <c r="E63" s="587">
        <v>2.9699999999999998</v>
      </c>
      <c r="F63" s="587">
        <v>0.02</v>
      </c>
      <c r="G63" s="587">
        <v>3.6799999999999997</v>
      </c>
      <c r="H63" s="587">
        <v>0.03</v>
      </c>
      <c r="I63" s="587">
        <v>236.45000000000002</v>
      </c>
      <c r="J63" s="587">
        <v>0.77</v>
      </c>
      <c r="K63" s="587">
        <v>171.18999999999997</v>
      </c>
      <c r="L63" s="587">
        <v>0.69</v>
      </c>
      <c r="M63" s="587">
        <v>738.58000000000015</v>
      </c>
      <c r="N63" s="587">
        <v>0</v>
      </c>
      <c r="O63" s="587">
        <v>12338.648997000002</v>
      </c>
      <c r="P63" s="587">
        <v>1154.3800000000003</v>
      </c>
      <c r="Q63" s="587">
        <v>12338.648997000002</v>
      </c>
      <c r="R63" s="592">
        <v>13493.028996999999</v>
      </c>
    </row>
    <row r="64" spans="1:18" ht="15.75" x14ac:dyDescent="0.3">
      <c r="A64" s="593"/>
      <c r="B64" s="586" t="s">
        <v>27</v>
      </c>
      <c r="C64" s="587">
        <v>0.18400000000000002</v>
      </c>
      <c r="D64" s="587">
        <v>0</v>
      </c>
      <c r="E64" s="587">
        <v>1120.518</v>
      </c>
      <c r="F64" s="587">
        <v>15.825000000000001</v>
      </c>
      <c r="G64" s="587">
        <v>3198.3709999999996</v>
      </c>
      <c r="H64" s="587">
        <v>22.632999999999996</v>
      </c>
      <c r="I64" s="587">
        <v>19017.184000000001</v>
      </c>
      <c r="J64" s="587">
        <v>129.47499999999999</v>
      </c>
      <c r="K64" s="587">
        <v>4803.6000000000013</v>
      </c>
      <c r="L64" s="587">
        <v>40.414999999999999</v>
      </c>
      <c r="M64" s="587">
        <v>642.16199999999992</v>
      </c>
      <c r="N64" s="587">
        <v>756.96999999999991</v>
      </c>
      <c r="O64" s="587">
        <v>6688.8271419999901</v>
      </c>
      <c r="P64" s="587">
        <v>28990.367000000006</v>
      </c>
      <c r="Q64" s="587">
        <v>7445.7971419999913</v>
      </c>
      <c r="R64" s="592">
        <v>36436.164141999987</v>
      </c>
    </row>
    <row r="65" spans="1:18" ht="16.5" thickBot="1" x14ac:dyDescent="0.35">
      <c r="A65" s="601"/>
      <c r="B65" s="602" t="s">
        <v>393</v>
      </c>
      <c r="C65" s="594">
        <v>0</v>
      </c>
      <c r="D65" s="594">
        <v>0</v>
      </c>
      <c r="E65" s="594">
        <v>0.01</v>
      </c>
      <c r="F65" s="594">
        <v>0</v>
      </c>
      <c r="G65" s="594">
        <v>0.04</v>
      </c>
      <c r="H65" s="594">
        <v>0</v>
      </c>
      <c r="I65" s="594">
        <v>572.92999999999995</v>
      </c>
      <c r="J65" s="594">
        <v>1.71</v>
      </c>
      <c r="K65" s="594">
        <v>9.0500000000000007</v>
      </c>
      <c r="L65" s="594">
        <v>0</v>
      </c>
      <c r="M65" s="594">
        <v>47.5</v>
      </c>
      <c r="N65" s="594">
        <v>0</v>
      </c>
      <c r="O65" s="594">
        <v>253.24787499999999</v>
      </c>
      <c r="P65" s="594">
        <v>631.24</v>
      </c>
      <c r="Q65" s="594">
        <v>253.24787499999999</v>
      </c>
      <c r="R65" s="595">
        <v>884.48787500000003</v>
      </c>
    </row>
    <row r="66" spans="1:18" ht="16.5" thickBot="1" x14ac:dyDescent="0.35">
      <c r="A66" s="604" t="s">
        <v>513</v>
      </c>
      <c r="B66" s="605"/>
      <c r="C66" s="606">
        <v>1.788</v>
      </c>
      <c r="D66" s="606">
        <v>0</v>
      </c>
      <c r="E66" s="606">
        <v>2489.2679999999996</v>
      </c>
      <c r="F66" s="606">
        <v>20.005000000000003</v>
      </c>
      <c r="G66" s="606">
        <v>7887.0600000000022</v>
      </c>
      <c r="H66" s="606">
        <v>33.946999999999996</v>
      </c>
      <c r="I66" s="606">
        <v>35948.478999999999</v>
      </c>
      <c r="J66" s="606">
        <v>175.21</v>
      </c>
      <c r="K66" s="606">
        <v>10191.985000000001</v>
      </c>
      <c r="L66" s="606">
        <v>62.405000000000001</v>
      </c>
      <c r="M66" s="606">
        <v>1823.837</v>
      </c>
      <c r="N66" s="606">
        <v>2643.1832839999997</v>
      </c>
      <c r="O66" s="606">
        <v>25821.988503999997</v>
      </c>
      <c r="P66" s="606">
        <v>58633.984000000004</v>
      </c>
      <c r="Q66" s="606">
        <v>28465.171787999996</v>
      </c>
      <c r="R66" s="607">
        <v>87099.155787999989</v>
      </c>
    </row>
    <row r="67" spans="1:18" ht="16.5" thickBot="1" x14ac:dyDescent="0.35">
      <c r="A67" s="596" t="s">
        <v>394</v>
      </c>
      <c r="B67" s="603"/>
      <c r="C67" s="597">
        <v>96.281999999999954</v>
      </c>
      <c r="D67" s="597">
        <v>0</v>
      </c>
      <c r="E67" s="597">
        <v>44715.783999999992</v>
      </c>
      <c r="F67" s="597">
        <v>1225.8620000000003</v>
      </c>
      <c r="G67" s="597">
        <v>129801.26399999995</v>
      </c>
      <c r="H67" s="597">
        <v>1979.6040000000003</v>
      </c>
      <c r="I67" s="597">
        <v>491005.46599999984</v>
      </c>
      <c r="J67" s="597">
        <v>5379.2340000000013</v>
      </c>
      <c r="K67" s="597">
        <v>129871.47799999999</v>
      </c>
      <c r="L67" s="597">
        <v>917.13600000000019</v>
      </c>
      <c r="M67" s="597">
        <v>22467.484000000004</v>
      </c>
      <c r="N67" s="597">
        <v>33465.111117</v>
      </c>
      <c r="O67" s="597">
        <v>400557.77453199989</v>
      </c>
      <c r="P67" s="597">
        <v>827459.59400000004</v>
      </c>
      <c r="Q67" s="597">
        <v>434022.885649</v>
      </c>
      <c r="R67" s="598">
        <v>1261482.4796490001</v>
      </c>
    </row>
  </sheetData>
  <mergeCells count="18">
    <mergeCell ref="P5:P6"/>
    <mergeCell ref="Q5:Q6"/>
    <mergeCell ref="R5:R6"/>
    <mergeCell ref="A5:A6"/>
    <mergeCell ref="B5:B6"/>
    <mergeCell ref="C5:C6"/>
    <mergeCell ref="J5:J6"/>
    <mergeCell ref="K5:K6"/>
    <mergeCell ref="L5:L6"/>
    <mergeCell ref="M5:M6"/>
    <mergeCell ref="N5:N6"/>
    <mergeCell ref="O5:O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R12"/>
  <sheetViews>
    <sheetView zoomScale="88" zoomScaleNormal="88" workbookViewId="0">
      <selection activeCell="L43" sqref="L43"/>
    </sheetView>
  </sheetViews>
  <sheetFormatPr baseColWidth="10" defaultRowHeight="13.5" x14ac:dyDescent="0.25"/>
  <cols>
    <col min="1" max="1" width="17.140625" style="8" customWidth="1"/>
    <col min="2" max="2" width="17.7109375" style="8" customWidth="1"/>
    <col min="3" max="3" width="8.85546875" style="8" customWidth="1"/>
    <col min="4" max="4" width="10.28515625" style="8" customWidth="1"/>
    <col min="5" max="5" width="10.140625" style="8" customWidth="1"/>
    <col min="6" max="6" width="10.28515625" style="8" customWidth="1"/>
    <col min="7" max="7" width="11.140625" style="8" customWidth="1"/>
    <col min="8" max="8" width="11.85546875" style="8" customWidth="1"/>
    <col min="9" max="9" width="12" style="8" customWidth="1"/>
    <col min="10" max="10" width="11.85546875" style="8" customWidth="1"/>
    <col min="11" max="11" width="12.28515625" style="8" customWidth="1"/>
    <col min="12" max="12" width="13.5703125" style="8" customWidth="1"/>
    <col min="13" max="13" width="14.85546875" style="8" customWidth="1"/>
    <col min="14" max="14" width="11.85546875" style="8" customWidth="1"/>
    <col min="15" max="15" width="12.7109375" style="8" customWidth="1"/>
    <col min="16" max="16" width="15" style="8" customWidth="1"/>
    <col min="17" max="17" width="13.85546875" style="8" customWidth="1"/>
    <col min="18" max="18" width="15.85546875" style="8" customWidth="1"/>
    <col min="19" max="16384" width="11.42578125" style="8"/>
  </cols>
  <sheetData>
    <row r="1" spans="1:18" x14ac:dyDescent="0.25">
      <c r="A1" s="32" t="s">
        <v>466</v>
      </c>
    </row>
    <row r="2" spans="1:18" x14ac:dyDescent="0.25">
      <c r="A2" s="12"/>
    </row>
    <row r="3" spans="1:18" x14ac:dyDescent="0.25">
      <c r="A3" s="12" t="s">
        <v>354</v>
      </c>
    </row>
    <row r="5" spans="1:18" ht="14.25" thickBot="1" x14ac:dyDescent="0.3"/>
    <row r="6" spans="1:18" x14ac:dyDescent="0.25">
      <c r="A6" s="681"/>
      <c r="B6" s="679" t="s">
        <v>376</v>
      </c>
      <c r="C6" s="679" t="s">
        <v>377</v>
      </c>
      <c r="D6" s="679" t="s">
        <v>378</v>
      </c>
      <c r="E6" s="679" t="s">
        <v>379</v>
      </c>
      <c r="F6" s="679" t="s">
        <v>380</v>
      </c>
      <c r="G6" s="679" t="s">
        <v>381</v>
      </c>
      <c r="H6" s="679" t="s">
        <v>382</v>
      </c>
      <c r="I6" s="679" t="s">
        <v>383</v>
      </c>
      <c r="J6" s="679" t="s">
        <v>384</v>
      </c>
      <c r="K6" s="679" t="s">
        <v>385</v>
      </c>
      <c r="L6" s="679" t="s">
        <v>386</v>
      </c>
      <c r="M6" s="679" t="s">
        <v>387</v>
      </c>
      <c r="N6" s="679" t="s">
        <v>388</v>
      </c>
      <c r="O6" s="679" t="s">
        <v>389</v>
      </c>
      <c r="P6" s="679" t="s">
        <v>390</v>
      </c>
      <c r="Q6" s="679" t="s">
        <v>391</v>
      </c>
      <c r="R6" s="679" t="s">
        <v>392</v>
      </c>
    </row>
    <row r="7" spans="1:18" ht="14.25" thickBot="1" x14ac:dyDescent="0.3">
      <c r="A7" s="681"/>
      <c r="B7" s="680"/>
      <c r="C7" s="680"/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680"/>
      <c r="Q7" s="680"/>
      <c r="R7" s="680"/>
    </row>
    <row r="8" spans="1:18" ht="15" x14ac:dyDescent="0.25">
      <c r="A8" s="608"/>
      <c r="B8" s="621" t="s">
        <v>28</v>
      </c>
      <c r="C8" s="626">
        <f>'35_1'!C7+'35_1'!C12+'35_1'!C17+'35_1'!C22+'35_1'!C27+'35_1'!C32+'35_1'!C37+'35_1'!C42+'35_1'!C47+'35_1'!C52+'35_1'!C57+'35_1'!C62</f>
        <v>87.195999999999984</v>
      </c>
      <c r="D8" s="627">
        <f>'35_1'!D7+'35_1'!D12+'35_1'!D17+'35_1'!D22+'35_1'!D27+'35_1'!D32+'35_1'!D37+'35_1'!D42+'35_1'!D47+'35_1'!D52+'35_1'!D57+'35_1'!D62</f>
        <v>0</v>
      </c>
      <c r="E8" s="627">
        <f>'35_1'!E7+'35_1'!E12+'35_1'!E17+'35_1'!E22+'35_1'!E27+'35_1'!E32+'35_1'!E37+'35_1'!E42+'35_1'!E47+'35_1'!E52+'35_1'!E57+'35_1'!E62</f>
        <v>24757.829999999998</v>
      </c>
      <c r="F8" s="627">
        <f>'35_1'!F7+'35_1'!F12+'35_1'!F17+'35_1'!F22+'35_1'!F27+'35_1'!F32+'35_1'!F37+'35_1'!F42+'35_1'!F47+'35_1'!F52+'35_1'!F57+'35_1'!F62</f>
        <v>524.82999999999993</v>
      </c>
      <c r="G8" s="627">
        <f>'35_1'!G7+'35_1'!G12+'35_1'!G17+'35_1'!G22+'35_1'!G27+'35_1'!G32+'35_1'!G37+'35_1'!G42+'35_1'!G47+'35_1'!G52+'35_1'!G57+'35_1'!G62</f>
        <v>76514.521999999997</v>
      </c>
      <c r="H8" s="627">
        <f>'35_1'!H7+'35_1'!H12+'35_1'!H17+'35_1'!H22+'35_1'!H27+'35_1'!H32+'35_1'!H37+'35_1'!H42+'35_1'!H47+'35_1'!H52+'35_1'!H57+'35_1'!H62</f>
        <v>1060.3100000000002</v>
      </c>
      <c r="I8" s="627">
        <f>'35_1'!I7+'35_1'!I12+'35_1'!I17+'35_1'!I22+'35_1'!I27+'35_1'!I32+'35_1'!I37+'35_1'!I42+'35_1'!I47+'35_1'!I52+'35_1'!I57+'35_1'!I62</f>
        <v>227595.185</v>
      </c>
      <c r="J8" s="627">
        <f>'35_1'!J7+'35_1'!J12+'35_1'!J17+'35_1'!J22+'35_1'!J27+'35_1'!J32+'35_1'!J37+'35_1'!J42+'35_1'!J47+'35_1'!J52+'35_1'!J57+'35_1'!J62</f>
        <v>2162.6500000000005</v>
      </c>
      <c r="K8" s="627">
        <f>'35_1'!K7+'35_1'!K12+'35_1'!K17+'35_1'!K22+'35_1'!K27+'35_1'!K32+'35_1'!K37+'35_1'!K42+'35_1'!K47+'35_1'!K52+'35_1'!K57+'35_1'!K62</f>
        <v>67529.25</v>
      </c>
      <c r="L8" s="627">
        <f>'35_1'!L7+'35_1'!L12+'35_1'!L17+'35_1'!L22+'35_1'!L27+'35_1'!L32+'35_1'!L37+'35_1'!L42+'35_1'!L47+'35_1'!L52+'35_1'!L57+'35_1'!L62</f>
        <v>327.23</v>
      </c>
      <c r="M8" s="627">
        <f>'35_1'!M7+'35_1'!M12+'35_1'!M17+'35_1'!M22+'35_1'!M27+'35_1'!M32+'35_1'!M37+'35_1'!M42+'35_1'!M47+'35_1'!M52+'35_1'!M57+'35_1'!M62</f>
        <v>5076.6750000000002</v>
      </c>
      <c r="N8" s="627">
        <f>'35_1'!N7+'35_1'!N12+'35_1'!N17+'35_1'!N22+'35_1'!N27+'35_1'!N32+'35_1'!N37+'35_1'!N42+'35_1'!N47+'35_1'!N52+'35_1'!N57+'35_1'!N62</f>
        <v>23658.971117000001</v>
      </c>
      <c r="O8" s="627">
        <f>'35_1'!O7+'35_1'!O12+'35_1'!O17+'35_1'!O22+'35_1'!O27+'35_1'!O32+'35_1'!O37+'35_1'!O42+'35_1'!O47+'35_1'!O52+'35_1'!O57+'35_1'!O62</f>
        <v>102564.50513800004</v>
      </c>
      <c r="P8" s="627">
        <f>'35_1'!P7+'35_1'!P12+'35_1'!P17+'35_1'!P22+'35_1'!P27+'35_1'!P32+'35_1'!P37+'35_1'!P42+'35_1'!P47+'35_1'!P52+'35_1'!P57+'35_1'!P62</f>
        <v>405635.67799999996</v>
      </c>
      <c r="Q8" s="631">
        <f>'35_1'!Q7+'35_1'!Q12+'35_1'!Q17+'35_1'!Q22+'35_1'!Q27+'35_1'!Q32+'35_1'!Q37+'35_1'!Q42+'35_1'!Q47+'35_1'!Q52+'35_1'!Q57+'35_1'!Q62</f>
        <v>126223.47625499999</v>
      </c>
      <c r="R8" s="634">
        <f>SUM(P8:Q8)</f>
        <v>531859.15425499994</v>
      </c>
    </row>
    <row r="9" spans="1:18" ht="15" x14ac:dyDescent="0.25">
      <c r="A9" s="608"/>
      <c r="B9" s="622" t="s">
        <v>30</v>
      </c>
      <c r="C9" s="628">
        <f>'35_1'!C8+'35_1'!C13+'35_1'!C18+'35_1'!C23+'35_1'!C28+'35_1'!C33+'35_1'!C38+'35_1'!C43+'35_1'!C48+'35_1'!C53+'35_1'!C58+'35_1'!C63</f>
        <v>0</v>
      </c>
      <c r="D9" s="625">
        <f>'35_1'!D8+'35_1'!D13+'35_1'!D18+'35_1'!D23+'35_1'!D28+'35_1'!D33+'35_1'!D38+'35_1'!D43+'35_1'!D48+'35_1'!D53+'35_1'!D58+'35_1'!D63</f>
        <v>0</v>
      </c>
      <c r="E9" s="625">
        <f>'35_1'!E8+'35_1'!E13+'35_1'!E18+'35_1'!E23+'35_1'!E28+'35_1'!E33+'35_1'!E38+'35_1'!E43+'35_1'!E48+'35_1'!E53+'35_1'!E58+'35_1'!E63</f>
        <v>58.399999999999991</v>
      </c>
      <c r="F9" s="625">
        <f>'35_1'!F8+'35_1'!F13+'35_1'!F18+'35_1'!F23+'35_1'!F28+'35_1'!F33+'35_1'!F38+'35_1'!F43+'35_1'!F48+'35_1'!F53+'35_1'!F58+'35_1'!F63</f>
        <v>2.0699999999999998</v>
      </c>
      <c r="G9" s="625">
        <f>'35_1'!G8+'35_1'!G13+'35_1'!G18+'35_1'!G23+'35_1'!G28+'35_1'!G33+'35_1'!G38+'35_1'!G43+'35_1'!G48+'35_1'!G53+'35_1'!G58+'35_1'!G63</f>
        <v>55.319999999999993</v>
      </c>
      <c r="H9" s="625">
        <f>'35_1'!H8+'35_1'!H13+'35_1'!H18+'35_1'!H23+'35_1'!H28+'35_1'!H33+'35_1'!H38+'35_1'!H43+'35_1'!H48+'35_1'!H53+'35_1'!H58+'35_1'!H63</f>
        <v>1.7200000000000004</v>
      </c>
      <c r="I9" s="625">
        <f>'35_1'!I8+'35_1'!I13+'35_1'!I18+'35_1'!I23+'35_1'!I28+'35_1'!I33+'35_1'!I38+'35_1'!I43+'35_1'!I48+'35_1'!I53+'35_1'!I58+'35_1'!I63</f>
        <v>3293.1099999999997</v>
      </c>
      <c r="J9" s="625">
        <f>'35_1'!J8+'35_1'!J13+'35_1'!J18+'35_1'!J23+'35_1'!J28+'35_1'!J33+'35_1'!J38+'35_1'!J43+'35_1'!J48+'35_1'!J53+'35_1'!J58+'35_1'!J63</f>
        <v>43.809999999999995</v>
      </c>
      <c r="K9" s="625">
        <f>'35_1'!K8+'35_1'!K13+'35_1'!K18+'35_1'!K23+'35_1'!K28+'35_1'!K33+'35_1'!K38+'35_1'!K43+'35_1'!K48+'35_1'!K53+'35_1'!K58+'35_1'!K63</f>
        <v>2223.1799999999998</v>
      </c>
      <c r="L9" s="625">
        <f>'35_1'!L8+'35_1'!L13+'35_1'!L18+'35_1'!L23+'35_1'!L28+'35_1'!L33+'35_1'!L38+'35_1'!L43+'35_1'!L48+'35_1'!L53+'35_1'!L58+'35_1'!L63</f>
        <v>10.770000000000001</v>
      </c>
      <c r="M9" s="625">
        <f>'35_1'!M8+'35_1'!M13+'35_1'!M18+'35_1'!M23+'35_1'!M28+'35_1'!M33+'35_1'!M38+'35_1'!M43+'35_1'!M48+'35_1'!M53+'35_1'!M58+'35_1'!M63</f>
        <v>9263.2200000000012</v>
      </c>
      <c r="N9" s="625">
        <f>'35_1'!N8+'35_1'!N13+'35_1'!N18+'35_1'!N23+'35_1'!N28+'35_1'!N33+'35_1'!N38+'35_1'!N43+'35_1'!N48+'35_1'!N53+'35_1'!N58+'35_1'!N63</f>
        <v>0</v>
      </c>
      <c r="O9" s="625">
        <f>'35_1'!O8+'35_1'!O13+'35_1'!O18+'35_1'!O23+'35_1'!O28+'35_1'!O33+'35_1'!O38+'35_1'!O43+'35_1'!O48+'35_1'!O53+'35_1'!O58+'35_1'!O63</f>
        <v>190166.65774800006</v>
      </c>
      <c r="P9" s="625">
        <f>'35_1'!P8+'35_1'!P13+'35_1'!P18+'35_1'!P23+'35_1'!P28+'35_1'!P33+'35_1'!P38+'35_1'!P43+'35_1'!P48+'35_1'!P53+'35_1'!P58+'35_1'!P63</f>
        <v>14951.600000000002</v>
      </c>
      <c r="Q9" s="632">
        <f>'35_1'!Q8+'35_1'!Q13+'35_1'!Q18+'35_1'!Q23+'35_1'!Q28+'35_1'!Q33+'35_1'!Q38+'35_1'!Q43+'35_1'!Q48+'35_1'!Q53+'35_1'!Q58+'35_1'!Q63</f>
        <v>190166.65774800006</v>
      </c>
      <c r="R9" s="635">
        <f>SUM(P9:Q9)</f>
        <v>205118.25774800006</v>
      </c>
    </row>
    <row r="10" spans="1:18" ht="15" x14ac:dyDescent="0.25">
      <c r="A10" s="608"/>
      <c r="B10" s="622" t="s">
        <v>27</v>
      </c>
      <c r="C10" s="628">
        <f>'35_1'!C9+'35_1'!C14+'35_1'!C19+'35_1'!C24+'35_1'!C29+'35_1'!C34+'35_1'!C39+'35_1'!C44+'35_1'!C49+'35_1'!C54+'35_1'!C59+'35_1'!C64</f>
        <v>9.0860000000000003</v>
      </c>
      <c r="D10" s="625">
        <f>'35_1'!D9+'35_1'!D14+'35_1'!D19+'35_1'!D24+'35_1'!D29+'35_1'!D34+'35_1'!D39+'35_1'!D44+'35_1'!D49+'35_1'!D54+'35_1'!D59+'35_1'!D64</f>
        <v>0</v>
      </c>
      <c r="E10" s="625">
        <f>'35_1'!E9+'35_1'!E14+'35_1'!E19+'35_1'!E24+'35_1'!E29+'35_1'!E34+'35_1'!E39+'35_1'!E44+'35_1'!E49+'35_1'!E54+'35_1'!E59+'35_1'!E64</f>
        <v>19898.234</v>
      </c>
      <c r="F10" s="625">
        <f>'35_1'!F9+'35_1'!F14+'35_1'!F19+'35_1'!F24+'35_1'!F29+'35_1'!F34+'35_1'!F39+'35_1'!F44+'35_1'!F49+'35_1'!F54+'35_1'!F59+'35_1'!F64</f>
        <v>698.96199999999999</v>
      </c>
      <c r="G10" s="625">
        <f>'35_1'!G9+'35_1'!G14+'35_1'!G19+'35_1'!G24+'35_1'!G29+'35_1'!G34+'35_1'!G39+'35_1'!G44+'35_1'!G49+'35_1'!G54+'35_1'!G59+'35_1'!G64</f>
        <v>53223.071999999993</v>
      </c>
      <c r="H10" s="625">
        <f>'35_1'!H9+'35_1'!H14+'35_1'!H19+'35_1'!H24+'35_1'!H29+'35_1'!H34+'35_1'!H39+'35_1'!H44+'35_1'!H49+'35_1'!H54+'35_1'!H59+'35_1'!H64</f>
        <v>917.57400000000007</v>
      </c>
      <c r="I10" s="625">
        <f>'35_1'!I9+'35_1'!I14+'35_1'!I19+'35_1'!I24+'35_1'!I29+'35_1'!I34+'35_1'!I39+'35_1'!I44+'35_1'!I49+'35_1'!I54+'35_1'!I59+'35_1'!I64</f>
        <v>252364.511</v>
      </c>
      <c r="J10" s="625">
        <f>'35_1'!J9+'35_1'!J14+'35_1'!J19+'35_1'!J24+'35_1'!J29+'35_1'!J34+'35_1'!J39+'35_1'!J44+'35_1'!J49+'35_1'!J54+'35_1'!J59+'35_1'!J64</f>
        <v>3101.694</v>
      </c>
      <c r="K10" s="625">
        <f>'35_1'!K9+'35_1'!K14+'35_1'!K19+'35_1'!K24+'35_1'!K29+'35_1'!K34+'35_1'!K39+'35_1'!K44+'35_1'!K49+'35_1'!K54+'35_1'!K59+'35_1'!K64</f>
        <v>59988.647999999994</v>
      </c>
      <c r="L10" s="625">
        <f>'35_1'!L9+'35_1'!L14+'35_1'!L19+'35_1'!L24+'35_1'!L29+'35_1'!L34+'35_1'!L39+'35_1'!L44+'35_1'!L49+'35_1'!L54+'35_1'!L59+'35_1'!L64</f>
        <v>579.13599999999997</v>
      </c>
      <c r="M10" s="625">
        <f>'35_1'!M9+'35_1'!M14+'35_1'!M19+'35_1'!M24+'35_1'!M29+'35_1'!M34+'35_1'!M39+'35_1'!M44+'35_1'!M49+'35_1'!M54+'35_1'!M59+'35_1'!M64</f>
        <v>7519.7590000000009</v>
      </c>
      <c r="N10" s="625">
        <f>'35_1'!N9+'35_1'!N14+'35_1'!N19+'35_1'!N24+'35_1'!N29+'35_1'!N34+'35_1'!N39+'35_1'!N44+'35_1'!N49+'35_1'!N54+'35_1'!N59+'35_1'!N64</f>
        <v>9806.14</v>
      </c>
      <c r="O10" s="625">
        <f>'35_1'!O9+'35_1'!O14+'35_1'!O19+'35_1'!O24+'35_1'!O29+'35_1'!O34+'35_1'!O39+'35_1'!O44+'35_1'!O49+'35_1'!O54+'35_1'!O59+'35_1'!O64</f>
        <v>102333.24081599996</v>
      </c>
      <c r="P10" s="625">
        <f>'35_1'!P9+'35_1'!P14+'35_1'!P19+'35_1'!P24+'35_1'!P29+'35_1'!P34+'35_1'!P39+'35_1'!P44+'35_1'!P49+'35_1'!P54+'35_1'!P59+'35_1'!P64</f>
        <v>398300.67600000004</v>
      </c>
      <c r="Q10" s="632">
        <f>'35_1'!Q9+'35_1'!Q14+'35_1'!Q19+'35_1'!Q24+'35_1'!Q29+'35_1'!Q34+'35_1'!Q39+'35_1'!Q44+'35_1'!Q49+'35_1'!Q54+'35_1'!Q59+'35_1'!Q64</f>
        <v>112139.38081599996</v>
      </c>
      <c r="R10" s="635">
        <f>SUM(P10:Q10)</f>
        <v>510440.05681600003</v>
      </c>
    </row>
    <row r="11" spans="1:18" ht="15.75" thickBot="1" x14ac:dyDescent="0.3">
      <c r="A11" s="608"/>
      <c r="B11" s="623" t="s">
        <v>393</v>
      </c>
      <c r="C11" s="629">
        <f>'35_1'!C10+'35_1'!C15+'35_1'!C20+'35_1'!C25+'35_1'!C30+'35_1'!C35+'35_1'!C40+'35_1'!C45+'35_1'!C50+'35_1'!C55+'35_1'!C60+'35_1'!C65</f>
        <v>0</v>
      </c>
      <c r="D11" s="630">
        <f>'35_1'!D10+'35_1'!D15+'35_1'!D20+'35_1'!D25+'35_1'!D30+'35_1'!D35+'35_1'!D40+'35_1'!D45+'35_1'!D50+'35_1'!D55+'35_1'!D60+'35_1'!D65</f>
        <v>0</v>
      </c>
      <c r="E11" s="630">
        <f>'35_1'!E10+'35_1'!E15+'35_1'!E20+'35_1'!E25+'35_1'!E30+'35_1'!E35+'35_1'!E40+'35_1'!E45+'35_1'!E50+'35_1'!E55+'35_1'!E60+'35_1'!E65</f>
        <v>1.32</v>
      </c>
      <c r="F11" s="630">
        <f>'35_1'!F10+'35_1'!F15+'35_1'!F20+'35_1'!F25+'35_1'!F30+'35_1'!F35+'35_1'!F40+'35_1'!F45+'35_1'!F50+'35_1'!F55+'35_1'!F60+'35_1'!F65</f>
        <v>0</v>
      </c>
      <c r="G11" s="630">
        <f>'35_1'!G10+'35_1'!G15+'35_1'!G20+'35_1'!G25+'35_1'!G30+'35_1'!G35+'35_1'!G40+'35_1'!G45+'35_1'!G50+'35_1'!G55+'35_1'!G60+'35_1'!G65</f>
        <v>8.3499999999999979</v>
      </c>
      <c r="H11" s="630">
        <f>'35_1'!H10+'35_1'!H15+'35_1'!H20+'35_1'!H25+'35_1'!H30+'35_1'!H35+'35_1'!H40+'35_1'!H45+'35_1'!H50+'35_1'!H55+'35_1'!H60+'35_1'!H65</f>
        <v>0</v>
      </c>
      <c r="I11" s="630">
        <f>'35_1'!I10+'35_1'!I15+'35_1'!I20+'35_1'!I25+'35_1'!I30+'35_1'!I35+'35_1'!I40+'35_1'!I45+'35_1'!I50+'35_1'!I55+'35_1'!I60+'35_1'!I65</f>
        <v>7752.6600000000008</v>
      </c>
      <c r="J11" s="630">
        <f>'35_1'!J10+'35_1'!J15+'35_1'!J20+'35_1'!J25+'35_1'!J30+'35_1'!J35+'35_1'!J40+'35_1'!J45+'35_1'!J50+'35_1'!J55+'35_1'!J60+'35_1'!J65</f>
        <v>71.08</v>
      </c>
      <c r="K11" s="630">
        <f>'35_1'!K10+'35_1'!K15+'35_1'!K20+'35_1'!K25+'35_1'!K30+'35_1'!K35+'35_1'!K40+'35_1'!K45+'35_1'!K50+'35_1'!K55+'35_1'!K60+'35_1'!K65</f>
        <v>130.4</v>
      </c>
      <c r="L11" s="630">
        <f>'35_1'!L10+'35_1'!L15+'35_1'!L20+'35_1'!L25+'35_1'!L30+'35_1'!L35+'35_1'!L40+'35_1'!L45+'35_1'!L50+'35_1'!L55+'35_1'!L60+'35_1'!L65</f>
        <v>0</v>
      </c>
      <c r="M11" s="630">
        <f>'35_1'!M10+'35_1'!M15+'35_1'!M20+'35_1'!M25+'35_1'!M30+'35_1'!M35+'35_1'!M40+'35_1'!M45+'35_1'!M50+'35_1'!M55+'35_1'!M60+'35_1'!M65</f>
        <v>607.83000000000004</v>
      </c>
      <c r="N11" s="630">
        <f>'35_1'!N10+'35_1'!N15+'35_1'!N20+'35_1'!N25+'35_1'!N30+'35_1'!N35+'35_1'!N40+'35_1'!N45+'35_1'!N50+'35_1'!N55+'35_1'!N60+'35_1'!N65</f>
        <v>0</v>
      </c>
      <c r="O11" s="630">
        <f>'35_1'!O10+'35_1'!O15+'35_1'!O20+'35_1'!O25+'35_1'!O30+'35_1'!O35+'35_1'!O40+'35_1'!O45+'35_1'!O50+'35_1'!O55+'35_1'!O60+'35_1'!O65</f>
        <v>5493.3708299999998</v>
      </c>
      <c r="P11" s="630">
        <f>'35_1'!P10+'35_1'!P15+'35_1'!P20+'35_1'!P25+'35_1'!P30+'35_1'!P35+'35_1'!P40+'35_1'!P45+'35_1'!P50+'35_1'!P55+'35_1'!P60+'35_1'!P65</f>
        <v>8571.6400000000012</v>
      </c>
      <c r="Q11" s="633">
        <f>'35_1'!Q10+'35_1'!Q15+'35_1'!Q20+'35_1'!Q25+'35_1'!Q30+'35_1'!Q35+'35_1'!Q40+'35_1'!Q45+'35_1'!Q50+'35_1'!Q55+'35_1'!Q60+'35_1'!Q65</f>
        <v>5493.3708299999998</v>
      </c>
      <c r="R11" s="636">
        <f>SUM(P11:Q11)</f>
        <v>14065.010830000001</v>
      </c>
    </row>
    <row r="12" spans="1:18" ht="15.75" thickBot="1" x14ac:dyDescent="0.3">
      <c r="A12" s="608"/>
      <c r="B12" s="610" t="s">
        <v>15</v>
      </c>
      <c r="C12" s="624">
        <f t="shared" ref="C12:P12" si="0">SUM(C8:C11)</f>
        <v>96.281999999999982</v>
      </c>
      <c r="D12" s="609">
        <f t="shared" si="0"/>
        <v>0</v>
      </c>
      <c r="E12" s="609">
        <f t="shared" si="0"/>
        <v>44715.784</v>
      </c>
      <c r="F12" s="609">
        <f t="shared" si="0"/>
        <v>1225.8620000000001</v>
      </c>
      <c r="G12" s="609">
        <f t="shared" si="0"/>
        <v>129801.264</v>
      </c>
      <c r="H12" s="609">
        <f t="shared" si="0"/>
        <v>1979.6040000000003</v>
      </c>
      <c r="I12" s="609">
        <f t="shared" si="0"/>
        <v>491005.46599999996</v>
      </c>
      <c r="J12" s="609">
        <f t="shared" si="0"/>
        <v>5379.2340000000004</v>
      </c>
      <c r="K12" s="609">
        <f t="shared" si="0"/>
        <v>129871.47799999997</v>
      </c>
      <c r="L12" s="609">
        <f t="shared" si="0"/>
        <v>917.13599999999997</v>
      </c>
      <c r="M12" s="609">
        <f t="shared" si="0"/>
        <v>22467.484000000004</v>
      </c>
      <c r="N12" s="609">
        <f t="shared" si="0"/>
        <v>33465.111117</v>
      </c>
      <c r="O12" s="609">
        <f t="shared" si="0"/>
        <v>400557.77453200007</v>
      </c>
      <c r="P12" s="609">
        <f t="shared" si="0"/>
        <v>827459.59399999992</v>
      </c>
      <c r="Q12" s="609">
        <f>SUM(Q8:Q11)</f>
        <v>434022.88564900006</v>
      </c>
      <c r="R12" s="637">
        <f>SUM(P12:Q12)</f>
        <v>1261482.4796489999</v>
      </c>
    </row>
  </sheetData>
  <mergeCells count="18"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36"/>
  <sheetViews>
    <sheetView zoomScale="79" zoomScaleNormal="79" workbookViewId="0">
      <selection activeCell="I36" sqref="I36"/>
    </sheetView>
  </sheetViews>
  <sheetFormatPr baseColWidth="10" defaultRowHeight="13.5" x14ac:dyDescent="0.25"/>
  <cols>
    <col min="1" max="1" width="17.140625" style="8" customWidth="1"/>
    <col min="2" max="2" width="20.7109375" style="8" customWidth="1"/>
    <col min="3" max="3" width="19" style="8" customWidth="1"/>
    <col min="4" max="4" width="19.85546875" style="8" customWidth="1"/>
    <col min="5" max="5" width="20" style="8" customWidth="1"/>
    <col min="6" max="6" width="16.28515625" style="8" customWidth="1"/>
    <col min="7" max="7" width="11.5703125" style="8" bestFit="1" customWidth="1"/>
    <col min="8" max="8" width="12.42578125" style="8" bestFit="1" customWidth="1"/>
    <col min="9" max="12" width="11.5703125" style="8" bestFit="1" customWidth="1"/>
    <col min="13" max="13" width="13" style="8" bestFit="1" customWidth="1"/>
    <col min="14" max="14" width="11.5703125" style="8" bestFit="1" customWidth="1"/>
    <col min="15" max="15" width="13" style="8" bestFit="1" customWidth="1"/>
    <col min="16" max="17" width="11.5703125" style="8" bestFit="1" customWidth="1"/>
    <col min="18" max="16384" width="11.42578125" style="8"/>
  </cols>
  <sheetData>
    <row r="1" spans="1:7" x14ac:dyDescent="0.25">
      <c r="A1" s="49" t="s">
        <v>62</v>
      </c>
      <c r="B1" s="2"/>
      <c r="C1" s="2"/>
      <c r="D1" s="2"/>
      <c r="E1" s="2"/>
    </row>
    <row r="2" spans="1:7" x14ac:dyDescent="0.25">
      <c r="A2" s="49" t="s">
        <v>453</v>
      </c>
      <c r="B2" s="2"/>
      <c r="C2" s="2"/>
      <c r="D2" s="2"/>
      <c r="E2" s="2"/>
    </row>
    <row r="3" spans="1:7" x14ac:dyDescent="0.25">
      <c r="A3" s="4"/>
      <c r="B3" s="4"/>
      <c r="C3" s="4"/>
      <c r="D3" s="4"/>
    </row>
    <row r="4" spans="1:7" x14ac:dyDescent="0.25">
      <c r="A4" s="1" t="s">
        <v>63</v>
      </c>
      <c r="B4" s="2"/>
      <c r="C4" s="2"/>
      <c r="D4" s="2"/>
    </row>
    <row r="5" spans="1:7" x14ac:dyDescent="0.25">
      <c r="A5" s="1" t="s">
        <v>64</v>
      </c>
      <c r="B5" s="2"/>
      <c r="C5" s="2"/>
      <c r="D5" s="2"/>
    </row>
    <row r="6" spans="1:7" ht="14.25" thickBot="1" x14ac:dyDescent="0.3">
      <c r="A6" s="1"/>
      <c r="B6" s="2"/>
      <c r="C6" s="2"/>
      <c r="D6" s="2"/>
    </row>
    <row r="7" spans="1:7" ht="21" customHeight="1" thickBot="1" x14ac:dyDescent="0.3">
      <c r="A7" s="1"/>
      <c r="B7" s="673" t="s">
        <v>339</v>
      </c>
      <c r="C7" s="674"/>
      <c r="D7" s="306" t="s">
        <v>103</v>
      </c>
    </row>
    <row r="8" spans="1:7" x14ac:dyDescent="0.25">
      <c r="A8" s="466" t="s">
        <v>477</v>
      </c>
      <c r="B8" s="305" t="s">
        <v>65</v>
      </c>
      <c r="C8" s="306" t="s">
        <v>66</v>
      </c>
      <c r="D8" s="307" t="s">
        <v>184</v>
      </c>
    </row>
    <row r="9" spans="1:7" x14ac:dyDescent="0.25">
      <c r="A9" s="467"/>
      <c r="B9" s="308" t="s">
        <v>184</v>
      </c>
      <c r="C9" s="309" t="s">
        <v>67</v>
      </c>
      <c r="D9" s="310" t="s">
        <v>68</v>
      </c>
    </row>
    <row r="10" spans="1:7" ht="14.25" thickBot="1" x14ac:dyDescent="0.3">
      <c r="A10" s="468" t="s">
        <v>69</v>
      </c>
      <c r="B10" s="469" t="s">
        <v>70</v>
      </c>
      <c r="C10" s="470" t="s">
        <v>71</v>
      </c>
      <c r="D10" s="471" t="s">
        <v>70</v>
      </c>
    </row>
    <row r="11" spans="1:7" x14ac:dyDescent="0.25">
      <c r="A11" s="472" t="s">
        <v>2</v>
      </c>
      <c r="B11" s="475">
        <v>12906.2376</v>
      </c>
      <c r="C11" s="476">
        <v>94269.907579400009</v>
      </c>
      <c r="D11" s="477">
        <v>910151</v>
      </c>
      <c r="E11" s="198"/>
      <c r="F11" s="198"/>
      <c r="G11" s="573"/>
    </row>
    <row r="12" spans="1:7" x14ac:dyDescent="0.25">
      <c r="A12" s="473" t="s">
        <v>3</v>
      </c>
      <c r="B12" s="478">
        <v>11029.079299999999</v>
      </c>
      <c r="C12" s="377">
        <v>82079.790222999989</v>
      </c>
      <c r="D12" s="479">
        <v>840940</v>
      </c>
      <c r="E12" s="198"/>
      <c r="F12" s="198"/>
      <c r="G12" s="573"/>
    </row>
    <row r="13" spans="1:7" x14ac:dyDescent="0.25">
      <c r="A13" s="473" t="s">
        <v>4</v>
      </c>
      <c r="B13" s="478">
        <v>12590.0383</v>
      </c>
      <c r="C13" s="377">
        <v>91820.943998799994</v>
      </c>
      <c r="D13" s="479">
        <v>817423</v>
      </c>
      <c r="E13" s="198"/>
      <c r="F13" s="198"/>
      <c r="G13" s="573"/>
    </row>
    <row r="14" spans="1:7" x14ac:dyDescent="0.25">
      <c r="A14" s="473" t="s">
        <v>5</v>
      </c>
      <c r="B14" s="478">
        <v>12618.964599999999</v>
      </c>
      <c r="C14" s="377">
        <v>87575.713128600008</v>
      </c>
      <c r="D14" s="479">
        <v>723827</v>
      </c>
      <c r="E14" s="198"/>
      <c r="F14" s="198"/>
      <c r="G14" s="620"/>
    </row>
    <row r="15" spans="1:7" x14ac:dyDescent="0.25">
      <c r="A15" s="473" t="s">
        <v>6</v>
      </c>
      <c r="B15" s="478">
        <v>11572.4494</v>
      </c>
      <c r="C15" s="377">
        <v>72005.157229200006</v>
      </c>
      <c r="D15" s="479">
        <v>858155</v>
      </c>
      <c r="E15" s="198"/>
      <c r="F15" s="198"/>
      <c r="G15" s="573"/>
    </row>
    <row r="16" spans="1:7" ht="14.25" customHeight="1" x14ac:dyDescent="0.25">
      <c r="A16" s="473" t="s">
        <v>7</v>
      </c>
      <c r="B16" s="478">
        <v>10804.4483</v>
      </c>
      <c r="C16" s="377">
        <v>74394.068208299999</v>
      </c>
      <c r="D16" s="479">
        <v>872407</v>
      </c>
      <c r="E16" s="198"/>
      <c r="F16" s="198"/>
      <c r="G16" s="573"/>
    </row>
    <row r="17" spans="1:8" x14ac:dyDescent="0.25">
      <c r="A17" s="473" t="s">
        <v>8</v>
      </c>
      <c r="B17" s="478">
        <v>11290.8056</v>
      </c>
      <c r="C17" s="377">
        <v>89157.768365699987</v>
      </c>
      <c r="D17" s="479">
        <v>955253</v>
      </c>
      <c r="E17" s="198"/>
      <c r="F17" s="198"/>
      <c r="G17" s="573"/>
    </row>
    <row r="18" spans="1:8" x14ac:dyDescent="0.25">
      <c r="A18" s="473" t="s">
        <v>9</v>
      </c>
      <c r="B18" s="478">
        <v>11665.287400000001</v>
      </c>
      <c r="C18" s="377">
        <v>95918.937443999996</v>
      </c>
      <c r="D18" s="479">
        <v>927243</v>
      </c>
      <c r="E18" s="198"/>
      <c r="F18" s="198"/>
      <c r="G18" s="573"/>
    </row>
    <row r="19" spans="1:8" x14ac:dyDescent="0.25">
      <c r="A19" s="473" t="s">
        <v>10</v>
      </c>
      <c r="B19" s="478">
        <v>10542.712</v>
      </c>
      <c r="C19" s="377">
        <v>80002.647223399996</v>
      </c>
      <c r="D19" s="479">
        <v>808029</v>
      </c>
      <c r="E19" s="198"/>
      <c r="F19" s="198"/>
      <c r="G19" s="573"/>
    </row>
    <row r="20" spans="1:8" x14ac:dyDescent="0.25">
      <c r="A20" s="473" t="s">
        <v>11</v>
      </c>
      <c r="B20" s="478">
        <v>10853.741899999999</v>
      </c>
      <c r="C20" s="377">
        <v>88863.234526300002</v>
      </c>
      <c r="D20" s="479">
        <v>755449</v>
      </c>
      <c r="E20" s="198"/>
      <c r="F20" s="198"/>
      <c r="G20" s="573"/>
    </row>
    <row r="21" spans="1:8" x14ac:dyDescent="0.25">
      <c r="A21" s="473" t="s">
        <v>12</v>
      </c>
      <c r="B21" s="478">
        <v>9611.7518999999993</v>
      </c>
      <c r="C21" s="377">
        <v>82034.509775600003</v>
      </c>
      <c r="D21" s="479">
        <v>751615</v>
      </c>
      <c r="E21" s="198"/>
      <c r="F21" s="198"/>
      <c r="G21" s="573"/>
    </row>
    <row r="22" spans="1:8" ht="14.25" thickBot="1" x14ac:dyDescent="0.3">
      <c r="A22" s="474" t="s">
        <v>13</v>
      </c>
      <c r="B22" s="480">
        <v>9669.4845000000005</v>
      </c>
      <c r="C22" s="481">
        <v>77922.395186399997</v>
      </c>
      <c r="D22" s="482">
        <v>963667</v>
      </c>
      <c r="E22" s="198"/>
      <c r="F22" s="198"/>
      <c r="G22" s="573"/>
    </row>
    <row r="23" spans="1:8" ht="14.25" thickBot="1" x14ac:dyDescent="0.3">
      <c r="A23" s="465" t="s">
        <v>15</v>
      </c>
      <c r="B23" s="486">
        <f>+SUM(B11:B22)</f>
        <v>135155.00079999998</v>
      </c>
      <c r="C23" s="486">
        <f>+SUM(C11:C22)</f>
        <v>1016045.0728887001</v>
      </c>
      <c r="D23" s="489">
        <f>+SUM(D11:D22)</f>
        <v>10184159</v>
      </c>
      <c r="E23" s="198"/>
      <c r="F23" s="2"/>
    </row>
    <row r="24" spans="1:8" x14ac:dyDescent="0.25">
      <c r="A24" s="48"/>
      <c r="B24" s="48"/>
      <c r="C24" s="48"/>
      <c r="D24" s="48"/>
      <c r="E24" s="2"/>
    </row>
    <row r="25" spans="1:8" ht="14.25" thickBot="1" x14ac:dyDescent="0.3">
      <c r="A25" s="1" t="s">
        <v>72</v>
      </c>
      <c r="B25" s="2"/>
      <c r="C25" s="2"/>
      <c r="D25" s="2"/>
      <c r="E25" s="2"/>
    </row>
    <row r="26" spans="1:8" ht="14.25" thickBot="1" x14ac:dyDescent="0.3">
      <c r="A26" s="306" t="s">
        <v>73</v>
      </c>
      <c r="B26" s="483"/>
      <c r="C26" s="484" t="s">
        <v>74</v>
      </c>
      <c r="D26" s="485"/>
      <c r="E26" s="306" t="s">
        <v>75</v>
      </c>
    </row>
    <row r="27" spans="1:8" ht="14.25" thickBot="1" x14ac:dyDescent="0.3">
      <c r="A27" s="488"/>
      <c r="B27" s="463" t="s">
        <v>77</v>
      </c>
      <c r="C27" s="311" t="s">
        <v>78</v>
      </c>
      <c r="D27" s="464" t="s">
        <v>22</v>
      </c>
      <c r="E27" s="487" t="s">
        <v>71</v>
      </c>
    </row>
    <row r="28" spans="1:8" x14ac:dyDescent="0.25">
      <c r="A28" s="611" t="s">
        <v>216</v>
      </c>
      <c r="B28" s="615"/>
      <c r="C28" s="617">
        <v>4878627.3040000005</v>
      </c>
      <c r="D28" s="617">
        <f>C28+B28</f>
        <v>4878627.3040000005</v>
      </c>
      <c r="E28" s="614"/>
      <c r="G28" s="198"/>
    </row>
    <row r="29" spans="1:8" x14ac:dyDescent="0.25">
      <c r="A29" s="612" t="s">
        <v>215</v>
      </c>
      <c r="B29" s="616"/>
      <c r="C29" s="618">
        <v>4882160.3560000006</v>
      </c>
      <c r="D29" s="618">
        <f>C29+B29</f>
        <v>4882160.3560000006</v>
      </c>
      <c r="E29" s="614"/>
      <c r="H29" s="324"/>
    </row>
    <row r="30" spans="1:8" ht="14.25" thickBot="1" x14ac:dyDescent="0.3">
      <c r="A30" s="613" t="s">
        <v>217</v>
      </c>
      <c r="B30" s="619">
        <v>224634.37999999998</v>
      </c>
      <c r="C30" s="619">
        <v>12463.116999999998</v>
      </c>
      <c r="D30" s="619">
        <f>C30+B30</f>
        <v>237097.49699999997</v>
      </c>
      <c r="E30" s="614">
        <v>1047504</v>
      </c>
    </row>
    <row r="31" spans="1:8" ht="14.25" thickBot="1" x14ac:dyDescent="0.3">
      <c r="A31" s="465" t="s">
        <v>15</v>
      </c>
      <c r="B31" s="486">
        <f>SUM(B28:B30)</f>
        <v>224634.37999999998</v>
      </c>
      <c r="C31" s="486">
        <f>SUM(C28:C30)</f>
        <v>9773250.7770000007</v>
      </c>
      <c r="D31" s="489">
        <f>SUM(D28:D30)</f>
        <v>9997885.1569999997</v>
      </c>
      <c r="E31" s="486">
        <f>SUM(E28:E30)</f>
        <v>1047504</v>
      </c>
    </row>
    <row r="32" spans="1:8" x14ac:dyDescent="0.25">
      <c r="A32" s="1" t="s">
        <v>358</v>
      </c>
      <c r="B32" s="221"/>
      <c r="C32" s="221"/>
      <c r="D32" s="221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1"/>
      <c r="B34" s="2"/>
      <c r="C34" s="2"/>
      <c r="D34" s="2"/>
      <c r="E34" s="2"/>
    </row>
    <row r="35" spans="1:5" x14ac:dyDescent="0.25">
      <c r="A35" s="1"/>
      <c r="B35" s="2"/>
      <c r="C35" s="2"/>
      <c r="D35" s="2"/>
      <c r="E35" s="2"/>
    </row>
    <row r="36" spans="1:5" x14ac:dyDescent="0.25">
      <c r="A36" s="1"/>
      <c r="B36" s="2"/>
      <c r="C36" s="2"/>
      <c r="D36" s="2"/>
      <c r="E36" s="2"/>
    </row>
  </sheetData>
  <mergeCells count="1">
    <mergeCell ref="B7:C7"/>
  </mergeCells>
  <pageMargins left="0.7" right="0.7" top="0.75" bottom="0.75" header="0.3" footer="0.3"/>
  <pageSetup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O54"/>
  <sheetViews>
    <sheetView topLeftCell="B1" zoomScaleNormal="100" workbookViewId="0">
      <selection activeCell="N37" sqref="N37:Q37"/>
    </sheetView>
  </sheetViews>
  <sheetFormatPr baseColWidth="10" defaultRowHeight="13.5" x14ac:dyDescent="0.25"/>
  <cols>
    <col min="1" max="1" width="0.7109375" style="8" hidden="1" customWidth="1"/>
    <col min="2" max="2" width="19.42578125" style="8" customWidth="1"/>
    <col min="3" max="3" width="17.140625" style="8" customWidth="1"/>
    <col min="4" max="4" width="15.42578125" style="8" customWidth="1"/>
    <col min="5" max="5" width="16.28515625" style="8" customWidth="1"/>
    <col min="6" max="6" width="12.7109375" style="8" customWidth="1"/>
    <col min="7" max="16384" width="11.42578125" style="8"/>
  </cols>
  <sheetData>
    <row r="1" spans="1:15" ht="13.5" customHeight="1" x14ac:dyDescent="0.25">
      <c r="A1" s="20"/>
      <c r="B1" s="76" t="s">
        <v>467</v>
      </c>
      <c r="C1" s="20"/>
      <c r="D1" s="20"/>
      <c r="E1" s="20"/>
      <c r="F1" s="20"/>
      <c r="G1" s="20"/>
      <c r="H1" s="20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G2" s="20"/>
      <c r="H2" s="20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62"/>
      <c r="C3" s="263"/>
      <c r="D3" s="264" t="s">
        <v>360</v>
      </c>
      <c r="E3" s="263"/>
      <c r="F3" s="265"/>
      <c r="G3" s="20"/>
      <c r="H3" s="20"/>
      <c r="I3" s="28"/>
      <c r="J3" s="28"/>
      <c r="K3" s="28"/>
      <c r="L3" s="28"/>
      <c r="M3" s="28"/>
      <c r="N3" s="28"/>
      <c r="O3" s="28"/>
    </row>
    <row r="4" spans="1:15" ht="13.5" customHeight="1" x14ac:dyDescent="0.25">
      <c r="A4" s="115" t="s">
        <v>110</v>
      </c>
      <c r="B4" s="266" t="s">
        <v>0</v>
      </c>
      <c r="C4" s="267" t="s">
        <v>362</v>
      </c>
      <c r="D4" s="267" t="s">
        <v>14</v>
      </c>
      <c r="E4" s="267" t="s">
        <v>16</v>
      </c>
      <c r="F4" s="267" t="s">
        <v>15</v>
      </c>
      <c r="G4" s="20"/>
      <c r="H4" s="20"/>
      <c r="I4" s="325"/>
      <c r="J4" s="325"/>
      <c r="K4" s="28"/>
      <c r="L4" s="28"/>
      <c r="M4" s="28"/>
      <c r="N4" s="28"/>
      <c r="O4" s="28"/>
    </row>
    <row r="5" spans="1:15" ht="13.5" customHeight="1" x14ac:dyDescent="0.25">
      <c r="A5" s="116" t="s">
        <v>127</v>
      </c>
      <c r="B5" s="60" t="s">
        <v>2</v>
      </c>
      <c r="C5" s="432">
        <v>493.79500000000002</v>
      </c>
      <c r="D5" s="432">
        <v>717.70099600000003</v>
      </c>
      <c r="E5" s="54">
        <v>0</v>
      </c>
      <c r="F5" s="214">
        <f>SUM(C5:E5)</f>
        <v>1211.4959960000001</v>
      </c>
      <c r="G5" s="20"/>
      <c r="I5" s="28"/>
      <c r="J5" s="325"/>
      <c r="K5" s="28"/>
      <c r="L5" s="28"/>
      <c r="M5" s="28"/>
      <c r="N5" s="28"/>
      <c r="O5" s="28"/>
    </row>
    <row r="6" spans="1:15" ht="13.5" customHeight="1" x14ac:dyDescent="0.25">
      <c r="A6" s="116" t="s">
        <v>128</v>
      </c>
      <c r="B6" s="60" t="s">
        <v>3</v>
      </c>
      <c r="C6" s="432">
        <v>458.02000000000004</v>
      </c>
      <c r="D6" s="432">
        <v>663.33285100000001</v>
      </c>
      <c r="E6" s="54">
        <v>0</v>
      </c>
      <c r="F6" s="214">
        <f>SUM(C6:E6)</f>
        <v>1121.3528510000001</v>
      </c>
      <c r="G6" s="20"/>
      <c r="I6" s="28"/>
      <c r="J6" s="325"/>
      <c r="K6" s="28"/>
      <c r="L6" s="28"/>
      <c r="M6" s="28"/>
      <c r="N6" s="28"/>
      <c r="O6" s="28"/>
    </row>
    <row r="7" spans="1:15" ht="13.5" customHeight="1" x14ac:dyDescent="0.25">
      <c r="A7" s="116" t="s">
        <v>129</v>
      </c>
      <c r="B7" s="60" t="s">
        <v>4</v>
      </c>
      <c r="C7" s="432">
        <v>561.65000000000009</v>
      </c>
      <c r="D7" s="432">
        <v>791.19513499999994</v>
      </c>
      <c r="E7" s="54">
        <v>0</v>
      </c>
      <c r="F7" s="214">
        <f>SUM(C7:E7)</f>
        <v>1352.845135</v>
      </c>
      <c r="G7" s="20"/>
      <c r="I7" s="28"/>
      <c r="J7" s="325"/>
      <c r="K7" s="28"/>
      <c r="L7" s="28"/>
      <c r="M7" s="28"/>
      <c r="N7" s="28"/>
      <c r="O7" s="28"/>
    </row>
    <row r="8" spans="1:15" ht="13.5" customHeight="1" x14ac:dyDescent="0.25">
      <c r="A8" s="116" t="s">
        <v>130</v>
      </c>
      <c r="B8" s="60" t="s">
        <v>5</v>
      </c>
      <c r="C8" s="432">
        <v>588.20000000000005</v>
      </c>
      <c r="D8" s="432">
        <v>776.851451</v>
      </c>
      <c r="E8" s="54">
        <v>0</v>
      </c>
      <c r="F8" s="214">
        <f>SUM(C8:E8)</f>
        <v>1365.051451</v>
      </c>
      <c r="G8" s="20"/>
      <c r="I8" s="28"/>
      <c r="J8" s="325"/>
      <c r="K8" s="28"/>
      <c r="L8" s="28"/>
      <c r="M8" s="28"/>
      <c r="N8" s="28"/>
      <c r="O8" s="28"/>
    </row>
    <row r="9" spans="1:15" ht="13.5" customHeight="1" x14ac:dyDescent="0.25">
      <c r="A9" s="116" t="s">
        <v>131</v>
      </c>
      <c r="B9" s="60" t="s">
        <v>6</v>
      </c>
      <c r="C9" s="432">
        <v>657.31999999999994</v>
      </c>
      <c r="D9" s="432">
        <v>827.03172999999981</v>
      </c>
      <c r="E9" s="54">
        <v>0</v>
      </c>
      <c r="F9" s="214">
        <f>SUM(C9:E9)</f>
        <v>1484.3517299999999</v>
      </c>
      <c r="G9" s="20"/>
      <c r="I9" s="28"/>
      <c r="J9" s="325"/>
      <c r="K9" s="28"/>
      <c r="L9" s="28"/>
      <c r="M9" s="28"/>
      <c r="N9" s="28"/>
      <c r="O9" s="28"/>
    </row>
    <row r="10" spans="1:15" ht="13.5" customHeight="1" x14ac:dyDescent="0.25">
      <c r="A10" s="116" t="s">
        <v>132</v>
      </c>
      <c r="B10" s="60" t="s">
        <v>7</v>
      </c>
      <c r="C10" s="432">
        <v>666.77499999999998</v>
      </c>
      <c r="D10" s="432">
        <v>815.96572900000001</v>
      </c>
      <c r="E10" s="54">
        <v>0</v>
      </c>
      <c r="F10" s="214">
        <f t="shared" ref="F10:F16" si="0">SUM(C10:E10)</f>
        <v>1482.7407290000001</v>
      </c>
      <c r="G10" s="20"/>
      <c r="I10" s="28"/>
      <c r="J10" s="325"/>
      <c r="K10" s="28"/>
      <c r="L10" s="28"/>
      <c r="M10" s="28"/>
      <c r="N10" s="28"/>
      <c r="O10" s="28"/>
    </row>
    <row r="11" spans="1:15" ht="13.5" customHeight="1" x14ac:dyDescent="0.25">
      <c r="A11" s="116" t="s">
        <v>133</v>
      </c>
      <c r="B11" s="60" t="s">
        <v>8</v>
      </c>
      <c r="C11" s="432">
        <v>707.88499999999999</v>
      </c>
      <c r="D11" s="432">
        <v>807.92991299999994</v>
      </c>
      <c r="E11" s="54">
        <v>0</v>
      </c>
      <c r="F11" s="214">
        <f t="shared" si="0"/>
        <v>1515.8149129999999</v>
      </c>
      <c r="G11" s="20"/>
      <c r="I11" s="28"/>
      <c r="J11" s="325"/>
      <c r="K11" s="28"/>
      <c r="L11" s="28"/>
      <c r="M11" s="28"/>
      <c r="N11" s="28"/>
      <c r="O11" s="28"/>
    </row>
    <row r="12" spans="1:15" ht="13.5" customHeight="1" x14ac:dyDescent="0.25">
      <c r="A12" s="116" t="s">
        <v>134</v>
      </c>
      <c r="B12" s="60" t="s">
        <v>9</v>
      </c>
      <c r="C12" s="432">
        <v>702.875</v>
      </c>
      <c r="D12" s="432">
        <v>907.45139300000005</v>
      </c>
      <c r="E12" s="54">
        <v>0</v>
      </c>
      <c r="F12" s="214">
        <f t="shared" si="0"/>
        <v>1610.3263930000001</v>
      </c>
      <c r="G12" s="20"/>
      <c r="I12" s="28"/>
      <c r="J12" s="325"/>
      <c r="K12" s="28"/>
      <c r="L12" s="28"/>
      <c r="M12" s="28"/>
      <c r="N12" s="28"/>
      <c r="O12" s="28"/>
    </row>
    <row r="13" spans="1:15" ht="13.5" customHeight="1" x14ac:dyDescent="0.25">
      <c r="A13" s="116" t="s">
        <v>135</v>
      </c>
      <c r="B13" s="60" t="s">
        <v>10</v>
      </c>
      <c r="C13" s="432">
        <v>692.255</v>
      </c>
      <c r="D13" s="432">
        <v>857.11748000000011</v>
      </c>
      <c r="E13" s="54">
        <v>0</v>
      </c>
      <c r="F13" s="214">
        <f t="shared" si="0"/>
        <v>1549.37248</v>
      </c>
      <c r="G13" s="20"/>
      <c r="I13" s="28"/>
      <c r="J13" s="325"/>
      <c r="K13" s="28"/>
      <c r="L13" s="28"/>
      <c r="M13" s="28"/>
      <c r="N13" s="28"/>
      <c r="O13" s="28"/>
    </row>
    <row r="14" spans="1:15" ht="13.5" customHeight="1" x14ac:dyDescent="0.25">
      <c r="A14" s="116" t="s">
        <v>136</v>
      </c>
      <c r="B14" s="60" t="s">
        <v>11</v>
      </c>
      <c r="C14" s="432">
        <v>666.79</v>
      </c>
      <c r="D14" s="432">
        <v>897.69748000000004</v>
      </c>
      <c r="E14" s="54">
        <v>0</v>
      </c>
      <c r="F14" s="214">
        <f t="shared" si="0"/>
        <v>1564.48748</v>
      </c>
      <c r="G14" s="20"/>
      <c r="I14" s="28"/>
      <c r="J14" s="325"/>
      <c r="K14" s="28"/>
      <c r="L14" s="28"/>
      <c r="M14" s="28"/>
      <c r="N14" s="28"/>
      <c r="O14" s="28"/>
    </row>
    <row r="15" spans="1:15" ht="13.5" customHeight="1" x14ac:dyDescent="0.25">
      <c r="A15" s="116" t="s">
        <v>137</v>
      </c>
      <c r="B15" s="60" t="s">
        <v>12</v>
      </c>
      <c r="C15" s="432">
        <v>626.75199999999995</v>
      </c>
      <c r="D15" s="432">
        <v>839.88030600000002</v>
      </c>
      <c r="E15" s="54">
        <v>0</v>
      </c>
      <c r="F15" s="214">
        <f t="shared" si="0"/>
        <v>1466.632306</v>
      </c>
      <c r="G15" s="20"/>
      <c r="I15" s="28"/>
      <c r="J15" s="325"/>
      <c r="K15" s="28"/>
      <c r="L15" s="28"/>
      <c r="M15" s="28"/>
      <c r="N15" s="28"/>
      <c r="O15" s="28"/>
    </row>
    <row r="16" spans="1:15" ht="13.5" customHeight="1" x14ac:dyDescent="0.25">
      <c r="A16" s="116" t="s">
        <v>138</v>
      </c>
      <c r="B16" s="60" t="s">
        <v>13</v>
      </c>
      <c r="C16" s="432">
        <v>662.95</v>
      </c>
      <c r="D16" s="432">
        <v>829.64161500000012</v>
      </c>
      <c r="E16" s="54">
        <v>0</v>
      </c>
      <c r="F16" s="214">
        <f t="shared" si="0"/>
        <v>1492.5916150000003</v>
      </c>
      <c r="G16" s="20"/>
      <c r="I16" s="28"/>
      <c r="J16" s="28"/>
      <c r="K16" s="28"/>
      <c r="L16" s="28"/>
      <c r="M16" s="28"/>
      <c r="N16" s="28"/>
      <c r="O16" s="28"/>
    </row>
    <row r="17" spans="1:15" ht="13.5" customHeight="1" x14ac:dyDescent="0.25">
      <c r="A17" s="116" t="s">
        <v>139</v>
      </c>
      <c r="B17" s="251" t="s">
        <v>15</v>
      </c>
      <c r="C17" s="212">
        <f>+SUM(C5:C16)</f>
        <v>7485.2669999999989</v>
      </c>
      <c r="D17" s="212">
        <f>+SUM(D5:D16)</f>
        <v>9731.7960789999997</v>
      </c>
      <c r="E17" s="212">
        <f>+SUM(E5:E16)</f>
        <v>0</v>
      </c>
      <c r="F17" s="214">
        <f>SUM(F5:F16)</f>
        <v>17217.063079</v>
      </c>
      <c r="G17" s="20"/>
      <c r="H17" s="20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116" t="s">
        <v>140</v>
      </c>
      <c r="B18" s="20"/>
      <c r="C18" s="20"/>
      <c r="D18" s="20"/>
      <c r="E18" s="20"/>
      <c r="F18" s="84"/>
      <c r="G18" s="20"/>
      <c r="H18" s="20"/>
      <c r="I18" s="28"/>
      <c r="J18" s="28"/>
      <c r="K18" s="28"/>
      <c r="L18" s="28"/>
      <c r="M18" s="28"/>
      <c r="N18" s="28"/>
      <c r="O18" s="28"/>
    </row>
    <row r="19" spans="1:15" ht="13.5" customHeight="1" x14ac:dyDescent="0.25">
      <c r="A19" s="116" t="s">
        <v>141</v>
      </c>
      <c r="B19" s="20"/>
      <c r="C19" s="20"/>
      <c r="D19" s="20"/>
      <c r="E19" s="20"/>
      <c r="F19" s="20"/>
      <c r="G19" s="20"/>
      <c r="H19" s="20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117" t="s">
        <v>142</v>
      </c>
      <c r="B20" s="262"/>
      <c r="C20" s="263"/>
      <c r="D20" s="264" t="s">
        <v>361</v>
      </c>
      <c r="E20" s="263"/>
      <c r="F20" s="265"/>
      <c r="G20" s="20"/>
      <c r="H20" s="20"/>
      <c r="I20" s="28"/>
      <c r="J20" s="28"/>
      <c r="K20" s="28"/>
      <c r="L20" s="28"/>
      <c r="M20" s="28"/>
      <c r="N20" s="28"/>
      <c r="O20" s="28"/>
    </row>
    <row r="21" spans="1:15" ht="13.5" customHeight="1" x14ac:dyDescent="0.25">
      <c r="A21" s="116" t="s">
        <v>143</v>
      </c>
      <c r="B21" s="266" t="s">
        <v>0</v>
      </c>
      <c r="C21" s="267" t="s">
        <v>362</v>
      </c>
      <c r="D21" s="267" t="s">
        <v>14</v>
      </c>
      <c r="E21" s="267" t="s">
        <v>16</v>
      </c>
      <c r="F21" s="267" t="s">
        <v>15</v>
      </c>
      <c r="G21" s="20"/>
      <c r="H21" s="20"/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116" t="s">
        <v>144</v>
      </c>
      <c r="B22" s="63" t="s">
        <v>2</v>
      </c>
      <c r="C22" s="432">
        <v>674.05700000000002</v>
      </c>
      <c r="D22" s="432">
        <v>519.496441</v>
      </c>
      <c r="E22" s="54">
        <v>0</v>
      </c>
      <c r="F22" s="214">
        <f>SUM(C22:E22)</f>
        <v>1193.553441</v>
      </c>
      <c r="H22" s="233"/>
      <c r="I22" s="233"/>
      <c r="J22" s="28"/>
      <c r="K22" s="28"/>
      <c r="L22" s="28"/>
      <c r="M22" s="28"/>
      <c r="N22" s="28"/>
      <c r="O22" s="28"/>
    </row>
    <row r="23" spans="1:15" ht="13.5" customHeight="1" x14ac:dyDescent="0.25">
      <c r="A23" s="116" t="s">
        <v>145</v>
      </c>
      <c r="B23" s="63" t="s">
        <v>3</v>
      </c>
      <c r="C23" s="432">
        <v>574.36099999999999</v>
      </c>
      <c r="D23" s="432">
        <v>432.40449899999999</v>
      </c>
      <c r="E23" s="54">
        <v>0</v>
      </c>
      <c r="F23" s="214">
        <f>SUM(C23:E23)</f>
        <v>1006.765499</v>
      </c>
      <c r="G23" s="20"/>
      <c r="H23" s="233"/>
      <c r="I23" s="233"/>
      <c r="J23" s="28"/>
      <c r="K23" s="28"/>
      <c r="L23" s="28"/>
      <c r="M23" s="28"/>
      <c r="N23" s="28"/>
      <c r="O23" s="28"/>
    </row>
    <row r="24" spans="1:15" ht="13.5" customHeight="1" x14ac:dyDescent="0.25">
      <c r="A24" s="118" t="s">
        <v>22</v>
      </c>
      <c r="B24" s="63" t="s">
        <v>4</v>
      </c>
      <c r="C24" s="432">
        <v>719.50400000000013</v>
      </c>
      <c r="D24" s="432">
        <v>494.33707500000003</v>
      </c>
      <c r="E24" s="54">
        <v>0</v>
      </c>
      <c r="F24" s="214">
        <f>SUM(C24:E24)</f>
        <v>1213.8410750000003</v>
      </c>
      <c r="G24" s="20"/>
      <c r="H24" s="233"/>
      <c r="I24" s="233"/>
      <c r="J24" s="28"/>
      <c r="K24" s="28"/>
      <c r="L24" s="28"/>
      <c r="M24" s="28"/>
      <c r="N24" s="28"/>
      <c r="O24" s="28"/>
    </row>
    <row r="25" spans="1:15" ht="13.5" customHeight="1" x14ac:dyDescent="0.25">
      <c r="A25" s="20"/>
      <c r="B25" s="63" t="s">
        <v>5</v>
      </c>
      <c r="C25" s="432">
        <v>744.68</v>
      </c>
      <c r="D25" s="432">
        <v>490.98166700000002</v>
      </c>
      <c r="E25" s="54">
        <v>0</v>
      </c>
      <c r="F25" s="214">
        <f>SUM(C25:E25)</f>
        <v>1235.6616669999999</v>
      </c>
      <c r="G25" s="20"/>
      <c r="H25" s="233"/>
      <c r="I25" s="233"/>
      <c r="J25" s="28"/>
      <c r="K25" s="28"/>
      <c r="L25" s="28"/>
      <c r="M25" s="28"/>
      <c r="N25" s="28"/>
      <c r="O25" s="28"/>
    </row>
    <row r="26" spans="1:15" ht="13.5" customHeight="1" x14ac:dyDescent="0.25">
      <c r="A26" s="20"/>
      <c r="B26" s="63" t="s">
        <v>6</v>
      </c>
      <c r="C26" s="432">
        <v>872.5200000000001</v>
      </c>
      <c r="D26" s="432">
        <v>561.52172800000005</v>
      </c>
      <c r="E26" s="54">
        <v>0</v>
      </c>
      <c r="F26" s="214">
        <f t="shared" ref="F26:F33" si="1">SUM(C26:E26)</f>
        <v>1434.0417280000001</v>
      </c>
      <c r="G26" s="20"/>
      <c r="H26" s="233"/>
      <c r="I26" s="233"/>
    </row>
    <row r="27" spans="1:15" ht="13.5" customHeight="1" x14ac:dyDescent="0.25">
      <c r="A27" s="20"/>
      <c r="B27" s="63" t="s">
        <v>7</v>
      </c>
      <c r="C27" s="432">
        <v>897.625</v>
      </c>
      <c r="D27" s="432">
        <v>594.18014700000003</v>
      </c>
      <c r="E27" s="54">
        <v>0</v>
      </c>
      <c r="F27" s="214">
        <f t="shared" si="1"/>
        <v>1491.805147</v>
      </c>
      <c r="G27" s="20"/>
      <c r="H27" s="233"/>
      <c r="I27" s="233"/>
    </row>
    <row r="28" spans="1:15" ht="13.5" customHeight="1" x14ac:dyDescent="0.25">
      <c r="A28" s="39" t="s">
        <v>110</v>
      </c>
      <c r="B28" s="63" t="s">
        <v>8</v>
      </c>
      <c r="C28" s="432">
        <v>986.01400000000012</v>
      </c>
      <c r="D28" s="432">
        <v>574.560204</v>
      </c>
      <c r="E28" s="54">
        <v>0</v>
      </c>
      <c r="F28" s="214">
        <f t="shared" si="1"/>
        <v>1560.574204</v>
      </c>
      <c r="G28" s="20"/>
      <c r="H28" s="233"/>
      <c r="I28" s="233"/>
    </row>
    <row r="29" spans="1:15" ht="13.5" customHeight="1" x14ac:dyDescent="0.25">
      <c r="A29" s="116" t="s">
        <v>127</v>
      </c>
      <c r="B29" s="63" t="s">
        <v>9</v>
      </c>
      <c r="C29" s="432">
        <v>942.4</v>
      </c>
      <c r="D29" s="432">
        <v>621.96744899999999</v>
      </c>
      <c r="E29" s="54">
        <v>0</v>
      </c>
      <c r="F29" s="214">
        <f t="shared" si="1"/>
        <v>1564.3674489999999</v>
      </c>
      <c r="G29" s="20"/>
      <c r="H29" s="233"/>
      <c r="I29" s="233"/>
    </row>
    <row r="30" spans="1:15" ht="13.5" customHeight="1" x14ac:dyDescent="0.25">
      <c r="A30" s="116" t="s">
        <v>128</v>
      </c>
      <c r="B30" s="63" t="s">
        <v>10</v>
      </c>
      <c r="C30" s="432">
        <v>914.07900000000006</v>
      </c>
      <c r="D30" s="432">
        <v>597.66037300000005</v>
      </c>
      <c r="E30" s="54">
        <v>0</v>
      </c>
      <c r="F30" s="214">
        <f t="shared" si="1"/>
        <v>1511.7393730000001</v>
      </c>
      <c r="G30" s="20"/>
      <c r="H30" s="233"/>
      <c r="I30" s="233"/>
    </row>
    <row r="31" spans="1:15" ht="13.5" customHeight="1" x14ac:dyDescent="0.25">
      <c r="A31" s="116" t="s">
        <v>129</v>
      </c>
      <c r="B31" s="63" t="s">
        <v>11</v>
      </c>
      <c r="C31" s="432">
        <v>864.29800000000012</v>
      </c>
      <c r="D31" s="432">
        <v>590.369373</v>
      </c>
      <c r="E31" s="54">
        <v>0</v>
      </c>
      <c r="F31" s="214">
        <f t="shared" si="1"/>
        <v>1454.6673730000002</v>
      </c>
      <c r="G31" s="20"/>
      <c r="H31" s="233"/>
      <c r="I31" s="233"/>
    </row>
    <row r="32" spans="1:15" ht="13.5" customHeight="1" x14ac:dyDescent="0.25">
      <c r="A32" s="116" t="s">
        <v>130</v>
      </c>
      <c r="B32" s="60" t="s">
        <v>12</v>
      </c>
      <c r="C32" s="432">
        <v>858.20399999999995</v>
      </c>
      <c r="D32" s="432">
        <v>593.50589500000001</v>
      </c>
      <c r="E32" s="54">
        <v>0</v>
      </c>
      <c r="F32" s="214">
        <f t="shared" si="1"/>
        <v>1451.709895</v>
      </c>
      <c r="G32" s="20"/>
      <c r="H32" s="233"/>
      <c r="I32" s="233"/>
    </row>
    <row r="33" spans="1:9" ht="13.5" customHeight="1" x14ac:dyDescent="0.25">
      <c r="A33" s="116" t="s">
        <v>131</v>
      </c>
      <c r="B33" s="63" t="s">
        <v>13</v>
      </c>
      <c r="C33" s="432">
        <v>807.33600000000001</v>
      </c>
      <c r="D33" s="432">
        <v>567.77429699999993</v>
      </c>
      <c r="E33" s="54">
        <v>0</v>
      </c>
      <c r="F33" s="214">
        <f t="shared" si="1"/>
        <v>1375.1102969999999</v>
      </c>
      <c r="G33" s="20"/>
      <c r="H33" s="233"/>
      <c r="I33" s="233"/>
    </row>
    <row r="34" spans="1:9" ht="13.5" customHeight="1" x14ac:dyDescent="0.25">
      <c r="A34" s="116" t="s">
        <v>132</v>
      </c>
      <c r="B34" s="252" t="s">
        <v>15</v>
      </c>
      <c r="C34" s="261">
        <f>SUM(C22:C33)</f>
        <v>9855.0779999999995</v>
      </c>
      <c r="D34" s="261">
        <f>SUM(D22:D33)</f>
        <v>6638.7591479999992</v>
      </c>
      <c r="E34" s="261">
        <f>SUM(E22:E33)</f>
        <v>0</v>
      </c>
      <c r="F34" s="261">
        <f>SUM(F22:F33)</f>
        <v>16493.837147999999</v>
      </c>
      <c r="G34" s="20"/>
      <c r="H34" s="20"/>
    </row>
    <row r="35" spans="1:9" ht="13.5" customHeight="1" x14ac:dyDescent="0.25">
      <c r="A35" s="117"/>
      <c r="B35" s="119"/>
      <c r="C35" s="102"/>
      <c r="D35" s="84"/>
      <c r="E35" s="120"/>
      <c r="F35" s="84"/>
      <c r="G35" s="20"/>
      <c r="H35" s="20"/>
    </row>
    <row r="36" spans="1:9" ht="13.5" customHeight="1" x14ac:dyDescent="0.25">
      <c r="A36" s="117" t="s">
        <v>134</v>
      </c>
      <c r="B36" s="121" t="s">
        <v>17</v>
      </c>
      <c r="C36" s="84"/>
      <c r="D36" s="84"/>
      <c r="E36" s="84"/>
      <c r="F36" s="84"/>
      <c r="G36" s="84"/>
      <c r="H36" s="20"/>
    </row>
    <row r="37" spans="1:9" ht="13.5" customHeight="1" x14ac:dyDescent="0.25">
      <c r="A37" s="117" t="s">
        <v>135</v>
      </c>
      <c r="B37" s="122" t="s">
        <v>20</v>
      </c>
      <c r="C37" s="84"/>
      <c r="D37" s="84"/>
      <c r="E37" s="84"/>
      <c r="F37" s="84"/>
      <c r="G37" s="84"/>
      <c r="H37" s="20"/>
    </row>
    <row r="38" spans="1:9" ht="13.5" customHeight="1" x14ac:dyDescent="0.25">
      <c r="A38" s="117" t="s">
        <v>136</v>
      </c>
      <c r="B38" s="122" t="s">
        <v>21</v>
      </c>
      <c r="C38" s="84"/>
      <c r="D38" s="84"/>
      <c r="E38" s="84"/>
      <c r="F38" s="84"/>
      <c r="G38" s="84"/>
      <c r="H38" s="20"/>
    </row>
    <row r="39" spans="1:9" ht="13.5" customHeight="1" x14ac:dyDescent="0.25">
      <c r="A39" s="117" t="s">
        <v>137</v>
      </c>
      <c r="B39" s="105"/>
      <c r="C39" s="28"/>
      <c r="D39" s="28"/>
      <c r="E39" s="28"/>
      <c r="F39" s="28"/>
      <c r="G39" s="28"/>
    </row>
    <row r="40" spans="1:9" ht="13.5" customHeight="1" x14ac:dyDescent="0.25">
      <c r="A40" s="117" t="s">
        <v>138</v>
      </c>
      <c r="B40" s="106"/>
      <c r="C40" s="28"/>
      <c r="D40" s="28"/>
      <c r="E40" s="28"/>
      <c r="F40" s="28"/>
      <c r="G40" s="28"/>
    </row>
    <row r="41" spans="1:9" ht="20.45" customHeight="1" x14ac:dyDescent="0.25">
      <c r="A41" s="117" t="s">
        <v>139</v>
      </c>
      <c r="B41" s="28"/>
      <c r="C41" s="28"/>
      <c r="D41" s="28"/>
      <c r="E41" s="28"/>
      <c r="F41" s="28"/>
      <c r="G41" s="28"/>
    </row>
    <row r="42" spans="1:9" ht="20.45" customHeight="1" x14ac:dyDescent="0.25">
      <c r="A42" s="117" t="s">
        <v>140</v>
      </c>
      <c r="B42" s="28"/>
      <c r="C42" s="28"/>
      <c r="D42" s="28"/>
      <c r="E42" s="28"/>
      <c r="F42" s="28"/>
      <c r="G42" s="28"/>
    </row>
    <row r="43" spans="1:9" ht="20.45" customHeight="1" x14ac:dyDescent="0.25">
      <c r="A43" s="117" t="s">
        <v>141</v>
      </c>
      <c r="B43" s="28"/>
      <c r="C43" s="28"/>
      <c r="D43" s="28"/>
      <c r="E43" s="28"/>
      <c r="F43" s="28"/>
      <c r="G43" s="28"/>
    </row>
    <row r="44" spans="1:9" ht="20.45" customHeight="1" x14ac:dyDescent="0.25">
      <c r="A44" s="117" t="s">
        <v>142</v>
      </c>
      <c r="B44" s="28"/>
      <c r="C44" s="28"/>
      <c r="D44" s="28"/>
      <c r="E44" s="28"/>
      <c r="F44" s="28"/>
      <c r="G44" s="28"/>
    </row>
    <row r="45" spans="1:9" ht="20.45" customHeight="1" x14ac:dyDescent="0.25">
      <c r="A45" s="117" t="s">
        <v>143</v>
      </c>
      <c r="B45" s="28"/>
      <c r="C45" s="28"/>
      <c r="D45" s="28"/>
      <c r="E45" s="28"/>
      <c r="F45" s="28"/>
      <c r="G45" s="28"/>
    </row>
    <row r="46" spans="1:9" ht="20.45" customHeight="1" x14ac:dyDescent="0.25">
      <c r="A46" s="117" t="s">
        <v>144</v>
      </c>
      <c r="B46" s="28"/>
      <c r="C46" s="28"/>
      <c r="D46" s="28"/>
      <c r="E46" s="28"/>
      <c r="F46" s="28"/>
      <c r="G46" s="28"/>
    </row>
    <row r="47" spans="1:9" ht="20.45" customHeight="1" x14ac:dyDescent="0.25">
      <c r="A47" s="117" t="s">
        <v>145</v>
      </c>
      <c r="B47" s="28"/>
      <c r="C47" s="28"/>
      <c r="D47" s="28"/>
      <c r="E47" s="28"/>
      <c r="F47" s="28"/>
      <c r="G47" s="28"/>
    </row>
    <row r="48" spans="1:9" x14ac:dyDescent="0.25">
      <c r="A48" s="123" t="s">
        <v>22</v>
      </c>
      <c r="B48" s="28"/>
      <c r="C48" s="28"/>
      <c r="D48" s="28"/>
      <c r="E48" s="28"/>
      <c r="F48" s="28"/>
      <c r="G48" s="28"/>
    </row>
    <row r="49" spans="2:7" x14ac:dyDescent="0.25">
      <c r="B49" s="28"/>
      <c r="C49" s="28"/>
      <c r="D49" s="28"/>
      <c r="E49" s="28"/>
      <c r="F49" s="28"/>
      <c r="G49" s="28"/>
    </row>
    <row r="50" spans="2:7" x14ac:dyDescent="0.25">
      <c r="B50" s="28"/>
      <c r="C50" s="28"/>
      <c r="D50" s="28"/>
      <c r="E50" s="28"/>
      <c r="F50" s="28"/>
      <c r="G50" s="28"/>
    </row>
    <row r="51" spans="2:7" x14ac:dyDescent="0.25">
      <c r="B51" s="28"/>
      <c r="C51" s="28"/>
      <c r="D51" s="28"/>
      <c r="E51" s="28"/>
      <c r="F51" s="28"/>
      <c r="G51" s="28"/>
    </row>
    <row r="52" spans="2:7" x14ac:dyDescent="0.25">
      <c r="B52" s="28"/>
      <c r="C52" s="28"/>
      <c r="D52" s="28"/>
      <c r="E52" s="28"/>
      <c r="F52" s="28"/>
      <c r="G52" s="28"/>
    </row>
    <row r="53" spans="2:7" x14ac:dyDescent="0.25">
      <c r="B53" s="28"/>
      <c r="C53" s="28"/>
      <c r="D53" s="28"/>
      <c r="E53" s="28"/>
      <c r="F53" s="28"/>
      <c r="G53" s="28"/>
    </row>
    <row r="54" spans="2:7" x14ac:dyDescent="0.25">
      <c r="B54" s="28"/>
      <c r="C54" s="28"/>
      <c r="D54" s="28"/>
      <c r="E54" s="28"/>
      <c r="F54" s="28"/>
      <c r="G54" s="28"/>
    </row>
  </sheetData>
  <phoneticPr fontId="0" type="noConversion"/>
  <printOptions horizontalCentered="1"/>
  <pageMargins left="1.19" right="1.2" top="1.17" bottom="1" header="0.39370078740157483" footer="0"/>
  <pageSetup scale="96" firstPageNumber="36" orientation="portrait" useFirstPageNumber="1" r:id="rId1"/>
  <headerFooter alignWithMargins="0">
    <oddFooter>&amp;C36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:O40"/>
  <sheetViews>
    <sheetView zoomScale="75" zoomScaleNormal="75" workbookViewId="0">
      <selection activeCell="C22" sqref="C22:D33"/>
    </sheetView>
  </sheetViews>
  <sheetFormatPr baseColWidth="10" defaultRowHeight="13.5" x14ac:dyDescent="0.25"/>
  <cols>
    <col min="1" max="1" width="0.5703125" style="8" customWidth="1"/>
    <col min="2" max="2" width="19.42578125" style="8" customWidth="1"/>
    <col min="3" max="3" width="17" style="8" customWidth="1"/>
    <col min="4" max="4" width="15.42578125" style="8" customWidth="1"/>
    <col min="5" max="5" width="16.28515625" style="8" customWidth="1"/>
    <col min="6" max="6" width="18" style="8" customWidth="1"/>
    <col min="7" max="16384" width="11.42578125" style="8"/>
  </cols>
  <sheetData>
    <row r="1" spans="1:15" ht="13.5" customHeight="1" x14ac:dyDescent="0.25">
      <c r="A1" s="20"/>
      <c r="B1" s="76" t="s">
        <v>468</v>
      </c>
      <c r="C1" s="20"/>
      <c r="D1" s="20"/>
      <c r="E1" s="20"/>
      <c r="F1" s="20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62"/>
      <c r="C3" s="263"/>
      <c r="D3" s="264" t="s">
        <v>221</v>
      </c>
      <c r="E3" s="263"/>
      <c r="F3" s="265"/>
      <c r="I3" s="28"/>
      <c r="J3" s="28"/>
      <c r="K3" s="28"/>
      <c r="L3" s="28"/>
      <c r="M3" s="28"/>
      <c r="N3" s="28"/>
      <c r="O3" s="28"/>
    </row>
    <row r="4" spans="1:15" ht="13.5" customHeight="1" x14ac:dyDescent="0.25">
      <c r="A4" s="20"/>
      <c r="B4" s="266" t="s">
        <v>0</v>
      </c>
      <c r="C4" s="267" t="s">
        <v>362</v>
      </c>
      <c r="D4" s="267" t="s">
        <v>14</v>
      </c>
      <c r="E4" s="267" t="s">
        <v>16</v>
      </c>
      <c r="F4" s="267" t="s">
        <v>15</v>
      </c>
      <c r="I4" s="28"/>
      <c r="J4" s="28"/>
      <c r="K4" s="28"/>
      <c r="L4" s="28"/>
      <c r="M4" s="28"/>
      <c r="N4" s="28"/>
      <c r="O4" s="28"/>
    </row>
    <row r="5" spans="1:15" ht="13.5" customHeight="1" x14ac:dyDescent="0.25">
      <c r="A5" s="56"/>
      <c r="B5" s="63" t="s">
        <v>2</v>
      </c>
      <c r="C5" s="432">
        <v>1512.203</v>
      </c>
      <c r="D5" s="432">
        <v>2053.3758549999998</v>
      </c>
      <c r="E5" s="430">
        <v>0</v>
      </c>
      <c r="F5" s="214">
        <f>SUM(C5:E5)</f>
        <v>3565.5788549999997</v>
      </c>
      <c r="J5" s="28"/>
      <c r="K5" s="28"/>
      <c r="L5" s="28"/>
      <c r="M5" s="28"/>
      <c r="N5" s="28"/>
      <c r="O5" s="28"/>
    </row>
    <row r="6" spans="1:15" ht="13.5" customHeight="1" x14ac:dyDescent="0.25">
      <c r="A6" s="56"/>
      <c r="B6" s="63" t="s">
        <v>3</v>
      </c>
      <c r="C6" s="432">
        <v>1434.3969999999999</v>
      </c>
      <c r="D6" s="432">
        <v>1732.2278220000001</v>
      </c>
      <c r="E6" s="430">
        <v>0</v>
      </c>
      <c r="F6" s="214">
        <f>SUM(C6:E6)</f>
        <v>3166.6248219999998</v>
      </c>
      <c r="J6" s="28"/>
      <c r="K6" s="28"/>
      <c r="L6" s="28"/>
      <c r="M6" s="28"/>
      <c r="N6" s="28"/>
      <c r="O6" s="28"/>
    </row>
    <row r="7" spans="1:15" ht="13.5" customHeight="1" x14ac:dyDescent="0.25">
      <c r="A7" s="56"/>
      <c r="B7" s="63" t="s">
        <v>4</v>
      </c>
      <c r="C7" s="432">
        <v>1766.0970000000002</v>
      </c>
      <c r="D7" s="432">
        <v>1950.5164389999998</v>
      </c>
      <c r="E7" s="430">
        <v>0</v>
      </c>
      <c r="F7" s="214">
        <f>SUM(C7:E7)</f>
        <v>3716.6134389999997</v>
      </c>
      <c r="J7" s="28"/>
      <c r="K7" s="28"/>
      <c r="L7" s="28"/>
      <c r="M7" s="28"/>
      <c r="N7" s="28"/>
      <c r="O7" s="28"/>
    </row>
    <row r="8" spans="1:15" ht="13.5" customHeight="1" x14ac:dyDescent="0.25">
      <c r="A8" s="56"/>
      <c r="B8" s="63" t="s">
        <v>5</v>
      </c>
      <c r="C8" s="432">
        <v>1876.7690000000002</v>
      </c>
      <c r="D8" s="432">
        <v>2146.069043</v>
      </c>
      <c r="E8" s="430">
        <v>0</v>
      </c>
      <c r="F8" s="214">
        <f>SUM(C8:E8)</f>
        <v>4022.8380430000002</v>
      </c>
      <c r="J8" s="28"/>
      <c r="K8" s="28"/>
      <c r="L8" s="28"/>
      <c r="M8" s="28"/>
      <c r="N8" s="28"/>
      <c r="O8" s="28"/>
    </row>
    <row r="9" spans="1:15" ht="13.5" customHeight="1" x14ac:dyDescent="0.25">
      <c r="A9" s="56"/>
      <c r="B9" s="63" t="s">
        <v>6</v>
      </c>
      <c r="C9" s="432">
        <v>2239.7039999999997</v>
      </c>
      <c r="D9" s="432">
        <v>2458.8352349999996</v>
      </c>
      <c r="E9" s="430">
        <v>0</v>
      </c>
      <c r="F9" s="214">
        <f t="shared" ref="F9:F16" si="0">SUM(C9:E9)</f>
        <v>4698.5392349999993</v>
      </c>
      <c r="J9" s="28"/>
      <c r="K9" s="28"/>
      <c r="L9" s="28"/>
      <c r="M9" s="28"/>
      <c r="N9" s="28"/>
      <c r="O9" s="28"/>
    </row>
    <row r="10" spans="1:15" ht="13.5" customHeight="1" x14ac:dyDescent="0.25">
      <c r="A10" s="56"/>
      <c r="B10" s="63" t="s">
        <v>7</v>
      </c>
      <c r="C10" s="432">
        <v>2227.1869999999999</v>
      </c>
      <c r="D10" s="432">
        <v>2357.6289899999997</v>
      </c>
      <c r="E10" s="430">
        <v>0</v>
      </c>
      <c r="F10" s="214">
        <f t="shared" si="0"/>
        <v>4584.8159899999991</v>
      </c>
      <c r="J10" s="28"/>
      <c r="K10" s="28"/>
      <c r="L10" s="28"/>
      <c r="M10" s="28"/>
      <c r="N10" s="28"/>
      <c r="O10" s="28"/>
    </row>
    <row r="11" spans="1:15" ht="13.5" customHeight="1" x14ac:dyDescent="0.25">
      <c r="A11" s="56"/>
      <c r="B11" s="63" t="s">
        <v>8</v>
      </c>
      <c r="C11" s="432">
        <v>2311.2849999999999</v>
      </c>
      <c r="D11" s="432">
        <v>2531.5208249999996</v>
      </c>
      <c r="E11" s="430">
        <v>0</v>
      </c>
      <c r="F11" s="214">
        <f t="shared" si="0"/>
        <v>4842.8058249999995</v>
      </c>
      <c r="J11" s="28"/>
      <c r="K11" s="28"/>
      <c r="L11" s="28"/>
      <c r="M11" s="28"/>
      <c r="N11" s="28"/>
      <c r="O11" s="28"/>
    </row>
    <row r="12" spans="1:15" ht="13.5" customHeight="1" x14ac:dyDescent="0.25">
      <c r="A12" s="56"/>
      <c r="B12" s="63" t="s">
        <v>9</v>
      </c>
      <c r="C12" s="432">
        <v>2347.1899999999996</v>
      </c>
      <c r="D12" s="432">
        <v>2564.0394449999999</v>
      </c>
      <c r="E12" s="430">
        <v>0</v>
      </c>
      <c r="F12" s="214">
        <f t="shared" si="0"/>
        <v>4911.229444999999</v>
      </c>
      <c r="J12" s="28"/>
      <c r="K12" s="28"/>
      <c r="L12" s="28"/>
      <c r="M12" s="28"/>
      <c r="N12" s="28"/>
      <c r="O12" s="28"/>
    </row>
    <row r="13" spans="1:15" ht="13.5" customHeight="1" x14ac:dyDescent="0.25">
      <c r="A13" s="56"/>
      <c r="B13" s="63" t="s">
        <v>10</v>
      </c>
      <c r="C13" s="432">
        <v>2159.1120000000001</v>
      </c>
      <c r="D13" s="432">
        <v>2549.5515500000001</v>
      </c>
      <c r="E13" s="430">
        <v>0</v>
      </c>
      <c r="F13" s="214">
        <f t="shared" si="0"/>
        <v>4708.6635500000002</v>
      </c>
      <c r="J13" s="28"/>
      <c r="K13" s="28"/>
      <c r="L13" s="28"/>
      <c r="M13" s="28"/>
      <c r="N13" s="28"/>
      <c r="O13" s="28"/>
    </row>
    <row r="14" spans="1:15" ht="13.5" customHeight="1" x14ac:dyDescent="0.25">
      <c r="A14" s="56"/>
      <c r="B14" s="63" t="s">
        <v>11</v>
      </c>
      <c r="C14" s="432">
        <v>2076.413</v>
      </c>
      <c r="D14" s="432">
        <v>2395.4715500000002</v>
      </c>
      <c r="E14" s="430">
        <v>0</v>
      </c>
      <c r="F14" s="214">
        <f t="shared" si="0"/>
        <v>4471.8845500000007</v>
      </c>
      <c r="J14" s="28"/>
      <c r="K14" s="28"/>
      <c r="L14" s="28"/>
      <c r="M14" s="28"/>
      <c r="N14" s="28"/>
      <c r="O14" s="28"/>
    </row>
    <row r="15" spans="1:15" ht="13.5" customHeight="1" x14ac:dyDescent="0.25">
      <c r="A15" s="56"/>
      <c r="B15" s="60" t="s">
        <v>12</v>
      </c>
      <c r="C15" s="432">
        <v>1934.6550000000002</v>
      </c>
      <c r="D15" s="432">
        <v>2376.8299700000002</v>
      </c>
      <c r="E15" s="430">
        <v>0</v>
      </c>
      <c r="F15" s="214">
        <f t="shared" si="0"/>
        <v>4311.4849700000004</v>
      </c>
      <c r="J15" s="28"/>
      <c r="K15" s="28"/>
      <c r="L15" s="28"/>
      <c r="M15" s="28"/>
      <c r="N15" s="28"/>
      <c r="O15" s="28"/>
    </row>
    <row r="16" spans="1:15" ht="13.5" customHeight="1" x14ac:dyDescent="0.25">
      <c r="A16" s="56"/>
      <c r="B16" s="63" t="s">
        <v>13</v>
      </c>
      <c r="C16" s="432">
        <v>1950.1030000000001</v>
      </c>
      <c r="D16" s="432">
        <v>2227.9110600000004</v>
      </c>
      <c r="E16" s="430">
        <v>0</v>
      </c>
      <c r="F16" s="214">
        <f t="shared" si="0"/>
        <v>4178.0140600000004</v>
      </c>
      <c r="G16" s="30"/>
      <c r="J16" s="28"/>
      <c r="K16" s="28"/>
      <c r="L16" s="28"/>
      <c r="M16" s="28"/>
      <c r="N16" s="28"/>
      <c r="O16" s="28"/>
    </row>
    <row r="17" spans="1:15" ht="13.5" customHeight="1" x14ac:dyDescent="0.25">
      <c r="A17" s="56"/>
      <c r="B17" s="252" t="s">
        <v>15</v>
      </c>
      <c r="C17" s="214">
        <f>+SUM(C5:C16)</f>
        <v>23835.114999999998</v>
      </c>
      <c r="D17" s="214">
        <f>+SUM(D5:D16)</f>
        <v>27343.977783999995</v>
      </c>
      <c r="E17" s="214">
        <f>+SUM(E5:E16)</f>
        <v>0</v>
      </c>
      <c r="F17" s="431">
        <f>SUM(F5:F16)</f>
        <v>51179.092783999993</v>
      </c>
      <c r="G17" s="30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20"/>
      <c r="C18" s="20"/>
      <c r="D18" s="20"/>
      <c r="E18" s="20"/>
      <c r="F18" s="144"/>
      <c r="G18" s="30"/>
      <c r="I18" s="28"/>
      <c r="J18" s="28"/>
      <c r="K18" s="28"/>
      <c r="L18" s="28"/>
      <c r="M18" s="28"/>
      <c r="N18" s="28"/>
      <c r="O18" s="28"/>
    </row>
    <row r="19" spans="1:15" ht="13.5" customHeight="1" x14ac:dyDescent="0.25">
      <c r="A19" s="20"/>
      <c r="B19" s="20"/>
      <c r="C19" s="20"/>
      <c r="D19" s="20"/>
      <c r="E19" s="20"/>
      <c r="F19" s="20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62"/>
      <c r="C20" s="263"/>
      <c r="D20" s="264" t="s">
        <v>222</v>
      </c>
      <c r="E20" s="263"/>
      <c r="F20" s="265"/>
      <c r="I20" s="28"/>
      <c r="J20" s="28"/>
      <c r="K20" s="28"/>
      <c r="L20" s="28"/>
      <c r="M20" s="28"/>
      <c r="N20" s="28"/>
      <c r="O20" s="28"/>
    </row>
    <row r="21" spans="1:15" ht="13.5" customHeight="1" x14ac:dyDescent="0.25">
      <c r="A21" s="20"/>
      <c r="B21" s="266" t="s">
        <v>0</v>
      </c>
      <c r="C21" s="267" t="s">
        <v>362</v>
      </c>
      <c r="D21" s="267" t="s">
        <v>14</v>
      </c>
      <c r="E21" s="267" t="s">
        <v>16</v>
      </c>
      <c r="F21" s="267" t="s">
        <v>15</v>
      </c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432">
        <v>864.75300000000004</v>
      </c>
      <c r="D22" s="432">
        <v>370.10350399999993</v>
      </c>
      <c r="E22" s="91">
        <v>0</v>
      </c>
      <c r="F22" s="212">
        <f>SUM(C22:E22)</f>
        <v>1234.8565039999999</v>
      </c>
      <c r="I22" s="28"/>
      <c r="J22" s="28"/>
      <c r="K22" s="28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432">
        <v>779.28700000000003</v>
      </c>
      <c r="D23" s="432">
        <v>366.75810100000001</v>
      </c>
      <c r="E23" s="91">
        <v>0</v>
      </c>
      <c r="F23" s="212">
        <f>SUM(C23:E23)</f>
        <v>1146.0451010000002</v>
      </c>
      <c r="I23" s="28"/>
      <c r="J23" s="28"/>
      <c r="K23" s="28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432">
        <v>995.87499999999989</v>
      </c>
      <c r="D24" s="432">
        <v>328.14315699999997</v>
      </c>
      <c r="E24" s="91">
        <v>0</v>
      </c>
      <c r="F24" s="212">
        <f>SUM(C24:E24)</f>
        <v>1324.018157</v>
      </c>
      <c r="I24" s="28"/>
      <c r="J24" s="28"/>
      <c r="K24" s="28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432">
        <v>1015.943</v>
      </c>
      <c r="D25" s="432">
        <v>387.84428700000007</v>
      </c>
      <c r="E25" s="91">
        <v>0</v>
      </c>
      <c r="F25" s="212">
        <f>SUM(C25:E25)</f>
        <v>1403.7872870000001</v>
      </c>
      <c r="I25" s="28"/>
      <c r="J25" s="28"/>
      <c r="K25" s="28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432">
        <v>1176.8240000000001</v>
      </c>
      <c r="D26" s="432">
        <v>352.22119999999995</v>
      </c>
      <c r="E26" s="91">
        <v>0</v>
      </c>
      <c r="F26" s="212">
        <f>SUM(C26:E26)</f>
        <v>1529.0452</v>
      </c>
    </row>
    <row r="27" spans="1:15" ht="13.5" customHeight="1" x14ac:dyDescent="0.25">
      <c r="A27" s="20"/>
      <c r="B27" s="60" t="s">
        <v>7</v>
      </c>
      <c r="C27" s="432">
        <v>1222.8909999999998</v>
      </c>
      <c r="D27" s="432">
        <v>406.34682299999997</v>
      </c>
      <c r="E27" s="91">
        <v>0</v>
      </c>
      <c r="F27" s="212">
        <f t="shared" ref="F27:F33" si="1">SUM(C27:E27)</f>
        <v>1629.2378229999999</v>
      </c>
    </row>
    <row r="28" spans="1:15" ht="13.5" customHeight="1" x14ac:dyDescent="0.25">
      <c r="A28" s="20"/>
      <c r="B28" s="60" t="s">
        <v>8</v>
      </c>
      <c r="C28" s="432">
        <v>1341.8629999999998</v>
      </c>
      <c r="D28" s="432">
        <v>427.64421900000002</v>
      </c>
      <c r="E28" s="91">
        <v>0</v>
      </c>
      <c r="F28" s="212">
        <f t="shared" si="1"/>
        <v>1769.5072189999998</v>
      </c>
    </row>
    <row r="29" spans="1:15" ht="13.5" customHeight="1" x14ac:dyDescent="0.25">
      <c r="A29" s="20"/>
      <c r="B29" s="60" t="s">
        <v>9</v>
      </c>
      <c r="C29" s="432">
        <v>1267.3030000000003</v>
      </c>
      <c r="D29" s="432">
        <v>461.39615000000003</v>
      </c>
      <c r="E29" s="91">
        <v>0</v>
      </c>
      <c r="F29" s="212">
        <f t="shared" si="1"/>
        <v>1728.6991500000004</v>
      </c>
    </row>
    <row r="30" spans="1:15" ht="13.5" customHeight="1" x14ac:dyDescent="0.25">
      <c r="A30" s="20"/>
      <c r="B30" s="60" t="s">
        <v>10</v>
      </c>
      <c r="C30" s="432">
        <v>1213.4870000000001</v>
      </c>
      <c r="D30" s="432">
        <v>438.83043499999997</v>
      </c>
      <c r="E30" s="91">
        <v>0</v>
      </c>
      <c r="F30" s="212">
        <f t="shared" si="1"/>
        <v>1652.3174349999999</v>
      </c>
    </row>
    <row r="31" spans="1:15" ht="13.5" customHeight="1" x14ac:dyDescent="0.25">
      <c r="A31" s="20"/>
      <c r="B31" s="60" t="s">
        <v>11</v>
      </c>
      <c r="C31" s="432">
        <v>1157.575</v>
      </c>
      <c r="D31" s="432">
        <v>412.59243499999997</v>
      </c>
      <c r="E31" s="91">
        <v>0</v>
      </c>
      <c r="F31" s="212">
        <f t="shared" si="1"/>
        <v>1570.1674350000001</v>
      </c>
    </row>
    <row r="32" spans="1:15" ht="13.5" customHeight="1" x14ac:dyDescent="0.25">
      <c r="A32" s="20"/>
      <c r="B32" s="60" t="s">
        <v>12</v>
      </c>
      <c r="C32" s="432">
        <v>1081.289</v>
      </c>
      <c r="D32" s="432">
        <v>370.57996999999995</v>
      </c>
      <c r="E32" s="91">
        <v>0</v>
      </c>
      <c r="F32" s="212">
        <f t="shared" si="1"/>
        <v>1451.86897</v>
      </c>
    </row>
    <row r="33" spans="1:7" ht="13.5" customHeight="1" x14ac:dyDescent="0.25">
      <c r="A33" s="20"/>
      <c r="B33" s="60" t="s">
        <v>13</v>
      </c>
      <c r="C33" s="432">
        <v>1074.6489999999999</v>
      </c>
      <c r="D33" s="432">
        <v>346.27411499999999</v>
      </c>
      <c r="E33" s="91">
        <v>0</v>
      </c>
      <c r="F33" s="212">
        <f t="shared" si="1"/>
        <v>1420.9231149999998</v>
      </c>
    </row>
    <row r="34" spans="1:7" ht="13.5" customHeight="1" x14ac:dyDescent="0.25">
      <c r="A34" s="20"/>
      <c r="B34" s="252" t="s">
        <v>15</v>
      </c>
      <c r="C34" s="212">
        <f>SUM(C22:C33)</f>
        <v>13191.739</v>
      </c>
      <c r="D34" s="212">
        <f>SUM(D22:D33)</f>
        <v>4668.7343959999998</v>
      </c>
      <c r="E34" s="212">
        <f>SUM(E22:E33)</f>
        <v>0</v>
      </c>
      <c r="F34" s="261">
        <f>SUM(F22:F33)</f>
        <v>17860.473396000001</v>
      </c>
      <c r="G34" s="30"/>
    </row>
    <row r="35" spans="1:7" ht="13.5" customHeight="1" x14ac:dyDescent="0.25">
      <c r="A35" s="28"/>
      <c r="B35" s="101"/>
      <c r="C35" s="102"/>
      <c r="D35" s="84"/>
      <c r="E35" s="109"/>
      <c r="F35" s="84"/>
      <c r="G35" s="30"/>
    </row>
    <row r="36" spans="1:7" ht="13.5" customHeight="1" x14ac:dyDescent="0.25">
      <c r="A36" s="28"/>
      <c r="B36" s="104" t="s">
        <v>17</v>
      </c>
    </row>
    <row r="37" spans="1:7" ht="13.5" customHeight="1" x14ac:dyDescent="0.25">
      <c r="A37" s="28"/>
      <c r="B37" s="105" t="s">
        <v>20</v>
      </c>
    </row>
    <row r="38" spans="1:7" ht="13.5" customHeight="1" x14ac:dyDescent="0.25">
      <c r="A38" s="28"/>
      <c r="B38" s="105" t="s">
        <v>21</v>
      </c>
    </row>
    <row r="39" spans="1:7" ht="13.5" customHeight="1" x14ac:dyDescent="0.25">
      <c r="A39" s="28"/>
      <c r="B39" s="105"/>
    </row>
    <row r="40" spans="1:7" ht="13.5" customHeight="1" x14ac:dyDescent="0.25">
      <c r="A40" s="28"/>
      <c r="B40" s="106"/>
    </row>
  </sheetData>
  <phoneticPr fontId="0" type="noConversion"/>
  <printOptions horizontalCentered="1"/>
  <pageMargins left="1.1811023622047245" right="1.1811023622047245" top="1.1811023622047245" bottom="1" header="0" footer="0"/>
  <pageSetup scale="80" orientation="portrait" horizontalDpi="1200" verticalDpi="1200" r:id="rId1"/>
  <headerFooter alignWithMargins="0">
    <oddFooter>&amp;C37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1:O42"/>
  <sheetViews>
    <sheetView topLeftCell="B1" zoomScale="79" zoomScaleNormal="79" workbookViewId="0">
      <selection activeCell="C22" sqref="C22:D33"/>
    </sheetView>
  </sheetViews>
  <sheetFormatPr baseColWidth="10" defaultRowHeight="13.5" x14ac:dyDescent="0.25"/>
  <cols>
    <col min="1" max="1" width="11.42578125" style="8" hidden="1" customWidth="1"/>
    <col min="2" max="2" width="19.42578125" style="8" customWidth="1"/>
    <col min="3" max="3" width="16.5703125" style="8" customWidth="1"/>
    <col min="4" max="4" width="15.42578125" style="8" customWidth="1"/>
    <col min="5" max="5" width="16.28515625" style="8" customWidth="1"/>
    <col min="6" max="6" width="21.5703125" style="8" customWidth="1"/>
    <col min="7" max="9" width="11.42578125" style="8"/>
    <col min="10" max="10" width="40.42578125" style="8" customWidth="1"/>
    <col min="11" max="16384" width="11.42578125" style="8"/>
  </cols>
  <sheetData>
    <row r="1" spans="1:15" ht="13.5" customHeight="1" x14ac:dyDescent="0.25">
      <c r="A1" s="20"/>
      <c r="B1" s="76" t="s">
        <v>468</v>
      </c>
      <c r="C1" s="20"/>
      <c r="D1" s="20"/>
      <c r="E1" s="20"/>
      <c r="F1" s="20"/>
      <c r="G1" s="12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G2" s="12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62"/>
      <c r="C3" s="263"/>
      <c r="D3" s="264" t="s">
        <v>223</v>
      </c>
      <c r="E3" s="263"/>
      <c r="F3" s="265"/>
      <c r="G3" s="12"/>
      <c r="I3" s="98"/>
      <c r="J3" s="99"/>
      <c r="K3" s="99"/>
      <c r="L3" s="98"/>
      <c r="M3" s="98"/>
      <c r="N3" s="98"/>
      <c r="O3" s="98"/>
    </row>
    <row r="4" spans="1:15" ht="13.5" customHeight="1" x14ac:dyDescent="0.25">
      <c r="A4" s="20"/>
      <c r="B4" s="266" t="s">
        <v>0</v>
      </c>
      <c r="C4" s="267" t="s">
        <v>362</v>
      </c>
      <c r="D4" s="267" t="s">
        <v>14</v>
      </c>
      <c r="E4" s="267" t="s">
        <v>16</v>
      </c>
      <c r="F4" s="267" t="s">
        <v>15</v>
      </c>
      <c r="G4" s="12"/>
      <c r="I4" s="98"/>
      <c r="J4" s="99"/>
      <c r="K4" s="99"/>
      <c r="L4" s="98"/>
      <c r="M4" s="98"/>
      <c r="N4" s="98"/>
      <c r="O4" s="98"/>
    </row>
    <row r="5" spans="1:15" ht="13.5" customHeight="1" x14ac:dyDescent="0.25">
      <c r="A5" s="20"/>
      <c r="B5" s="63" t="s">
        <v>2</v>
      </c>
      <c r="C5" s="432">
        <v>2480.1259999999997</v>
      </c>
      <c r="D5" s="432">
        <v>876.30571599999996</v>
      </c>
      <c r="E5" s="91"/>
      <c r="F5" s="212">
        <f t="shared" ref="F5:F10" si="0">SUM(C5:E5)</f>
        <v>3356.4317159999996</v>
      </c>
      <c r="G5" s="12"/>
      <c r="I5" s="98"/>
      <c r="J5" s="99"/>
      <c r="K5" s="99"/>
      <c r="L5" s="98"/>
      <c r="M5" s="98"/>
      <c r="N5" s="98"/>
      <c r="O5" s="98"/>
    </row>
    <row r="6" spans="1:15" ht="13.5" customHeight="1" x14ac:dyDescent="0.25">
      <c r="A6" s="20"/>
      <c r="B6" s="63" t="s">
        <v>3</v>
      </c>
      <c r="C6" s="432">
        <v>2299.672</v>
      </c>
      <c r="D6" s="432">
        <v>929.88697200000001</v>
      </c>
      <c r="E6" s="91"/>
      <c r="F6" s="212">
        <f t="shared" si="0"/>
        <v>3229.5589719999998</v>
      </c>
      <c r="G6" s="12"/>
      <c r="I6" s="98"/>
      <c r="J6" s="99"/>
      <c r="K6" s="99"/>
      <c r="L6" s="98"/>
      <c r="M6" s="98"/>
      <c r="N6" s="98"/>
      <c r="O6" s="98"/>
    </row>
    <row r="7" spans="1:15" ht="13.5" customHeight="1" x14ac:dyDescent="0.25">
      <c r="A7" s="20"/>
      <c r="B7" s="63" t="s">
        <v>4</v>
      </c>
      <c r="C7" s="432">
        <v>2573.0730000000003</v>
      </c>
      <c r="D7" s="432">
        <v>935.47966999999994</v>
      </c>
      <c r="E7" s="91"/>
      <c r="F7" s="212">
        <f t="shared" si="0"/>
        <v>3508.55267</v>
      </c>
      <c r="G7" s="12"/>
      <c r="I7" s="98"/>
      <c r="J7" s="99"/>
      <c r="K7" s="99"/>
      <c r="L7" s="98"/>
      <c r="M7" s="98"/>
      <c r="N7" s="98"/>
      <c r="O7" s="98"/>
    </row>
    <row r="8" spans="1:15" ht="13.5" customHeight="1" x14ac:dyDescent="0.25">
      <c r="A8" s="20"/>
      <c r="B8" s="63" t="s">
        <v>5</v>
      </c>
      <c r="C8" s="432">
        <v>2652.1299999999997</v>
      </c>
      <c r="D8" s="432">
        <v>870.67496899999992</v>
      </c>
      <c r="E8" s="54">
        <v>0</v>
      </c>
      <c r="F8" s="212">
        <f t="shared" si="0"/>
        <v>3522.8049689999998</v>
      </c>
      <c r="G8" s="12"/>
      <c r="I8" s="98"/>
      <c r="J8" s="99"/>
      <c r="K8" s="99"/>
      <c r="L8" s="98"/>
      <c r="M8" s="98"/>
      <c r="N8" s="98"/>
      <c r="O8" s="98"/>
    </row>
    <row r="9" spans="1:15" ht="13.5" customHeight="1" x14ac:dyDescent="0.25">
      <c r="A9" s="20"/>
      <c r="B9" s="63" t="s">
        <v>6</v>
      </c>
      <c r="C9" s="432">
        <v>3051.6309999999994</v>
      </c>
      <c r="D9" s="432">
        <v>999.27648799999986</v>
      </c>
      <c r="E9" s="54">
        <v>0</v>
      </c>
      <c r="F9" s="212">
        <f t="shared" si="0"/>
        <v>4050.9074879999994</v>
      </c>
      <c r="G9" s="12"/>
      <c r="I9" s="98"/>
      <c r="J9" s="99"/>
      <c r="K9" s="99"/>
      <c r="L9" s="98"/>
      <c r="M9" s="98"/>
      <c r="N9" s="98"/>
      <c r="O9" s="98"/>
    </row>
    <row r="10" spans="1:15" ht="13.5" customHeight="1" x14ac:dyDescent="0.25">
      <c r="A10" s="20"/>
      <c r="B10" s="63" t="s">
        <v>7</v>
      </c>
      <c r="C10" s="432">
        <v>3215.797</v>
      </c>
      <c r="D10" s="432">
        <v>1058.0316649999997</v>
      </c>
      <c r="E10" s="54">
        <v>0</v>
      </c>
      <c r="F10" s="212">
        <f t="shared" si="0"/>
        <v>4273.828665</v>
      </c>
      <c r="G10" s="12"/>
      <c r="I10" s="98"/>
      <c r="J10" s="99"/>
      <c r="K10" s="99"/>
      <c r="L10" s="98"/>
      <c r="M10" s="98"/>
      <c r="N10" s="98"/>
      <c r="O10" s="98"/>
    </row>
    <row r="11" spans="1:15" ht="13.5" customHeight="1" x14ac:dyDescent="0.25">
      <c r="A11" s="20"/>
      <c r="B11" s="63" t="s">
        <v>8</v>
      </c>
      <c r="C11" s="432">
        <v>3367.9250000000002</v>
      </c>
      <c r="D11" s="432">
        <v>1087.8167199999996</v>
      </c>
      <c r="E11" s="54">
        <v>0</v>
      </c>
      <c r="F11" s="212">
        <f t="shared" ref="F11:F16" si="1">SUM(C11:E11)</f>
        <v>4455.74172</v>
      </c>
      <c r="G11" s="12"/>
      <c r="I11" s="98"/>
      <c r="J11" s="99"/>
      <c r="K11" s="99"/>
      <c r="L11" s="98"/>
      <c r="M11" s="98"/>
      <c r="N11" s="98"/>
      <c r="O11" s="98"/>
    </row>
    <row r="12" spans="1:15" ht="13.5" customHeight="1" x14ac:dyDescent="0.25">
      <c r="A12" s="20"/>
      <c r="B12" s="63" t="s">
        <v>9</v>
      </c>
      <c r="C12" s="432">
        <v>3307.0030000000006</v>
      </c>
      <c r="D12" s="432">
        <v>1190.7951099999993</v>
      </c>
      <c r="E12" s="54"/>
      <c r="F12" s="212">
        <f t="shared" si="1"/>
        <v>4497.7981099999997</v>
      </c>
      <c r="G12" s="12"/>
      <c r="I12" s="98"/>
      <c r="J12" s="99"/>
      <c r="K12" s="99"/>
      <c r="L12" s="98"/>
      <c r="M12" s="98"/>
      <c r="N12" s="98"/>
      <c r="O12" s="98"/>
    </row>
    <row r="13" spans="1:15" ht="13.5" customHeight="1" x14ac:dyDescent="0.25">
      <c r="A13" s="20"/>
      <c r="B13" s="63" t="s">
        <v>10</v>
      </c>
      <c r="C13" s="432">
        <v>3161.0189999999998</v>
      </c>
      <c r="D13" s="432">
        <v>1072.7345249999994</v>
      </c>
      <c r="E13" s="54">
        <v>0</v>
      </c>
      <c r="F13" s="212">
        <f t="shared" si="1"/>
        <v>4233.7535249999992</v>
      </c>
      <c r="G13" s="12"/>
      <c r="I13" s="98"/>
      <c r="J13" s="99"/>
      <c r="K13" s="99"/>
      <c r="L13" s="98"/>
      <c r="M13" s="98"/>
      <c r="N13" s="98"/>
      <c r="O13" s="98"/>
    </row>
    <row r="14" spans="1:15" ht="13.5" customHeight="1" x14ac:dyDescent="0.25">
      <c r="A14" s="20"/>
      <c r="B14" s="63" t="s">
        <v>11</v>
      </c>
      <c r="C14" s="432">
        <v>2864.3869999999997</v>
      </c>
      <c r="D14" s="432">
        <v>1038.1875249999994</v>
      </c>
      <c r="E14" s="54"/>
      <c r="F14" s="212">
        <f t="shared" si="1"/>
        <v>3902.5745249999991</v>
      </c>
      <c r="G14" s="12"/>
      <c r="I14" s="98"/>
      <c r="J14" s="99"/>
      <c r="K14" s="99"/>
      <c r="L14" s="98"/>
      <c r="M14" s="98"/>
      <c r="N14" s="98"/>
      <c r="O14" s="98"/>
    </row>
    <row r="15" spans="1:15" ht="13.5" customHeight="1" x14ac:dyDescent="0.25">
      <c r="A15" s="20"/>
      <c r="B15" s="60" t="s">
        <v>12</v>
      </c>
      <c r="C15" s="432">
        <v>2691.2550000000001</v>
      </c>
      <c r="D15" s="432">
        <v>896.97081999999921</v>
      </c>
      <c r="E15" s="54">
        <v>0</v>
      </c>
      <c r="F15" s="212">
        <f t="shared" si="1"/>
        <v>3588.2258199999992</v>
      </c>
      <c r="G15" s="12"/>
      <c r="I15" s="98"/>
      <c r="J15" s="99"/>
      <c r="K15" s="99"/>
      <c r="L15" s="98"/>
      <c r="M15" s="98"/>
      <c r="N15" s="98"/>
      <c r="O15" s="98"/>
    </row>
    <row r="16" spans="1:15" ht="13.5" customHeight="1" x14ac:dyDescent="0.25">
      <c r="A16" s="20"/>
      <c r="B16" s="63" t="s">
        <v>13</v>
      </c>
      <c r="C16" s="432">
        <v>2823.5370000000003</v>
      </c>
      <c r="D16" s="432">
        <v>872.0676899999994</v>
      </c>
      <c r="E16" s="54">
        <v>0</v>
      </c>
      <c r="F16" s="212">
        <f t="shared" si="1"/>
        <v>3695.6046899999997</v>
      </c>
      <c r="G16" s="12"/>
      <c r="I16" s="98"/>
      <c r="J16" s="99"/>
      <c r="K16" s="99"/>
      <c r="L16" s="98"/>
      <c r="M16" s="98"/>
      <c r="N16" s="98"/>
      <c r="O16" s="98"/>
    </row>
    <row r="17" spans="1:15" ht="13.5" customHeight="1" x14ac:dyDescent="0.25">
      <c r="A17" s="20"/>
      <c r="B17" s="252" t="s">
        <v>15</v>
      </c>
      <c r="C17" s="212">
        <f>SUM(C5:C16)</f>
        <v>34487.555</v>
      </c>
      <c r="D17" s="212">
        <f>SUM(D5:D16)</f>
        <v>11828.227869999995</v>
      </c>
      <c r="E17" s="212">
        <f>SUM(E5:E16)</f>
        <v>0</v>
      </c>
      <c r="F17" s="261">
        <f>SUM(F5:F16)</f>
        <v>46315.782869999995</v>
      </c>
      <c r="G17" s="12"/>
      <c r="I17" s="98"/>
      <c r="J17" s="99"/>
      <c r="K17" s="99"/>
      <c r="L17" s="98"/>
      <c r="M17" s="98"/>
      <c r="N17" s="98"/>
      <c r="O17" s="98"/>
    </row>
    <row r="18" spans="1:15" ht="13.5" customHeight="1" x14ac:dyDescent="0.25">
      <c r="A18" s="20"/>
      <c r="B18" s="20"/>
      <c r="C18" s="20"/>
      <c r="D18" s="20"/>
      <c r="E18" s="20"/>
      <c r="F18" s="84"/>
      <c r="G18" s="12"/>
      <c r="I18" s="98"/>
      <c r="J18" s="99"/>
      <c r="K18" s="99"/>
      <c r="L18" s="98"/>
      <c r="M18" s="98"/>
      <c r="N18" s="98"/>
      <c r="O18" s="98"/>
    </row>
    <row r="19" spans="1:15" ht="13.5" customHeight="1" x14ac:dyDescent="0.25">
      <c r="A19" s="20"/>
      <c r="B19" s="20"/>
      <c r="C19" s="20"/>
      <c r="D19" s="20"/>
      <c r="E19" s="20"/>
      <c r="F19" s="20"/>
      <c r="G19" s="12"/>
      <c r="I19" s="98"/>
      <c r="J19" s="99"/>
      <c r="K19" s="99"/>
      <c r="L19" s="98"/>
      <c r="M19" s="98"/>
      <c r="N19" s="98"/>
      <c r="O19" s="98"/>
    </row>
    <row r="20" spans="1:15" ht="13.5" customHeight="1" x14ac:dyDescent="0.25">
      <c r="A20" s="20"/>
      <c r="B20" s="262"/>
      <c r="C20" s="263"/>
      <c r="D20" s="264" t="s">
        <v>224</v>
      </c>
      <c r="E20" s="263"/>
      <c r="F20" s="265"/>
      <c r="G20" s="12"/>
      <c r="I20" s="98"/>
      <c r="J20" s="99"/>
      <c r="K20" s="99"/>
      <c r="L20" s="98"/>
      <c r="M20" s="98"/>
      <c r="N20" s="98"/>
      <c r="O20" s="98"/>
    </row>
    <row r="21" spans="1:15" ht="13.5" customHeight="1" x14ac:dyDescent="0.25">
      <c r="A21" s="20"/>
      <c r="B21" s="266" t="s">
        <v>0</v>
      </c>
      <c r="C21" s="267" t="s">
        <v>362</v>
      </c>
      <c r="D21" s="267" t="s">
        <v>14</v>
      </c>
      <c r="E21" s="267" t="s">
        <v>16</v>
      </c>
      <c r="F21" s="267" t="s">
        <v>15</v>
      </c>
      <c r="G21" s="12"/>
      <c r="I21" s="98"/>
      <c r="J21" s="99"/>
      <c r="K21" s="99"/>
      <c r="L21" s="98"/>
      <c r="M21" s="98"/>
      <c r="N21" s="98"/>
      <c r="O21" s="98"/>
    </row>
    <row r="22" spans="1:15" ht="13.5" customHeight="1" x14ac:dyDescent="0.25">
      <c r="A22" s="20"/>
      <c r="B22" s="60" t="s">
        <v>2</v>
      </c>
      <c r="C22" s="432">
        <v>6475.99</v>
      </c>
      <c r="D22" s="432">
        <v>2423.4082110000004</v>
      </c>
      <c r="E22" s="91">
        <v>0</v>
      </c>
      <c r="F22" s="212">
        <f>SUM(C22:E22)</f>
        <v>8899.3982109999997</v>
      </c>
      <c r="G22" s="12"/>
      <c r="I22" s="98"/>
      <c r="J22" s="99"/>
      <c r="K22" s="99"/>
      <c r="L22" s="98"/>
      <c r="M22" s="98"/>
      <c r="N22" s="98"/>
      <c r="O22" s="98"/>
    </row>
    <row r="23" spans="1:15" ht="13.5" customHeight="1" x14ac:dyDescent="0.25">
      <c r="A23" s="20"/>
      <c r="B23" s="60" t="s">
        <v>3</v>
      </c>
      <c r="C23" s="432">
        <v>6733.3069999999989</v>
      </c>
      <c r="D23" s="432">
        <v>2532.0630650000003</v>
      </c>
      <c r="E23" s="91">
        <v>0</v>
      </c>
      <c r="F23" s="212">
        <f>SUM(C23:E23)</f>
        <v>9265.3700649999992</v>
      </c>
      <c r="G23" s="12"/>
      <c r="I23" s="98"/>
      <c r="J23" s="99"/>
      <c r="K23" s="99"/>
      <c r="L23" s="98"/>
      <c r="M23" s="98"/>
      <c r="N23" s="98"/>
      <c r="O23" s="98"/>
    </row>
    <row r="24" spans="1:15" ht="13.5" customHeight="1" x14ac:dyDescent="0.25">
      <c r="A24" s="20"/>
      <c r="B24" s="60" t="s">
        <v>4</v>
      </c>
      <c r="C24" s="432">
        <v>7118.4190000000008</v>
      </c>
      <c r="D24" s="432">
        <v>2830.4783310000003</v>
      </c>
      <c r="E24" s="91">
        <v>0</v>
      </c>
      <c r="F24" s="212">
        <f>SUM(C24:E24)</f>
        <v>9948.8973310000001</v>
      </c>
      <c r="G24" s="12"/>
      <c r="I24" s="98"/>
      <c r="J24" s="99"/>
      <c r="K24" s="99"/>
      <c r="L24" s="98"/>
      <c r="M24" s="98"/>
      <c r="N24" s="98"/>
      <c r="O24" s="98"/>
    </row>
    <row r="25" spans="1:15" ht="13.5" customHeight="1" x14ac:dyDescent="0.25">
      <c r="A25" s="20"/>
      <c r="B25" s="60" t="s">
        <v>5</v>
      </c>
      <c r="C25" s="432">
        <v>7308.0170000000007</v>
      </c>
      <c r="D25" s="432">
        <v>2811.0462809999999</v>
      </c>
      <c r="E25" s="91">
        <v>0</v>
      </c>
      <c r="F25" s="212">
        <f>SUM(C25:E25)</f>
        <v>10119.063281000001</v>
      </c>
      <c r="G25" s="12"/>
      <c r="I25" s="98"/>
      <c r="J25" s="99"/>
      <c r="K25" s="99"/>
      <c r="L25" s="98"/>
      <c r="M25" s="98"/>
      <c r="N25" s="98"/>
      <c r="O25" s="98"/>
    </row>
    <row r="26" spans="1:15" ht="13.5" customHeight="1" x14ac:dyDescent="0.25">
      <c r="A26" s="20"/>
      <c r="B26" s="60" t="s">
        <v>6</v>
      </c>
      <c r="C26" s="432">
        <v>8994.8690000000006</v>
      </c>
      <c r="D26" s="432">
        <v>3092.1222859999998</v>
      </c>
      <c r="E26" s="91">
        <v>0</v>
      </c>
      <c r="F26" s="212">
        <f>SUM(C26:E26)</f>
        <v>12086.991286</v>
      </c>
      <c r="G26" s="12"/>
      <c r="I26" s="110"/>
      <c r="J26" s="111"/>
      <c r="K26" s="111"/>
      <c r="L26" s="110"/>
      <c r="M26" s="110"/>
      <c r="N26" s="110"/>
      <c r="O26" s="110"/>
    </row>
    <row r="27" spans="1:15" ht="13.5" customHeight="1" x14ac:dyDescent="0.25">
      <c r="A27" s="20"/>
      <c r="B27" s="60" t="s">
        <v>7</v>
      </c>
      <c r="C27" s="432">
        <v>10013.424000000001</v>
      </c>
      <c r="D27" s="432">
        <v>3527.6303330000001</v>
      </c>
      <c r="E27" s="91">
        <v>0</v>
      </c>
      <c r="F27" s="212">
        <f t="shared" ref="F27:F33" si="2">SUM(C27:E27)</f>
        <v>13541.054333</v>
      </c>
      <c r="G27" s="12"/>
    </row>
    <row r="28" spans="1:15" ht="13.5" customHeight="1" x14ac:dyDescent="0.25">
      <c r="A28" s="20"/>
      <c r="B28" s="60" t="s">
        <v>8</v>
      </c>
      <c r="C28" s="432">
        <v>10647.552</v>
      </c>
      <c r="D28" s="432">
        <v>3788.7980410000036</v>
      </c>
      <c r="E28" s="91">
        <v>0</v>
      </c>
      <c r="F28" s="212">
        <f t="shared" si="2"/>
        <v>14436.350041000003</v>
      </c>
      <c r="G28" s="12"/>
    </row>
    <row r="29" spans="1:15" ht="13.5" customHeight="1" x14ac:dyDescent="0.25">
      <c r="A29" s="20"/>
      <c r="B29" s="60" t="s">
        <v>9</v>
      </c>
      <c r="C29" s="432">
        <v>10003.960999999999</v>
      </c>
      <c r="D29" s="432">
        <v>3915.4742540000029</v>
      </c>
      <c r="E29" s="91">
        <v>0</v>
      </c>
      <c r="F29" s="212">
        <f t="shared" si="2"/>
        <v>13919.435254000002</v>
      </c>
      <c r="G29" s="12"/>
    </row>
    <row r="30" spans="1:15" ht="13.5" customHeight="1" x14ac:dyDescent="0.25">
      <c r="A30" s="20"/>
      <c r="B30" s="60" t="s">
        <v>10</v>
      </c>
      <c r="C30" s="432">
        <v>8853.4889999999996</v>
      </c>
      <c r="D30" s="432">
        <v>3521.1934370000035</v>
      </c>
      <c r="E30" s="91">
        <v>0</v>
      </c>
      <c r="F30" s="212">
        <f t="shared" si="2"/>
        <v>12374.682437000003</v>
      </c>
      <c r="G30" s="12"/>
    </row>
    <row r="31" spans="1:15" ht="13.5" customHeight="1" x14ac:dyDescent="0.25">
      <c r="A31" s="20"/>
      <c r="B31" s="60" t="s">
        <v>11</v>
      </c>
      <c r="C31" s="432">
        <v>8359.0920000000006</v>
      </c>
      <c r="D31" s="432">
        <v>3179.5184370000034</v>
      </c>
      <c r="E31" s="91">
        <v>0</v>
      </c>
      <c r="F31" s="212">
        <f t="shared" si="2"/>
        <v>11538.610437000003</v>
      </c>
      <c r="G31" s="12"/>
    </row>
    <row r="32" spans="1:15" ht="13.5" customHeight="1" x14ac:dyDescent="0.25">
      <c r="A32" s="20"/>
      <c r="B32" s="60" t="s">
        <v>12</v>
      </c>
      <c r="C32" s="432">
        <v>7272.2099999999991</v>
      </c>
      <c r="D32" s="432">
        <v>2665.3322520000047</v>
      </c>
      <c r="E32" s="91">
        <v>0</v>
      </c>
      <c r="F32" s="212">
        <f t="shared" si="2"/>
        <v>9937.5422520000029</v>
      </c>
      <c r="G32" s="12"/>
    </row>
    <row r="33" spans="1:7" ht="13.5" customHeight="1" x14ac:dyDescent="0.25">
      <c r="A33" s="20"/>
      <c r="B33" s="60" t="s">
        <v>13</v>
      </c>
      <c r="C33" s="432">
        <v>7951.9859999999999</v>
      </c>
      <c r="D33" s="432">
        <v>2520.0220350000045</v>
      </c>
      <c r="E33" s="91">
        <v>0</v>
      </c>
      <c r="F33" s="212">
        <f t="shared" si="2"/>
        <v>10472.008035000004</v>
      </c>
      <c r="G33" s="12"/>
    </row>
    <row r="34" spans="1:7" ht="13.5" customHeight="1" x14ac:dyDescent="0.25">
      <c r="A34" s="20"/>
      <c r="B34" s="252" t="s">
        <v>15</v>
      </c>
      <c r="C34" s="261">
        <f>SUM(C22:C33)</f>
        <v>99732.315999999992</v>
      </c>
      <c r="D34" s="261">
        <f>SUM(D22:D33)</f>
        <v>36807.086963000023</v>
      </c>
      <c r="E34" s="261">
        <f>SUM(E22:E33)</f>
        <v>0</v>
      </c>
      <c r="F34" s="261">
        <f>SUM(F22:F33)</f>
        <v>136539.402963</v>
      </c>
      <c r="G34" s="12"/>
    </row>
    <row r="35" spans="1:7" ht="13.5" customHeight="1" x14ac:dyDescent="0.25">
      <c r="A35" s="43"/>
      <c r="B35" s="112"/>
      <c r="C35" s="113"/>
      <c r="D35" s="43"/>
      <c r="E35" s="114"/>
      <c r="F35" s="43"/>
      <c r="G35" s="12"/>
    </row>
    <row r="36" spans="1:7" ht="13.5" customHeight="1" x14ac:dyDescent="0.25">
      <c r="A36" s="43"/>
      <c r="B36" s="95" t="s">
        <v>17</v>
      </c>
      <c r="C36" s="12"/>
      <c r="D36" s="12"/>
      <c r="E36" s="12"/>
      <c r="F36" s="12"/>
      <c r="G36" s="12"/>
    </row>
    <row r="37" spans="1:7" ht="13.5" customHeight="1" x14ac:dyDescent="0.25">
      <c r="A37" s="43"/>
      <c r="B37" s="96" t="s">
        <v>20</v>
      </c>
      <c r="C37" s="12"/>
      <c r="D37" s="12"/>
      <c r="E37" s="12"/>
      <c r="F37" s="12"/>
      <c r="G37" s="12"/>
    </row>
    <row r="38" spans="1:7" ht="13.5" customHeight="1" x14ac:dyDescent="0.25">
      <c r="A38" s="43"/>
      <c r="B38" s="96" t="s">
        <v>21</v>
      </c>
      <c r="C38" s="12"/>
      <c r="D38" s="12"/>
      <c r="E38" s="12"/>
      <c r="F38" s="12"/>
      <c r="G38" s="12"/>
    </row>
    <row r="39" spans="1:7" ht="13.5" customHeight="1" x14ac:dyDescent="0.25">
      <c r="A39" s="43"/>
      <c r="B39" s="96"/>
      <c r="C39" s="12"/>
      <c r="D39" s="12"/>
      <c r="E39" s="12"/>
      <c r="F39" s="12"/>
      <c r="G39" s="12"/>
    </row>
    <row r="40" spans="1:7" ht="13.5" customHeight="1" x14ac:dyDescent="0.25">
      <c r="A40" s="43"/>
      <c r="B40" s="97"/>
      <c r="C40" s="12"/>
      <c r="D40" s="12"/>
      <c r="E40" s="12"/>
      <c r="F40" s="12"/>
      <c r="G40" s="12"/>
    </row>
    <row r="41" spans="1:7" x14ac:dyDescent="0.25">
      <c r="A41" s="12"/>
      <c r="B41" s="12"/>
      <c r="C41" s="12"/>
      <c r="D41" s="12"/>
      <c r="E41" s="12"/>
      <c r="F41" s="12"/>
      <c r="G41" s="12"/>
    </row>
    <row r="42" spans="1:7" x14ac:dyDescent="0.25">
      <c r="A42" s="12"/>
      <c r="B42" s="12"/>
      <c r="C42" s="12"/>
      <c r="D42" s="12"/>
      <c r="E42" s="12"/>
      <c r="F42" s="12"/>
      <c r="G42" s="12"/>
    </row>
  </sheetData>
  <phoneticPr fontId="0" type="noConversion"/>
  <printOptions horizontalCentered="1"/>
  <pageMargins left="1.1811023622047245" right="1.1811023622047245" top="1.1811023622047245" bottom="1" header="0" footer="0"/>
  <pageSetup scale="89" orientation="portrait" horizontalDpi="1200" verticalDpi="1200" r:id="rId1"/>
  <headerFooter alignWithMargins="0">
    <oddFooter>&amp;C38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O40"/>
  <sheetViews>
    <sheetView topLeftCell="B1" zoomScale="75" zoomScaleNormal="75" workbookViewId="0">
      <selection activeCell="C22" sqref="C22:D33"/>
    </sheetView>
  </sheetViews>
  <sheetFormatPr baseColWidth="10" defaultRowHeight="13.5" x14ac:dyDescent="0.25"/>
  <cols>
    <col min="1" max="1" width="11.42578125" style="8" hidden="1" customWidth="1"/>
    <col min="2" max="2" width="19.42578125" style="8" customWidth="1"/>
    <col min="3" max="3" width="18.7109375" style="8" customWidth="1"/>
    <col min="4" max="4" width="18.85546875" style="8" customWidth="1"/>
    <col min="5" max="5" width="16.28515625" style="8" customWidth="1"/>
    <col min="6" max="6" width="19" style="8" customWidth="1"/>
    <col min="7" max="16384" width="11.42578125" style="8"/>
  </cols>
  <sheetData>
    <row r="1" spans="1:15" ht="13.5" customHeight="1" x14ac:dyDescent="0.25">
      <c r="A1" s="20"/>
      <c r="B1" s="76" t="s">
        <v>468</v>
      </c>
      <c r="C1" s="20"/>
      <c r="D1" s="20"/>
      <c r="E1" s="20"/>
      <c r="F1" s="20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62"/>
      <c r="C3" s="263"/>
      <c r="D3" s="264" t="s">
        <v>233</v>
      </c>
      <c r="E3" s="263"/>
      <c r="F3" s="265"/>
      <c r="I3" s="28"/>
      <c r="J3" s="28"/>
      <c r="K3" s="28"/>
      <c r="L3" s="28"/>
      <c r="M3" s="28"/>
      <c r="N3" s="28"/>
      <c r="O3" s="28"/>
    </row>
    <row r="4" spans="1:15" ht="13.5" customHeight="1" x14ac:dyDescent="0.25">
      <c r="A4" s="20"/>
      <c r="B4" s="266" t="s">
        <v>0</v>
      </c>
      <c r="C4" s="267" t="s">
        <v>362</v>
      </c>
      <c r="D4" s="267" t="s">
        <v>14</v>
      </c>
      <c r="E4" s="267" t="s">
        <v>16</v>
      </c>
      <c r="F4" s="267" t="s">
        <v>15</v>
      </c>
      <c r="I4" s="28"/>
      <c r="J4" s="28"/>
      <c r="K4" s="28"/>
      <c r="L4" s="28"/>
      <c r="M4" s="28"/>
      <c r="N4" s="28"/>
      <c r="O4" s="28"/>
    </row>
    <row r="5" spans="1:15" ht="13.5" customHeight="1" x14ac:dyDescent="0.25">
      <c r="A5" s="20"/>
      <c r="B5" s="63" t="s">
        <v>2</v>
      </c>
      <c r="C5" s="432">
        <v>3019.7050000000004</v>
      </c>
      <c r="D5" s="432">
        <v>2414.8344750000001</v>
      </c>
      <c r="E5" s="54">
        <v>0</v>
      </c>
      <c r="F5" s="212">
        <f>SUM(C5:E5)</f>
        <v>5434.5394750000005</v>
      </c>
      <c r="G5" s="12"/>
      <c r="I5" s="28"/>
      <c r="J5" s="28"/>
      <c r="K5" s="28"/>
      <c r="L5" s="28"/>
      <c r="M5" s="28"/>
      <c r="N5" s="28"/>
      <c r="O5" s="28"/>
    </row>
    <row r="6" spans="1:15" ht="13.5" customHeight="1" x14ac:dyDescent="0.25">
      <c r="A6" s="20"/>
      <c r="B6" s="63" t="s">
        <v>3</v>
      </c>
      <c r="C6" s="432">
        <v>3129.4409999999998</v>
      </c>
      <c r="D6" s="432">
        <v>6928.259137</v>
      </c>
      <c r="E6" s="54">
        <v>0</v>
      </c>
      <c r="F6" s="212">
        <f>SUM(C6:E6)</f>
        <v>10057.700137</v>
      </c>
      <c r="G6" s="12"/>
      <c r="I6" s="28"/>
      <c r="J6" s="28"/>
      <c r="K6" s="28"/>
      <c r="L6" s="28"/>
      <c r="M6" s="28"/>
      <c r="N6" s="28"/>
      <c r="O6" s="28"/>
    </row>
    <row r="7" spans="1:15" ht="13.5" customHeight="1" x14ac:dyDescent="0.25">
      <c r="A7" s="20"/>
      <c r="B7" s="63" t="s">
        <v>4</v>
      </c>
      <c r="C7" s="432">
        <v>3764.6790000000001</v>
      </c>
      <c r="D7" s="432">
        <v>7317.4783990000005</v>
      </c>
      <c r="E7" s="54">
        <v>0</v>
      </c>
      <c r="F7" s="212">
        <f>SUM(C7:E7)</f>
        <v>11082.157399</v>
      </c>
      <c r="G7" s="12"/>
      <c r="I7" s="28"/>
      <c r="J7" s="28"/>
      <c r="K7" s="28"/>
      <c r="L7" s="28"/>
      <c r="M7" s="28"/>
      <c r="N7" s="28"/>
      <c r="O7" s="28"/>
    </row>
    <row r="8" spans="1:15" ht="13.5" customHeight="1" x14ac:dyDescent="0.25">
      <c r="A8" s="20"/>
      <c r="B8" s="63" t="s">
        <v>5</v>
      </c>
      <c r="C8" s="432">
        <v>4107.2659999999996</v>
      </c>
      <c r="D8" s="432">
        <v>6961.1094329999987</v>
      </c>
      <c r="E8" s="54">
        <v>0</v>
      </c>
      <c r="F8" s="212">
        <f>SUM(C8:E8)</f>
        <v>11068.375432999997</v>
      </c>
      <c r="G8" s="12"/>
      <c r="I8" s="28"/>
      <c r="J8" s="28"/>
      <c r="K8" s="28"/>
      <c r="L8" s="28"/>
      <c r="M8" s="28"/>
      <c r="N8" s="28"/>
      <c r="O8" s="28"/>
    </row>
    <row r="9" spans="1:15" ht="13.5" customHeight="1" x14ac:dyDescent="0.25">
      <c r="A9" s="20"/>
      <c r="B9" s="63" t="s">
        <v>6</v>
      </c>
      <c r="C9" s="432">
        <v>4953.6970000000001</v>
      </c>
      <c r="D9" s="432">
        <v>3812.305515</v>
      </c>
      <c r="E9" s="54">
        <v>0</v>
      </c>
      <c r="F9" s="212">
        <f>SUM(C9:E9)</f>
        <v>8766.0025150000001</v>
      </c>
      <c r="G9" s="12"/>
      <c r="I9" s="28"/>
      <c r="J9" s="28"/>
      <c r="K9" s="28"/>
      <c r="L9" s="28"/>
      <c r="M9" s="28"/>
      <c r="N9" s="28"/>
      <c r="O9" s="28"/>
    </row>
    <row r="10" spans="1:15" ht="13.5" customHeight="1" x14ac:dyDescent="0.25">
      <c r="A10" s="20"/>
      <c r="B10" s="63" t="s">
        <v>7</v>
      </c>
      <c r="C10" s="432">
        <v>5682.706000000001</v>
      </c>
      <c r="D10" s="432">
        <v>3806.1936480000004</v>
      </c>
      <c r="E10" s="54">
        <v>0</v>
      </c>
      <c r="F10" s="212">
        <f t="shared" ref="F10:F16" si="0">SUM(C10:E10)</f>
        <v>9488.8996480000023</v>
      </c>
      <c r="G10" s="12"/>
      <c r="I10" s="28"/>
      <c r="J10" s="28"/>
      <c r="K10" s="28"/>
      <c r="L10" s="28"/>
      <c r="M10" s="28"/>
      <c r="N10" s="28"/>
      <c r="O10" s="28"/>
    </row>
    <row r="11" spans="1:15" ht="13.5" customHeight="1" x14ac:dyDescent="0.25">
      <c r="A11" s="20"/>
      <c r="B11" s="63" t="s">
        <v>8</v>
      </c>
      <c r="C11" s="432">
        <v>5818.6580000000004</v>
      </c>
      <c r="D11" s="432">
        <v>4012.5022169999997</v>
      </c>
      <c r="E11" s="54">
        <v>0</v>
      </c>
      <c r="F11" s="212">
        <f t="shared" si="0"/>
        <v>9831.1602170000006</v>
      </c>
      <c r="G11" s="12"/>
      <c r="I11" s="28"/>
      <c r="J11" s="28"/>
      <c r="K11" s="28"/>
      <c r="L11" s="28"/>
      <c r="M11" s="28"/>
      <c r="N11" s="28"/>
      <c r="O11" s="28"/>
    </row>
    <row r="12" spans="1:15" ht="13.5" customHeight="1" x14ac:dyDescent="0.25">
      <c r="A12" s="20"/>
      <c r="B12" s="63" t="s">
        <v>9</v>
      </c>
      <c r="C12" s="432">
        <v>5588.9059999999999</v>
      </c>
      <c r="D12" s="432">
        <v>4187.457464000001</v>
      </c>
      <c r="E12" s="54">
        <v>0</v>
      </c>
      <c r="F12" s="212">
        <f t="shared" si="0"/>
        <v>9776.3634640000018</v>
      </c>
      <c r="G12" s="12"/>
      <c r="I12" s="28"/>
      <c r="J12" s="28"/>
      <c r="K12" s="28"/>
      <c r="L12" s="28"/>
      <c r="M12" s="28"/>
      <c r="N12" s="28"/>
      <c r="O12" s="28"/>
    </row>
    <row r="13" spans="1:15" ht="13.5" customHeight="1" x14ac:dyDescent="0.25">
      <c r="A13" s="20"/>
      <c r="B13" s="63" t="s">
        <v>10</v>
      </c>
      <c r="C13" s="432">
        <v>4860.5079999999998</v>
      </c>
      <c r="D13" s="432">
        <v>4036.8722069999999</v>
      </c>
      <c r="E13" s="54">
        <v>0</v>
      </c>
      <c r="F13" s="212">
        <f t="shared" si="0"/>
        <v>8897.3802070000002</v>
      </c>
      <c r="G13" s="12"/>
      <c r="I13" s="28"/>
      <c r="J13" s="28"/>
      <c r="K13" s="28"/>
      <c r="L13" s="28"/>
      <c r="M13" s="28"/>
      <c r="N13" s="28"/>
      <c r="O13" s="28"/>
    </row>
    <row r="14" spans="1:15" ht="13.5" customHeight="1" x14ac:dyDescent="0.25">
      <c r="A14" s="20"/>
      <c r="B14" s="63" t="s">
        <v>11</v>
      </c>
      <c r="C14" s="432">
        <v>4167.4880000000003</v>
      </c>
      <c r="D14" s="432">
        <v>3452.1742069999996</v>
      </c>
      <c r="E14" s="54">
        <v>0</v>
      </c>
      <c r="F14" s="212">
        <f t="shared" si="0"/>
        <v>7619.6622069999994</v>
      </c>
      <c r="G14" s="12"/>
      <c r="I14" s="28"/>
      <c r="J14" s="28"/>
      <c r="K14" s="28"/>
      <c r="L14" s="28"/>
      <c r="M14" s="28"/>
      <c r="N14" s="28"/>
      <c r="O14" s="28"/>
    </row>
    <row r="15" spans="1:15" ht="13.5" customHeight="1" x14ac:dyDescent="0.25">
      <c r="A15" s="20"/>
      <c r="B15" s="60" t="s">
        <v>12</v>
      </c>
      <c r="C15" s="432">
        <v>3821.0400000000004</v>
      </c>
      <c r="D15" s="432">
        <v>2802.8543559999998</v>
      </c>
      <c r="E15" s="54">
        <v>0</v>
      </c>
      <c r="F15" s="212">
        <f t="shared" si="0"/>
        <v>6623.8943560000007</v>
      </c>
      <c r="G15" s="12"/>
      <c r="I15" s="28"/>
      <c r="J15" s="28"/>
      <c r="K15" s="28"/>
      <c r="L15" s="28"/>
      <c r="M15" s="28"/>
      <c r="N15" s="28"/>
      <c r="O15" s="28"/>
    </row>
    <row r="16" spans="1:15" ht="13.5" customHeight="1" x14ac:dyDescent="0.25">
      <c r="A16" s="20"/>
      <c r="B16" s="63" t="s">
        <v>13</v>
      </c>
      <c r="C16" s="432">
        <v>3707.4799999999996</v>
      </c>
      <c r="D16" s="432">
        <v>2593.0293259999999</v>
      </c>
      <c r="E16" s="54">
        <v>0</v>
      </c>
      <c r="F16" s="212">
        <f t="shared" si="0"/>
        <v>6300.5093259999994</v>
      </c>
      <c r="G16" s="12"/>
      <c r="I16" s="28"/>
      <c r="J16" s="28"/>
      <c r="K16" s="28"/>
      <c r="L16" s="28"/>
      <c r="M16" s="28"/>
      <c r="N16" s="28"/>
      <c r="O16" s="28"/>
    </row>
    <row r="17" spans="1:15" ht="13.5" customHeight="1" x14ac:dyDescent="0.25">
      <c r="A17" s="20"/>
      <c r="B17" s="252" t="s">
        <v>15</v>
      </c>
      <c r="C17" s="212">
        <f>SUM(C5:C16)</f>
        <v>52621.574000000008</v>
      </c>
      <c r="D17" s="212">
        <f>SUM(D5:D16)</f>
        <v>52325.070383999991</v>
      </c>
      <c r="E17" s="212">
        <f>SUM(E5:E16)</f>
        <v>0</v>
      </c>
      <c r="F17" s="261">
        <f>SUM(F5:F16)</f>
        <v>104946.64438400001</v>
      </c>
      <c r="G17" s="12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20"/>
      <c r="C18" s="20"/>
      <c r="D18" s="20"/>
      <c r="E18" s="20"/>
      <c r="F18" s="20"/>
      <c r="G18" s="12"/>
      <c r="I18" s="28"/>
      <c r="J18" s="28"/>
      <c r="K18" s="28"/>
      <c r="L18" s="28"/>
      <c r="M18" s="28"/>
      <c r="N18" s="28"/>
      <c r="O18" s="28"/>
    </row>
    <row r="19" spans="1:15" ht="13.5" customHeight="1" x14ac:dyDescent="0.25">
      <c r="A19" s="20"/>
      <c r="B19" s="20"/>
      <c r="C19" s="20"/>
      <c r="D19" s="20"/>
      <c r="E19" s="20"/>
      <c r="F19" s="20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62"/>
      <c r="C20" s="263"/>
      <c r="D20" s="264" t="s">
        <v>226</v>
      </c>
      <c r="E20" s="263"/>
      <c r="F20" s="265"/>
      <c r="H20" s="28"/>
      <c r="I20" s="28"/>
      <c r="J20" s="28"/>
      <c r="K20" s="28"/>
      <c r="L20" s="28"/>
      <c r="M20" s="28"/>
      <c r="N20" s="28"/>
      <c r="O20" s="28"/>
    </row>
    <row r="21" spans="1:15" ht="28.5" customHeight="1" x14ac:dyDescent="0.25">
      <c r="A21" s="20"/>
      <c r="B21" s="266" t="s">
        <v>0</v>
      </c>
      <c r="C21" s="267" t="s">
        <v>362</v>
      </c>
      <c r="D21" s="267" t="s">
        <v>14</v>
      </c>
      <c r="E21" s="267" t="s">
        <v>16</v>
      </c>
      <c r="F21" s="267" t="s">
        <v>15</v>
      </c>
      <c r="H21" s="28"/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432">
        <v>2948.8990000000003</v>
      </c>
      <c r="D22" s="432">
        <v>1315.845525</v>
      </c>
      <c r="E22" s="54">
        <v>0</v>
      </c>
      <c r="F22" s="212">
        <f>SUM(C22:E22)</f>
        <v>4264.7445250000001</v>
      </c>
      <c r="H22" s="240"/>
      <c r="I22" s="240"/>
      <c r="J22" s="28"/>
      <c r="K22" s="145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432">
        <v>2919.0340000000001</v>
      </c>
      <c r="D23" s="432">
        <v>1653.8819169999997</v>
      </c>
      <c r="E23" s="54">
        <v>0</v>
      </c>
      <c r="F23" s="212">
        <f>SUM(C23:E23)</f>
        <v>4572.9159170000003</v>
      </c>
      <c r="H23" s="240"/>
      <c r="I23" s="240"/>
      <c r="J23" s="28"/>
      <c r="K23" s="145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432">
        <v>3685.9679999999998</v>
      </c>
      <c r="D24" s="432">
        <v>2310.7389259999995</v>
      </c>
      <c r="E24" s="54">
        <v>0</v>
      </c>
      <c r="F24" s="212">
        <f>SUM(C24:E24)</f>
        <v>5996.7069259999989</v>
      </c>
      <c r="H24" s="240"/>
      <c r="I24" s="240"/>
      <c r="J24" s="28"/>
      <c r="K24" s="145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432">
        <v>3868.248</v>
      </c>
      <c r="D25" s="432">
        <v>2138.7700649999997</v>
      </c>
      <c r="E25" s="54">
        <v>0</v>
      </c>
      <c r="F25" s="212">
        <f>SUM(C25:E25)</f>
        <v>6007.0180650000002</v>
      </c>
      <c r="H25" s="240"/>
      <c r="I25" s="240"/>
      <c r="J25" s="28"/>
      <c r="K25" s="145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432">
        <v>5077.6490000000003</v>
      </c>
      <c r="D26" s="432">
        <v>2079.3401329999997</v>
      </c>
      <c r="E26" s="54">
        <v>0</v>
      </c>
      <c r="F26" s="212">
        <f t="shared" ref="F26:F34" si="1">SUM(C26:E26)</f>
        <v>7156.989133</v>
      </c>
      <c r="H26" s="240"/>
      <c r="I26" s="240"/>
      <c r="J26" s="28"/>
      <c r="K26" s="145"/>
    </row>
    <row r="27" spans="1:15" ht="13.5" customHeight="1" x14ac:dyDescent="0.25">
      <c r="A27" s="20"/>
      <c r="B27" s="60" t="s">
        <v>7</v>
      </c>
      <c r="C27" s="432">
        <v>5447.0030000000006</v>
      </c>
      <c r="D27" s="432">
        <v>2078.7758249999997</v>
      </c>
      <c r="E27" s="54">
        <v>0</v>
      </c>
      <c r="F27" s="212">
        <f t="shared" si="1"/>
        <v>7525.7788250000003</v>
      </c>
      <c r="H27" s="240"/>
      <c r="I27" s="240"/>
      <c r="J27" s="28"/>
      <c r="K27" s="145"/>
    </row>
    <row r="28" spans="1:15" ht="13.5" customHeight="1" x14ac:dyDescent="0.25">
      <c r="A28" s="20"/>
      <c r="B28" s="60" t="s">
        <v>8</v>
      </c>
      <c r="C28" s="432">
        <v>5781.5550000000003</v>
      </c>
      <c r="D28" s="432">
        <v>2089.0195429999999</v>
      </c>
      <c r="E28" s="54">
        <v>0</v>
      </c>
      <c r="F28" s="212">
        <f t="shared" si="1"/>
        <v>7870.5745430000006</v>
      </c>
      <c r="H28" s="240"/>
      <c r="I28" s="240"/>
      <c r="J28" s="28"/>
      <c r="K28" s="145"/>
    </row>
    <row r="29" spans="1:15" ht="13.5" customHeight="1" x14ac:dyDescent="0.25">
      <c r="A29" s="20"/>
      <c r="B29" s="60" t="s">
        <v>9</v>
      </c>
      <c r="C29" s="432">
        <v>5537.6840000000002</v>
      </c>
      <c r="D29" s="432">
        <v>2286.2309720000003</v>
      </c>
      <c r="E29" s="54">
        <v>0</v>
      </c>
      <c r="F29" s="212">
        <f t="shared" si="1"/>
        <v>7823.9149720000005</v>
      </c>
      <c r="H29" s="240"/>
      <c r="I29" s="240"/>
      <c r="J29" s="28"/>
      <c r="K29" s="145"/>
    </row>
    <row r="30" spans="1:15" ht="13.5" customHeight="1" x14ac:dyDescent="0.25">
      <c r="A30" s="20"/>
      <c r="B30" s="60" t="s">
        <v>10</v>
      </c>
      <c r="C30" s="432">
        <v>4878.646999999999</v>
      </c>
      <c r="D30" s="432">
        <v>2001.2187170000002</v>
      </c>
      <c r="E30" s="54">
        <v>0</v>
      </c>
      <c r="F30" s="212">
        <f t="shared" si="1"/>
        <v>6879.8657169999988</v>
      </c>
      <c r="H30" s="240"/>
      <c r="I30" s="240"/>
      <c r="J30" s="28"/>
      <c r="K30" s="145"/>
    </row>
    <row r="31" spans="1:15" ht="13.5" customHeight="1" x14ac:dyDescent="0.25">
      <c r="A31" s="20"/>
      <c r="B31" s="60" t="s">
        <v>11</v>
      </c>
      <c r="C31" s="432">
        <v>4300.5630000000001</v>
      </c>
      <c r="D31" s="432">
        <v>1689.5797170000003</v>
      </c>
      <c r="E31" s="54">
        <v>0</v>
      </c>
      <c r="F31" s="212">
        <f t="shared" si="1"/>
        <v>5990.1427170000006</v>
      </c>
      <c r="H31" s="240"/>
      <c r="I31" s="240"/>
      <c r="J31" s="28"/>
      <c r="K31" s="145"/>
    </row>
    <row r="32" spans="1:15" ht="13.5" customHeight="1" x14ac:dyDescent="0.25">
      <c r="A32" s="20"/>
      <c r="B32" s="60" t="s">
        <v>12</v>
      </c>
      <c r="C32" s="432">
        <v>3910.8069999999998</v>
      </c>
      <c r="D32" s="432">
        <v>1468.9787469999999</v>
      </c>
      <c r="E32" s="54">
        <v>0</v>
      </c>
      <c r="F32" s="212">
        <f t="shared" si="1"/>
        <v>5379.7857469999999</v>
      </c>
      <c r="H32" s="240"/>
      <c r="I32" s="240"/>
      <c r="J32" s="28"/>
      <c r="K32" s="145"/>
    </row>
    <row r="33" spans="1:11" ht="13.5" customHeight="1" x14ac:dyDescent="0.25">
      <c r="A33" s="20"/>
      <c r="B33" s="60" t="s">
        <v>13</v>
      </c>
      <c r="C33" s="432">
        <v>3777.877</v>
      </c>
      <c r="D33" s="432">
        <v>1350.8410599999997</v>
      </c>
      <c r="E33" s="54">
        <v>0</v>
      </c>
      <c r="F33" s="212">
        <f t="shared" si="1"/>
        <v>5128.7180599999992</v>
      </c>
      <c r="H33" s="240"/>
      <c r="I33" s="240"/>
      <c r="J33" s="28"/>
      <c r="K33" s="145"/>
    </row>
    <row r="34" spans="1:11" ht="13.5" customHeight="1" x14ac:dyDescent="0.25">
      <c r="A34" s="20"/>
      <c r="B34" s="252" t="s">
        <v>15</v>
      </c>
      <c r="C34" s="212">
        <f>SUM(C22:C33)</f>
        <v>52133.934000000001</v>
      </c>
      <c r="D34" s="212">
        <f>SUM(D22:D33)</f>
        <v>22463.221147</v>
      </c>
      <c r="E34" s="212">
        <f>SUM(E22:E33)</f>
        <v>0</v>
      </c>
      <c r="F34" s="212">
        <f t="shared" si="1"/>
        <v>74597.155146999998</v>
      </c>
      <c r="G34" s="12"/>
      <c r="H34" s="28"/>
      <c r="I34" s="28"/>
      <c r="J34" s="28"/>
      <c r="K34" s="145"/>
    </row>
    <row r="35" spans="1:11" ht="13.5" customHeight="1" x14ac:dyDescent="0.25">
      <c r="A35" s="28"/>
      <c r="B35" s="101"/>
      <c r="C35" s="102"/>
      <c r="D35" s="84"/>
      <c r="E35" s="109"/>
      <c r="F35" s="12"/>
      <c r="G35" s="12"/>
    </row>
    <row r="36" spans="1:11" ht="13.5" customHeight="1" x14ac:dyDescent="0.25">
      <c r="A36" s="28"/>
      <c r="B36" s="104" t="s">
        <v>17</v>
      </c>
    </row>
    <row r="37" spans="1:11" ht="13.5" customHeight="1" x14ac:dyDescent="0.25">
      <c r="A37" s="28"/>
      <c r="B37" s="105" t="s">
        <v>20</v>
      </c>
    </row>
    <row r="38" spans="1:11" ht="13.5" customHeight="1" x14ac:dyDescent="0.25">
      <c r="A38" s="28"/>
      <c r="B38" s="105" t="s">
        <v>21</v>
      </c>
    </row>
    <row r="39" spans="1:11" ht="13.5" customHeight="1" x14ac:dyDescent="0.25">
      <c r="A39" s="28"/>
      <c r="B39" s="105"/>
    </row>
    <row r="40" spans="1:11" ht="13.5" customHeight="1" x14ac:dyDescent="0.25">
      <c r="A40" s="28"/>
      <c r="B40" s="106"/>
    </row>
  </sheetData>
  <phoneticPr fontId="0" type="noConversion"/>
  <printOptions horizontalCentered="1"/>
  <pageMargins left="1.1811023622047245" right="1.1811023622047245" top="1.1811023622047245" bottom="1" header="0" footer="0"/>
  <pageSetup scale="85" orientation="portrait" horizontalDpi="1200" verticalDpi="1200" r:id="rId1"/>
  <headerFooter alignWithMargins="0">
    <oddFooter>&amp;C39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O40"/>
  <sheetViews>
    <sheetView topLeftCell="B1" zoomScale="72" zoomScaleNormal="72" workbookViewId="0">
      <selection activeCell="C22" sqref="C22:D33"/>
    </sheetView>
  </sheetViews>
  <sheetFormatPr baseColWidth="10" defaultRowHeight="13.5" x14ac:dyDescent="0.25"/>
  <cols>
    <col min="1" max="1" width="3.85546875" style="8" hidden="1" customWidth="1"/>
    <col min="2" max="2" width="19.42578125" style="8" customWidth="1"/>
    <col min="3" max="4" width="16.42578125" style="8" customWidth="1"/>
    <col min="5" max="5" width="16.28515625" style="8" customWidth="1"/>
    <col min="6" max="6" width="12.7109375" style="8" customWidth="1"/>
    <col min="7" max="16384" width="11.42578125" style="8"/>
  </cols>
  <sheetData>
    <row r="1" spans="1:15" ht="13.5" customHeight="1" x14ac:dyDescent="0.25">
      <c r="A1" s="20"/>
      <c r="B1" s="76" t="s">
        <v>468</v>
      </c>
      <c r="C1" s="20"/>
      <c r="D1" s="20"/>
      <c r="E1" s="20"/>
      <c r="F1" s="20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62"/>
      <c r="C3" s="263"/>
      <c r="D3" s="264" t="s">
        <v>227</v>
      </c>
      <c r="E3" s="263"/>
      <c r="F3" s="265"/>
      <c r="I3" s="28"/>
      <c r="J3" s="28"/>
      <c r="K3" s="28"/>
      <c r="L3" s="28"/>
      <c r="M3" s="28"/>
      <c r="N3" s="28"/>
      <c r="O3" s="28"/>
    </row>
    <row r="4" spans="1:15" ht="30.75" customHeight="1" x14ac:dyDescent="0.25">
      <c r="A4" s="20"/>
      <c r="B4" s="266" t="s">
        <v>0</v>
      </c>
      <c r="C4" s="267" t="s">
        <v>362</v>
      </c>
      <c r="D4" s="267" t="s">
        <v>14</v>
      </c>
      <c r="E4" s="267" t="s">
        <v>16</v>
      </c>
      <c r="F4" s="267" t="s">
        <v>15</v>
      </c>
      <c r="I4" s="28"/>
      <c r="J4" s="28"/>
      <c r="K4" s="28"/>
      <c r="L4" s="28"/>
      <c r="M4" s="28"/>
      <c r="N4" s="28"/>
      <c r="O4" s="28"/>
    </row>
    <row r="5" spans="1:15" ht="13.5" customHeight="1" x14ac:dyDescent="0.25">
      <c r="A5" s="20"/>
      <c r="B5" s="63" t="s">
        <v>2</v>
      </c>
      <c r="C5" s="432">
        <v>4645.2449999999999</v>
      </c>
      <c r="D5" s="432">
        <v>2333.0525099999995</v>
      </c>
      <c r="E5" s="91">
        <v>0</v>
      </c>
      <c r="F5" s="214">
        <f>SUM(C5:E5)</f>
        <v>6978.2975099999994</v>
      </c>
      <c r="I5" s="28"/>
      <c r="J5" s="28"/>
      <c r="K5" s="28"/>
      <c r="L5" s="28"/>
      <c r="M5" s="28"/>
      <c r="N5" s="28"/>
      <c r="O5" s="28"/>
    </row>
    <row r="6" spans="1:15" ht="13.5" customHeight="1" x14ac:dyDescent="0.25">
      <c r="A6" s="20"/>
      <c r="B6" s="63" t="s">
        <v>3</v>
      </c>
      <c r="C6" s="432">
        <v>4633.1220000000003</v>
      </c>
      <c r="D6" s="432">
        <v>2220.5048149999993</v>
      </c>
      <c r="E6" s="91">
        <v>0</v>
      </c>
      <c r="F6" s="214">
        <f>SUM(C6:E6)</f>
        <v>6853.6268149999996</v>
      </c>
      <c r="I6" s="28"/>
      <c r="J6" s="28"/>
      <c r="K6" s="28"/>
      <c r="L6" s="28"/>
      <c r="M6" s="28"/>
      <c r="N6" s="28"/>
      <c r="O6" s="28"/>
    </row>
    <row r="7" spans="1:15" ht="13.5" customHeight="1" x14ac:dyDescent="0.25">
      <c r="A7" s="20"/>
      <c r="B7" s="63" t="s">
        <v>4</v>
      </c>
      <c r="C7" s="432">
        <v>5658.7050000000008</v>
      </c>
      <c r="D7" s="432">
        <v>2712.5577049999997</v>
      </c>
      <c r="E7" s="91">
        <v>0</v>
      </c>
      <c r="F7" s="214">
        <f>SUM(C7:E7)</f>
        <v>8371.262705000001</v>
      </c>
      <c r="I7" s="28"/>
      <c r="J7" s="28"/>
      <c r="K7" s="28"/>
      <c r="L7" s="28"/>
      <c r="M7" s="28"/>
      <c r="N7" s="28"/>
      <c r="O7" s="28"/>
    </row>
    <row r="8" spans="1:15" ht="13.5" customHeight="1" x14ac:dyDescent="0.25">
      <c r="A8" s="20"/>
      <c r="B8" s="63" t="s">
        <v>5</v>
      </c>
      <c r="C8" s="432">
        <v>5959.1659999999993</v>
      </c>
      <c r="D8" s="432">
        <v>2780.5724359999995</v>
      </c>
      <c r="E8" s="91">
        <v>0</v>
      </c>
      <c r="F8" s="214">
        <f>SUM(C8:E8)</f>
        <v>8739.7384359999996</v>
      </c>
      <c r="I8" s="28"/>
      <c r="J8" s="28"/>
      <c r="K8" s="28"/>
      <c r="L8" s="28"/>
      <c r="M8" s="28"/>
      <c r="N8" s="28"/>
      <c r="O8" s="28"/>
    </row>
    <row r="9" spans="1:15" ht="13.5" customHeight="1" x14ac:dyDescent="0.25">
      <c r="A9" s="20"/>
      <c r="B9" s="63" t="s">
        <v>6</v>
      </c>
      <c r="C9" s="432">
        <v>7409.7309999999998</v>
      </c>
      <c r="D9" s="432">
        <v>3327.3530959999994</v>
      </c>
      <c r="E9" s="91">
        <v>0</v>
      </c>
      <c r="F9" s="214">
        <f t="shared" ref="F9:F16" si="0">SUM(C9:E9)</f>
        <v>10737.084095999999</v>
      </c>
      <c r="I9" s="28"/>
      <c r="J9" s="28"/>
      <c r="K9" s="28"/>
      <c r="L9" s="28"/>
      <c r="M9" s="28"/>
      <c r="N9" s="28"/>
      <c r="O9" s="28"/>
    </row>
    <row r="10" spans="1:15" ht="13.5" customHeight="1" x14ac:dyDescent="0.25">
      <c r="A10" s="20"/>
      <c r="B10" s="63" t="s">
        <v>7</v>
      </c>
      <c r="C10" s="432">
        <v>7862.0220000000008</v>
      </c>
      <c r="D10" s="432">
        <v>3608.4601079999998</v>
      </c>
      <c r="E10" s="91">
        <v>0</v>
      </c>
      <c r="F10" s="214">
        <f t="shared" si="0"/>
        <v>11470.482108</v>
      </c>
      <c r="I10" s="28"/>
      <c r="J10" s="28"/>
      <c r="K10" s="28"/>
      <c r="L10" s="28"/>
      <c r="M10" s="28"/>
      <c r="N10" s="28"/>
      <c r="O10" s="28"/>
    </row>
    <row r="11" spans="1:15" ht="13.5" customHeight="1" x14ac:dyDescent="0.25">
      <c r="A11" s="20"/>
      <c r="B11" s="63" t="s">
        <v>8</v>
      </c>
      <c r="C11" s="432">
        <v>8063.3089999999993</v>
      </c>
      <c r="D11" s="432">
        <v>3719.7065620000008</v>
      </c>
      <c r="E11" s="91">
        <v>0</v>
      </c>
      <c r="F11" s="214">
        <f t="shared" si="0"/>
        <v>11783.015562000001</v>
      </c>
      <c r="I11" s="28"/>
      <c r="J11" s="28"/>
      <c r="K11" s="28"/>
      <c r="L11" s="28"/>
      <c r="M11" s="28"/>
      <c r="N11" s="28"/>
      <c r="O11" s="28"/>
    </row>
    <row r="12" spans="1:15" ht="13.5" customHeight="1" x14ac:dyDescent="0.25">
      <c r="A12" s="20"/>
      <c r="B12" s="63" t="s">
        <v>9</v>
      </c>
      <c r="C12" s="432">
        <v>8064.9259999999995</v>
      </c>
      <c r="D12" s="432">
        <v>3999.2407870000011</v>
      </c>
      <c r="E12" s="91">
        <v>0</v>
      </c>
      <c r="F12" s="214">
        <f t="shared" si="0"/>
        <v>12064.166787</v>
      </c>
      <c r="I12" s="28"/>
      <c r="J12" s="28"/>
      <c r="K12" s="28"/>
      <c r="L12" s="28"/>
      <c r="M12" s="28"/>
      <c r="N12" s="28"/>
      <c r="O12" s="28"/>
    </row>
    <row r="13" spans="1:15" ht="13.5" customHeight="1" x14ac:dyDescent="0.25">
      <c r="A13" s="20"/>
      <c r="B13" s="63" t="s">
        <v>10</v>
      </c>
      <c r="C13" s="432">
        <v>7474.3029999999999</v>
      </c>
      <c r="D13" s="432">
        <v>3677.4622829999989</v>
      </c>
      <c r="E13" s="91">
        <v>0</v>
      </c>
      <c r="F13" s="214">
        <f t="shared" si="0"/>
        <v>11151.765282999999</v>
      </c>
      <c r="I13" s="28"/>
      <c r="J13" s="28"/>
      <c r="K13" s="28"/>
      <c r="L13" s="28"/>
      <c r="M13" s="28"/>
      <c r="N13" s="28"/>
      <c r="O13" s="28"/>
    </row>
    <row r="14" spans="1:15" ht="13.5" customHeight="1" x14ac:dyDescent="0.25">
      <c r="A14" s="20"/>
      <c r="B14" s="63" t="s">
        <v>11</v>
      </c>
      <c r="C14" s="432">
        <v>6559.5969999999998</v>
      </c>
      <c r="D14" s="432">
        <v>3533.7532829999991</v>
      </c>
      <c r="E14" s="91">
        <v>0</v>
      </c>
      <c r="F14" s="214">
        <f t="shared" si="0"/>
        <v>10093.350283</v>
      </c>
      <c r="I14" s="28"/>
      <c r="J14" s="28"/>
      <c r="K14" s="28"/>
      <c r="L14" s="28"/>
      <c r="M14" s="28"/>
      <c r="N14" s="28"/>
      <c r="O14" s="28"/>
    </row>
    <row r="15" spans="1:15" ht="13.5" customHeight="1" x14ac:dyDescent="0.25">
      <c r="A15" s="20"/>
      <c r="B15" s="60" t="s">
        <v>12</v>
      </c>
      <c r="C15" s="432">
        <v>5853.6909999999998</v>
      </c>
      <c r="D15" s="432">
        <v>3104.6194069999992</v>
      </c>
      <c r="E15" s="91">
        <v>0</v>
      </c>
      <c r="F15" s="214">
        <f t="shared" si="0"/>
        <v>8958.310406999999</v>
      </c>
      <c r="I15" s="28"/>
      <c r="J15" s="28"/>
      <c r="K15" s="28"/>
      <c r="L15" s="28"/>
      <c r="M15" s="28"/>
      <c r="N15" s="28"/>
      <c r="O15" s="28"/>
    </row>
    <row r="16" spans="1:15" ht="13.5" customHeight="1" x14ac:dyDescent="0.25">
      <c r="A16" s="20"/>
      <c r="B16" s="63" t="s">
        <v>13</v>
      </c>
      <c r="C16" s="432">
        <v>5952.054000000001</v>
      </c>
      <c r="D16" s="432">
        <v>2763.0648740000029</v>
      </c>
      <c r="E16" s="91">
        <v>0</v>
      </c>
      <c r="F16" s="214">
        <f t="shared" si="0"/>
        <v>8715.1188740000034</v>
      </c>
      <c r="I16" s="28"/>
      <c r="J16" s="28"/>
      <c r="K16" s="28"/>
      <c r="L16" s="28"/>
      <c r="M16" s="28"/>
      <c r="N16" s="28"/>
      <c r="O16" s="28"/>
    </row>
    <row r="17" spans="1:15" ht="13.5" customHeight="1" x14ac:dyDescent="0.25">
      <c r="A17" s="20"/>
      <c r="B17" s="252" t="s">
        <v>15</v>
      </c>
      <c r="C17" s="261">
        <f>SUM(C5:C16)</f>
        <v>78135.870999999999</v>
      </c>
      <c r="D17" s="261">
        <f>SUM(D5:D16)</f>
        <v>37780.347865999996</v>
      </c>
      <c r="E17" s="261">
        <f>SUM(E5:E16)</f>
        <v>0</v>
      </c>
      <c r="F17" s="261">
        <f>SUM(F5:F16)</f>
        <v>115916.218866</v>
      </c>
      <c r="G17" s="27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20"/>
      <c r="C18" s="20"/>
      <c r="D18" s="20"/>
      <c r="E18" s="107"/>
      <c r="F18" s="20"/>
      <c r="G18" s="12"/>
      <c r="I18" s="28"/>
      <c r="J18" s="28"/>
      <c r="K18" s="28"/>
      <c r="L18" s="28"/>
      <c r="M18" s="28"/>
      <c r="N18" s="28"/>
      <c r="O18" s="28"/>
    </row>
    <row r="19" spans="1:15" ht="13.5" customHeight="1" x14ac:dyDescent="0.25">
      <c r="A19" s="20"/>
      <c r="B19" s="20"/>
      <c r="C19" s="20"/>
      <c r="D19" s="20"/>
      <c r="E19" s="107"/>
      <c r="F19" s="20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62"/>
      <c r="C20" s="263"/>
      <c r="D20" s="264" t="s">
        <v>228</v>
      </c>
      <c r="E20" s="263"/>
      <c r="F20" s="265"/>
      <c r="I20" s="28"/>
      <c r="J20" s="28"/>
      <c r="K20" s="28"/>
      <c r="L20" s="28"/>
      <c r="M20" s="28"/>
      <c r="N20" s="28"/>
      <c r="O20" s="28"/>
    </row>
    <row r="21" spans="1:15" ht="30" customHeight="1" x14ac:dyDescent="0.25">
      <c r="A21" s="20"/>
      <c r="B21" s="266" t="s">
        <v>0</v>
      </c>
      <c r="C21" s="267" t="s">
        <v>362</v>
      </c>
      <c r="D21" s="267" t="s">
        <v>14</v>
      </c>
      <c r="E21" s="267" t="s">
        <v>16</v>
      </c>
      <c r="F21" s="267" t="s">
        <v>15</v>
      </c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432">
        <v>2516.0250000000001</v>
      </c>
      <c r="D22" s="432">
        <v>1286.0037310000002</v>
      </c>
      <c r="E22" s="91">
        <v>0</v>
      </c>
      <c r="F22" s="212">
        <f>SUM(C22:E22)</f>
        <v>3802.0287310000003</v>
      </c>
      <c r="I22" s="28"/>
      <c r="J22" s="28"/>
      <c r="K22" s="28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432">
        <v>2604.692</v>
      </c>
      <c r="D23" s="432">
        <v>1276.2616429999998</v>
      </c>
      <c r="E23" s="91">
        <v>0</v>
      </c>
      <c r="F23" s="212">
        <f>SUM(C23:E23)</f>
        <v>3880.9536429999998</v>
      </c>
      <c r="I23" s="28"/>
      <c r="J23" s="28"/>
      <c r="K23" s="28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432">
        <v>2592.5669999999996</v>
      </c>
      <c r="D24" s="432">
        <v>1465.4014950000001</v>
      </c>
      <c r="E24" s="91">
        <v>0</v>
      </c>
      <c r="F24" s="212">
        <f>SUM(C24:E24)</f>
        <v>4057.9684949999996</v>
      </c>
      <c r="I24" s="28"/>
      <c r="J24" s="28"/>
      <c r="K24" s="28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432">
        <v>2593.52</v>
      </c>
      <c r="D25" s="432">
        <v>1394.6803159999999</v>
      </c>
      <c r="E25" s="91">
        <v>0</v>
      </c>
      <c r="F25" s="212">
        <f t="shared" ref="F25:F33" si="1">SUM(C25:E25)</f>
        <v>3988.2003159999999</v>
      </c>
      <c r="I25" s="28"/>
      <c r="J25" s="28"/>
      <c r="K25" s="28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432">
        <v>3050.0320000000002</v>
      </c>
      <c r="D26" s="432">
        <v>1684.4176309999998</v>
      </c>
      <c r="E26" s="91">
        <v>0</v>
      </c>
      <c r="F26" s="212">
        <f t="shared" si="1"/>
        <v>4734.4496309999995</v>
      </c>
    </row>
    <row r="27" spans="1:15" ht="13.5" customHeight="1" x14ac:dyDescent="0.25">
      <c r="A27" s="20"/>
      <c r="B27" s="60" t="s">
        <v>7</v>
      </c>
      <c r="C27" s="432">
        <v>3189.1690000000003</v>
      </c>
      <c r="D27" s="432">
        <v>1846.1130069999997</v>
      </c>
      <c r="E27" s="91">
        <v>0</v>
      </c>
      <c r="F27" s="212">
        <f t="shared" si="1"/>
        <v>5035.2820069999998</v>
      </c>
    </row>
    <row r="28" spans="1:15" ht="13.5" customHeight="1" x14ac:dyDescent="0.25">
      <c r="A28" s="20"/>
      <c r="B28" s="60" t="s">
        <v>8</v>
      </c>
      <c r="C28" s="432">
        <v>3292.6859999999997</v>
      </c>
      <c r="D28" s="432">
        <v>1903.1562610000015</v>
      </c>
      <c r="E28" s="91">
        <v>0</v>
      </c>
      <c r="F28" s="212">
        <f t="shared" si="1"/>
        <v>5195.8422610000016</v>
      </c>
    </row>
    <row r="29" spans="1:15" ht="13.5" customHeight="1" x14ac:dyDescent="0.25">
      <c r="A29" s="20"/>
      <c r="B29" s="60" t="s">
        <v>9</v>
      </c>
      <c r="C29" s="432">
        <v>3340.9499999999994</v>
      </c>
      <c r="D29" s="432">
        <v>2001.8183170000009</v>
      </c>
      <c r="E29" s="91">
        <v>0</v>
      </c>
      <c r="F29" s="212">
        <f t="shared" si="1"/>
        <v>5342.768317</v>
      </c>
    </row>
    <row r="30" spans="1:15" ht="13.5" customHeight="1" x14ac:dyDescent="0.25">
      <c r="A30" s="20"/>
      <c r="B30" s="60" t="s">
        <v>10</v>
      </c>
      <c r="C30" s="432">
        <v>3175.6480000000001</v>
      </c>
      <c r="D30" s="432">
        <v>1829.0780750000031</v>
      </c>
      <c r="E30" s="91">
        <v>0</v>
      </c>
      <c r="F30" s="212">
        <f t="shared" si="1"/>
        <v>5004.7260750000032</v>
      </c>
    </row>
    <row r="31" spans="1:15" ht="13.5" customHeight="1" x14ac:dyDescent="0.25">
      <c r="A31" s="20"/>
      <c r="B31" s="60" t="s">
        <v>11</v>
      </c>
      <c r="C31" s="432">
        <v>2896.1709999999994</v>
      </c>
      <c r="D31" s="432">
        <v>1777.513075000003</v>
      </c>
      <c r="E31" s="91">
        <v>0</v>
      </c>
      <c r="F31" s="212">
        <f t="shared" si="1"/>
        <v>4673.6840750000028</v>
      </c>
    </row>
    <row r="32" spans="1:15" ht="13.5" customHeight="1" x14ac:dyDescent="0.25">
      <c r="A32" s="20"/>
      <c r="B32" s="60" t="s">
        <v>12</v>
      </c>
      <c r="C32" s="432">
        <v>2668.9270000000001</v>
      </c>
      <c r="D32" s="432">
        <v>1482.3787290000027</v>
      </c>
      <c r="E32" s="91">
        <v>0</v>
      </c>
      <c r="F32" s="212">
        <f t="shared" si="1"/>
        <v>4151.3057290000033</v>
      </c>
    </row>
    <row r="33" spans="1:7" ht="13.5" customHeight="1" x14ac:dyDescent="0.25">
      <c r="A33" s="20"/>
      <c r="B33" s="60" t="s">
        <v>13</v>
      </c>
      <c r="C33" s="432">
        <v>2714.0450000000001</v>
      </c>
      <c r="D33" s="432">
        <v>1292.7003740000009</v>
      </c>
      <c r="E33" s="91">
        <v>0</v>
      </c>
      <c r="F33" s="212">
        <f t="shared" si="1"/>
        <v>4006.745374000001</v>
      </c>
    </row>
    <row r="34" spans="1:7" ht="13.5" customHeight="1" x14ac:dyDescent="0.25">
      <c r="A34" s="20"/>
      <c r="B34" s="252" t="s">
        <v>15</v>
      </c>
      <c r="C34" s="261">
        <f>SUM(C22:C33)</f>
        <v>34634.432000000001</v>
      </c>
      <c r="D34" s="261">
        <f>SUM(D22:D33)</f>
        <v>19239.522654000015</v>
      </c>
      <c r="E34" s="261">
        <f>SUM(E22:E33)</f>
        <v>0</v>
      </c>
      <c r="F34" s="261">
        <f>SUM(F22:F33)</f>
        <v>53873.954654000008</v>
      </c>
      <c r="G34" s="27"/>
    </row>
    <row r="35" spans="1:7" ht="13.5" customHeight="1" x14ac:dyDescent="0.25">
      <c r="A35" s="28"/>
      <c r="B35" s="101"/>
      <c r="C35" s="102"/>
      <c r="D35" s="84"/>
      <c r="E35" s="108"/>
      <c r="F35" s="84"/>
      <c r="G35" s="12"/>
    </row>
    <row r="36" spans="1:7" ht="13.5" customHeight="1" x14ac:dyDescent="0.25">
      <c r="A36" s="28"/>
      <c r="B36" s="104" t="s">
        <v>17</v>
      </c>
      <c r="C36" s="20"/>
      <c r="D36" s="20"/>
      <c r="E36" s="20"/>
      <c r="F36" s="20"/>
    </row>
    <row r="37" spans="1:7" ht="13.5" customHeight="1" x14ac:dyDescent="0.25">
      <c r="A37" s="28"/>
      <c r="B37" s="105" t="s">
        <v>20</v>
      </c>
      <c r="C37" s="20"/>
      <c r="D37" s="20"/>
      <c r="E37" s="20"/>
      <c r="F37" s="20"/>
    </row>
    <row r="38" spans="1:7" ht="13.5" customHeight="1" x14ac:dyDescent="0.25">
      <c r="A38" s="28"/>
      <c r="B38" s="105" t="s">
        <v>21</v>
      </c>
      <c r="C38" s="20"/>
      <c r="D38" s="20"/>
      <c r="E38" s="20"/>
      <c r="F38" s="20"/>
    </row>
    <row r="39" spans="1:7" ht="13.5" customHeight="1" x14ac:dyDescent="0.25">
      <c r="A39" s="28"/>
      <c r="B39" s="105" t="s">
        <v>18</v>
      </c>
      <c r="C39" s="20"/>
      <c r="D39" s="20"/>
      <c r="E39" s="20"/>
      <c r="F39" s="20"/>
    </row>
    <row r="40" spans="1:7" ht="13.5" customHeight="1" x14ac:dyDescent="0.25">
      <c r="A40" s="28"/>
      <c r="B40" s="106" t="s">
        <v>19</v>
      </c>
    </row>
  </sheetData>
  <phoneticPr fontId="0" type="noConversion"/>
  <printOptions horizontalCentered="1"/>
  <pageMargins left="1.1811023622047245" right="1.1811023622047245" top="1.1811023622047245" bottom="1" header="0" footer="0"/>
  <pageSetup orientation="portrait" horizontalDpi="1200" verticalDpi="1200" r:id="rId1"/>
  <headerFooter alignWithMargins="0">
    <oddFooter>&amp;C40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O482"/>
  <sheetViews>
    <sheetView zoomScale="69" zoomScaleNormal="69" workbookViewId="0">
      <selection activeCell="C22" sqref="C22:D33"/>
    </sheetView>
  </sheetViews>
  <sheetFormatPr baseColWidth="10" defaultRowHeight="13.5" x14ac:dyDescent="0.25"/>
  <cols>
    <col min="1" max="1" width="0.140625" style="8" customWidth="1"/>
    <col min="2" max="2" width="19.42578125" style="8" customWidth="1"/>
    <col min="3" max="3" width="17.140625" style="8" customWidth="1"/>
    <col min="4" max="4" width="15.42578125" style="8" customWidth="1"/>
    <col min="5" max="5" width="16.28515625" style="8" customWidth="1"/>
    <col min="6" max="6" width="12.7109375" style="8" customWidth="1"/>
    <col min="7" max="9" width="11.42578125" style="8"/>
    <col min="10" max="10" width="66.28515625" style="8" customWidth="1"/>
    <col min="11" max="16384" width="11.42578125" style="8"/>
  </cols>
  <sheetData>
    <row r="1" spans="1:15" ht="13.5" customHeight="1" x14ac:dyDescent="0.25">
      <c r="A1" s="20"/>
      <c r="B1" s="76" t="s">
        <v>468</v>
      </c>
      <c r="C1" s="20"/>
      <c r="D1" s="20"/>
      <c r="E1" s="20"/>
      <c r="F1" s="20"/>
      <c r="I1" s="28"/>
      <c r="J1" s="28"/>
      <c r="K1" s="28"/>
      <c r="L1" s="28"/>
      <c r="M1" s="28"/>
      <c r="N1" s="28"/>
      <c r="O1" s="28"/>
    </row>
    <row r="2" spans="1:15" ht="10.5" customHeight="1" x14ac:dyDescent="0.25">
      <c r="A2" s="20"/>
      <c r="B2" s="20"/>
      <c r="C2" s="20"/>
      <c r="D2" s="20"/>
      <c r="E2" s="20"/>
      <c r="F2" s="20"/>
      <c r="I2" s="98"/>
      <c r="J2" s="99"/>
      <c r="K2" s="99"/>
      <c r="L2" s="98"/>
      <c r="M2" s="98"/>
      <c r="N2" s="98"/>
      <c r="O2" s="98"/>
    </row>
    <row r="3" spans="1:15" ht="13.5" customHeight="1" x14ac:dyDescent="0.25">
      <c r="A3" s="20"/>
      <c r="B3" s="262"/>
      <c r="C3" s="263"/>
      <c r="D3" s="264" t="s">
        <v>372</v>
      </c>
      <c r="E3" s="263"/>
      <c r="F3" s="265"/>
      <c r="I3" s="98"/>
      <c r="J3" s="99"/>
      <c r="K3" s="99"/>
      <c r="L3" s="98"/>
      <c r="M3" s="98"/>
      <c r="N3" s="98"/>
      <c r="O3" s="98"/>
    </row>
    <row r="4" spans="1:15" ht="13.5" customHeight="1" x14ac:dyDescent="0.25">
      <c r="A4" s="20"/>
      <c r="B4" s="266" t="s">
        <v>0</v>
      </c>
      <c r="C4" s="267" t="s">
        <v>362</v>
      </c>
      <c r="D4" s="267" t="s">
        <v>14</v>
      </c>
      <c r="E4" s="267" t="s">
        <v>16</v>
      </c>
      <c r="F4" s="267" t="s">
        <v>15</v>
      </c>
      <c r="I4" s="98"/>
      <c r="J4" s="99"/>
      <c r="K4" s="99"/>
      <c r="L4" s="98"/>
      <c r="M4" s="98"/>
      <c r="N4" s="98"/>
      <c r="O4" s="98"/>
    </row>
    <row r="5" spans="1:15" ht="13.5" customHeight="1" x14ac:dyDescent="0.25">
      <c r="A5" s="20"/>
      <c r="B5" s="63" t="s">
        <v>2</v>
      </c>
      <c r="C5" s="432">
        <v>1019.173</v>
      </c>
      <c r="D5" s="432">
        <v>467.248064</v>
      </c>
      <c r="E5" s="91">
        <v>0</v>
      </c>
      <c r="F5" s="212">
        <f>SUM(C5:E5)</f>
        <v>1486.4210640000001</v>
      </c>
      <c r="I5" s="98"/>
      <c r="J5" s="99"/>
      <c r="K5" s="99"/>
      <c r="L5" s="98"/>
      <c r="M5" s="98"/>
      <c r="N5" s="98"/>
      <c r="O5" s="98"/>
    </row>
    <row r="6" spans="1:15" ht="13.5" customHeight="1" x14ac:dyDescent="0.25">
      <c r="A6" s="20"/>
      <c r="B6" s="63" t="s">
        <v>3</v>
      </c>
      <c r="C6" s="432">
        <v>1053.6599999999999</v>
      </c>
      <c r="D6" s="432">
        <v>466.33703600000007</v>
      </c>
      <c r="E6" s="91">
        <v>0</v>
      </c>
      <c r="F6" s="212">
        <f>SUM(C6:E6)</f>
        <v>1519.997036</v>
      </c>
      <c r="I6" s="98"/>
      <c r="J6" s="99"/>
      <c r="K6" s="99"/>
      <c r="L6" s="98"/>
      <c r="M6" s="98"/>
      <c r="N6" s="98"/>
      <c r="O6" s="98"/>
    </row>
    <row r="7" spans="1:15" ht="13.5" customHeight="1" x14ac:dyDescent="0.25">
      <c r="A7" s="20"/>
      <c r="B7" s="63" t="s">
        <v>4</v>
      </c>
      <c r="C7" s="432">
        <v>1031.9349999999999</v>
      </c>
      <c r="D7" s="432">
        <v>458.06262999999996</v>
      </c>
      <c r="E7" s="91">
        <v>0</v>
      </c>
      <c r="F7" s="212">
        <f>SUM(C7:E7)</f>
        <v>1489.9976299999998</v>
      </c>
      <c r="I7" s="98"/>
      <c r="J7" s="99"/>
      <c r="K7" s="99"/>
      <c r="L7" s="98"/>
      <c r="M7" s="98"/>
      <c r="N7" s="98"/>
      <c r="O7" s="98"/>
    </row>
    <row r="8" spans="1:15" ht="13.5" customHeight="1" x14ac:dyDescent="0.25">
      <c r="A8" s="20"/>
      <c r="B8" s="63" t="s">
        <v>5</v>
      </c>
      <c r="C8" s="432">
        <v>1011.7299999999999</v>
      </c>
      <c r="D8" s="432">
        <v>468.05828399999996</v>
      </c>
      <c r="E8" s="91">
        <v>0</v>
      </c>
      <c r="F8" s="212">
        <f>SUM(C8:E8)</f>
        <v>1479.7882839999997</v>
      </c>
      <c r="I8" s="98"/>
      <c r="J8" s="99"/>
      <c r="K8" s="99"/>
      <c r="L8" s="98"/>
      <c r="M8" s="98"/>
      <c r="N8" s="98"/>
      <c r="O8" s="98"/>
    </row>
    <row r="9" spans="1:15" ht="13.5" customHeight="1" x14ac:dyDescent="0.25">
      <c r="A9" s="20"/>
      <c r="B9" s="63" t="s">
        <v>6</v>
      </c>
      <c r="C9" s="432">
        <v>1193.0839999999998</v>
      </c>
      <c r="D9" s="432">
        <v>641.88577199999997</v>
      </c>
      <c r="E9" s="91">
        <v>0</v>
      </c>
      <c r="F9" s="212">
        <f>SUM(C9:E9)</f>
        <v>1834.9697719999999</v>
      </c>
      <c r="I9" s="98"/>
      <c r="J9" s="99"/>
      <c r="K9" s="99"/>
      <c r="L9" s="98"/>
      <c r="M9" s="98"/>
      <c r="N9" s="98"/>
      <c r="O9" s="98"/>
    </row>
    <row r="10" spans="1:15" ht="13.5" customHeight="1" x14ac:dyDescent="0.25">
      <c r="A10" s="20"/>
      <c r="B10" s="63" t="s">
        <v>7</v>
      </c>
      <c r="C10" s="432">
        <v>1214.9160000000002</v>
      </c>
      <c r="D10" s="432">
        <v>779.64762499999995</v>
      </c>
      <c r="E10" s="91">
        <v>0</v>
      </c>
      <c r="F10" s="212">
        <f t="shared" ref="F10:F16" si="0">SUM(C10:E10)</f>
        <v>1994.5636250000002</v>
      </c>
      <c r="I10" s="98"/>
      <c r="J10" s="99"/>
      <c r="K10" s="99"/>
      <c r="L10" s="98"/>
      <c r="M10" s="98"/>
      <c r="N10" s="98"/>
      <c r="O10" s="98"/>
    </row>
    <row r="11" spans="1:15" ht="13.5" customHeight="1" x14ac:dyDescent="0.25">
      <c r="A11" s="20"/>
      <c r="B11" s="63" t="s">
        <v>8</v>
      </c>
      <c r="C11" s="432">
        <v>1263.1679999999999</v>
      </c>
      <c r="D11" s="432">
        <v>732.77337199999999</v>
      </c>
      <c r="E11" s="91">
        <v>0</v>
      </c>
      <c r="F11" s="212">
        <f t="shared" si="0"/>
        <v>1995.9413719999998</v>
      </c>
      <c r="G11" s="12"/>
      <c r="I11" s="98"/>
      <c r="J11" s="99"/>
      <c r="K11" s="99"/>
      <c r="L11" s="98"/>
      <c r="M11" s="98"/>
      <c r="N11" s="98"/>
      <c r="O11" s="98"/>
    </row>
    <row r="12" spans="1:15" ht="13.5" customHeight="1" x14ac:dyDescent="0.25">
      <c r="A12" s="20"/>
      <c r="B12" s="63" t="s">
        <v>9</v>
      </c>
      <c r="C12" s="432">
        <v>1300.0630000000001</v>
      </c>
      <c r="D12" s="432">
        <v>782.51192300000014</v>
      </c>
      <c r="E12" s="91">
        <v>0</v>
      </c>
      <c r="F12" s="212">
        <f t="shared" si="0"/>
        <v>2082.5749230000001</v>
      </c>
      <c r="G12" s="12"/>
      <c r="I12" s="98"/>
      <c r="J12" s="99"/>
      <c r="K12" s="99"/>
      <c r="L12" s="98"/>
      <c r="M12" s="98"/>
      <c r="N12" s="98"/>
      <c r="O12" s="98"/>
    </row>
    <row r="13" spans="1:15" ht="13.5" customHeight="1" x14ac:dyDescent="0.25">
      <c r="A13" s="20"/>
      <c r="B13" s="63" t="s">
        <v>10</v>
      </c>
      <c r="C13" s="432">
        <v>1271.7919999999999</v>
      </c>
      <c r="D13" s="432">
        <v>810.89544200000068</v>
      </c>
      <c r="E13" s="91">
        <v>0</v>
      </c>
      <c r="F13" s="212">
        <f t="shared" si="0"/>
        <v>2082.6874420000004</v>
      </c>
      <c r="G13" s="12"/>
      <c r="I13" s="98"/>
      <c r="J13" s="99"/>
      <c r="K13" s="99"/>
      <c r="L13" s="98"/>
      <c r="M13" s="98"/>
      <c r="N13" s="98"/>
      <c r="O13" s="98"/>
    </row>
    <row r="14" spans="1:15" ht="13.5" customHeight="1" x14ac:dyDescent="0.25">
      <c r="A14" s="20"/>
      <c r="B14" s="63" t="s">
        <v>11</v>
      </c>
      <c r="C14" s="432">
        <v>1195.7719999999999</v>
      </c>
      <c r="D14" s="432">
        <v>799.2014420000005</v>
      </c>
      <c r="E14" s="91">
        <v>0</v>
      </c>
      <c r="F14" s="212">
        <f t="shared" si="0"/>
        <v>1994.9734420000004</v>
      </c>
      <c r="G14" s="12"/>
      <c r="I14" s="98"/>
      <c r="J14" s="99"/>
      <c r="K14" s="99"/>
      <c r="L14" s="98"/>
      <c r="M14" s="98"/>
      <c r="N14" s="98"/>
      <c r="O14" s="98"/>
    </row>
    <row r="15" spans="1:15" ht="13.5" customHeight="1" x14ac:dyDescent="0.25">
      <c r="A15" s="20"/>
      <c r="B15" s="60" t="s">
        <v>12</v>
      </c>
      <c r="C15" s="432">
        <v>1127.838</v>
      </c>
      <c r="D15" s="432">
        <v>632.31348700000069</v>
      </c>
      <c r="E15" s="91">
        <v>0</v>
      </c>
      <c r="F15" s="212">
        <f t="shared" si="0"/>
        <v>1760.1514870000005</v>
      </c>
      <c r="G15" s="12"/>
      <c r="I15" s="98"/>
      <c r="J15" s="99"/>
      <c r="K15" s="99"/>
      <c r="L15" s="98"/>
      <c r="M15" s="98"/>
      <c r="N15" s="98"/>
      <c r="O15" s="98"/>
    </row>
    <row r="16" spans="1:15" ht="13.5" customHeight="1" x14ac:dyDescent="0.25">
      <c r="A16" s="20"/>
      <c r="B16" s="63" t="s">
        <v>13</v>
      </c>
      <c r="C16" s="432">
        <v>1118.925</v>
      </c>
      <c r="D16" s="432">
        <v>517.32677900000022</v>
      </c>
      <c r="E16" s="91">
        <v>0</v>
      </c>
      <c r="F16" s="212">
        <f t="shared" si="0"/>
        <v>1636.2517790000002</v>
      </c>
      <c r="G16" s="12"/>
      <c r="I16" s="98"/>
      <c r="J16" s="99"/>
      <c r="K16" s="99"/>
      <c r="L16" s="98"/>
      <c r="M16" s="98"/>
      <c r="N16" s="98"/>
      <c r="O16" s="98"/>
    </row>
    <row r="17" spans="1:15" ht="13.5" customHeight="1" x14ac:dyDescent="0.25">
      <c r="A17" s="20"/>
      <c r="B17" s="252" t="s">
        <v>15</v>
      </c>
      <c r="C17" s="261">
        <f>SUM(C5:C16)</f>
        <v>13802.055999999997</v>
      </c>
      <c r="D17" s="261">
        <f>SUM(D5:D16)</f>
        <v>7556.2618560000019</v>
      </c>
      <c r="E17" s="261">
        <f>SUM(E5:E16)</f>
        <v>0</v>
      </c>
      <c r="F17" s="261">
        <f>SUM(F5:F16)</f>
        <v>21358.317856000001</v>
      </c>
      <c r="G17" s="12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20"/>
      <c r="C18" s="20"/>
      <c r="D18" s="20"/>
      <c r="E18" s="100"/>
      <c r="F18" s="20"/>
      <c r="G18" s="12"/>
      <c r="I18" s="28"/>
      <c r="J18" s="28"/>
      <c r="K18" s="28"/>
      <c r="L18" s="28"/>
      <c r="M18" s="28"/>
      <c r="N18" s="28"/>
      <c r="O18" s="28"/>
    </row>
    <row r="19" spans="1:15" ht="10.5" customHeight="1" x14ac:dyDescent="0.25">
      <c r="A19" s="20"/>
      <c r="B19" s="20"/>
      <c r="C19" s="20"/>
      <c r="D19" s="20"/>
      <c r="E19" s="100"/>
      <c r="F19" s="20"/>
      <c r="G19" s="12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62"/>
      <c r="C20" s="263"/>
      <c r="D20" s="264" t="s">
        <v>230</v>
      </c>
      <c r="E20" s="263"/>
      <c r="F20" s="265"/>
      <c r="G20" s="12"/>
      <c r="I20" s="28"/>
      <c r="J20" s="28"/>
      <c r="K20" s="28"/>
      <c r="L20" s="28"/>
      <c r="M20" s="28"/>
      <c r="N20" s="28"/>
      <c r="O20" s="28"/>
    </row>
    <row r="21" spans="1:15" ht="13.5" customHeight="1" x14ac:dyDescent="0.25">
      <c r="A21" s="20"/>
      <c r="B21" s="266" t="s">
        <v>0</v>
      </c>
      <c r="C21" s="267" t="s">
        <v>362</v>
      </c>
      <c r="D21" s="267" t="s">
        <v>14</v>
      </c>
      <c r="E21" s="267" t="s">
        <v>16</v>
      </c>
      <c r="F21" s="267" t="s">
        <v>15</v>
      </c>
      <c r="G21" s="12"/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432">
        <v>2356.413</v>
      </c>
      <c r="D22" s="432">
        <v>2356.2608489999998</v>
      </c>
      <c r="E22" s="91">
        <v>0</v>
      </c>
      <c r="F22" s="212">
        <f>SUM(C22:E22)</f>
        <v>4712.6738489999998</v>
      </c>
      <c r="I22" s="28"/>
      <c r="J22" s="28"/>
      <c r="K22" s="28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432">
        <v>2427.5309999999999</v>
      </c>
      <c r="D23" s="432">
        <v>2157.3022959999998</v>
      </c>
      <c r="E23" s="91">
        <v>0</v>
      </c>
      <c r="F23" s="212">
        <f>SUM(C23:E23)</f>
        <v>4584.8332959999998</v>
      </c>
      <c r="I23" s="28"/>
      <c r="J23" s="28"/>
      <c r="K23" s="28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432">
        <v>2631.2340000000004</v>
      </c>
      <c r="D24" s="432">
        <v>2533.9537829999999</v>
      </c>
      <c r="E24" s="91">
        <v>0</v>
      </c>
      <c r="F24" s="212">
        <f>SUM(C24:E24)</f>
        <v>5165.1877830000003</v>
      </c>
      <c r="I24" s="28"/>
      <c r="J24" s="28"/>
      <c r="K24" s="28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432">
        <v>2540.4719999999998</v>
      </c>
      <c r="D25" s="432">
        <v>2451.1555599999997</v>
      </c>
      <c r="E25" s="91">
        <v>0</v>
      </c>
      <c r="F25" s="212">
        <f t="shared" ref="F25:F33" si="1">SUM(C25:E25)</f>
        <v>4991.627559999999</v>
      </c>
      <c r="I25" s="28"/>
      <c r="J25" s="28"/>
      <c r="K25" s="28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432">
        <v>2962.3939999999998</v>
      </c>
      <c r="D26" s="432">
        <v>2840.1646579999997</v>
      </c>
      <c r="E26" s="91">
        <v>0</v>
      </c>
      <c r="F26" s="212">
        <f t="shared" si="1"/>
        <v>5802.5586579999999</v>
      </c>
    </row>
    <row r="27" spans="1:15" ht="13.5" customHeight="1" x14ac:dyDescent="0.25">
      <c r="A27" s="20"/>
      <c r="B27" s="60" t="s">
        <v>7</v>
      </c>
      <c r="C27" s="432">
        <v>3067.0559999999996</v>
      </c>
      <c r="D27" s="432">
        <v>2845.7860810000002</v>
      </c>
      <c r="E27" s="91">
        <v>0</v>
      </c>
      <c r="F27" s="212">
        <f t="shared" si="1"/>
        <v>5912.8420809999998</v>
      </c>
    </row>
    <row r="28" spans="1:15" ht="13.5" customHeight="1" x14ac:dyDescent="0.25">
      <c r="A28" s="20"/>
      <c r="B28" s="60" t="s">
        <v>8</v>
      </c>
      <c r="C28" s="432">
        <v>3145.7539999999999</v>
      </c>
      <c r="D28" s="432">
        <v>2827.8285110000015</v>
      </c>
      <c r="E28" s="91">
        <v>0</v>
      </c>
      <c r="F28" s="212">
        <f t="shared" si="1"/>
        <v>5973.5825110000014</v>
      </c>
      <c r="G28" s="12"/>
    </row>
    <row r="29" spans="1:15" ht="13.5" customHeight="1" x14ac:dyDescent="0.25">
      <c r="A29" s="20"/>
      <c r="B29" s="60" t="s">
        <v>9</v>
      </c>
      <c r="C29" s="432">
        <v>3243.9459999999999</v>
      </c>
      <c r="D29" s="432">
        <v>2985.2864670000008</v>
      </c>
      <c r="E29" s="91">
        <v>0</v>
      </c>
      <c r="F29" s="212">
        <f t="shared" si="1"/>
        <v>6229.2324670000007</v>
      </c>
      <c r="G29" s="12"/>
    </row>
    <row r="30" spans="1:15" ht="13.5" customHeight="1" x14ac:dyDescent="0.25">
      <c r="A30" s="20"/>
      <c r="B30" s="60" t="s">
        <v>10</v>
      </c>
      <c r="C30" s="432">
        <v>3173.1510000000003</v>
      </c>
      <c r="D30" s="432">
        <v>2860.2070210000006</v>
      </c>
      <c r="E30" s="91">
        <v>0</v>
      </c>
      <c r="F30" s="212">
        <f t="shared" si="1"/>
        <v>6033.3580210000009</v>
      </c>
      <c r="G30" s="12"/>
    </row>
    <row r="31" spans="1:15" ht="13.5" customHeight="1" x14ac:dyDescent="0.25">
      <c r="A31" s="20"/>
      <c r="B31" s="60" t="s">
        <v>11</v>
      </c>
      <c r="C31" s="432">
        <v>2952.6659999999997</v>
      </c>
      <c r="D31" s="432">
        <v>2962.4620210000003</v>
      </c>
      <c r="E31" s="91">
        <v>0</v>
      </c>
      <c r="F31" s="212">
        <f t="shared" si="1"/>
        <v>5915.1280210000004</v>
      </c>
      <c r="G31" s="12"/>
    </row>
    <row r="32" spans="1:15" ht="13.5" customHeight="1" x14ac:dyDescent="0.25">
      <c r="A32" s="20"/>
      <c r="B32" s="60" t="s">
        <v>12</v>
      </c>
      <c r="C32" s="432">
        <v>2744.7530000000002</v>
      </c>
      <c r="D32" s="432">
        <v>2774.6956750000013</v>
      </c>
      <c r="E32" s="91">
        <v>0</v>
      </c>
      <c r="F32" s="212">
        <f t="shared" si="1"/>
        <v>5519.4486750000015</v>
      </c>
      <c r="G32" s="12"/>
    </row>
    <row r="33" spans="1:7" ht="13.5" customHeight="1" x14ac:dyDescent="0.25">
      <c r="A33" s="20"/>
      <c r="B33" s="60" t="s">
        <v>13</v>
      </c>
      <c r="C33" s="432">
        <v>2751.9350000000004</v>
      </c>
      <c r="D33" s="432">
        <v>2349.7398230000013</v>
      </c>
      <c r="E33" s="91">
        <v>0</v>
      </c>
      <c r="F33" s="212">
        <f t="shared" si="1"/>
        <v>5101.6748230000012</v>
      </c>
      <c r="G33" s="12"/>
    </row>
    <row r="34" spans="1:7" ht="13.5" customHeight="1" x14ac:dyDescent="0.25">
      <c r="A34" s="20"/>
      <c r="B34" s="252" t="s">
        <v>15</v>
      </c>
      <c r="C34" s="261">
        <f>SUM(C22:C33)</f>
        <v>33997.305</v>
      </c>
      <c r="D34" s="261">
        <f>SUM(D22:D33)</f>
        <v>31944.842745000009</v>
      </c>
      <c r="E34" s="437">
        <f>SUM(E22:E33)</f>
        <v>0</v>
      </c>
      <c r="F34" s="261">
        <f>SUM(F22:F33)</f>
        <v>65942.147745000009</v>
      </c>
      <c r="G34" s="12"/>
    </row>
    <row r="35" spans="1:7" ht="13.5" customHeight="1" x14ac:dyDescent="0.25">
      <c r="A35" s="28"/>
      <c r="B35" s="101"/>
      <c r="C35" s="102"/>
      <c r="D35" s="84"/>
      <c r="E35" s="103"/>
      <c r="F35" s="20"/>
      <c r="G35" s="12"/>
    </row>
    <row r="36" spans="1:7" ht="13.5" customHeight="1" x14ac:dyDescent="0.25">
      <c r="A36" s="28"/>
      <c r="B36" s="104" t="s">
        <v>17</v>
      </c>
      <c r="G36" s="12"/>
    </row>
    <row r="37" spans="1:7" ht="13.5" customHeight="1" x14ac:dyDescent="0.25">
      <c r="A37" s="28"/>
      <c r="B37" s="105" t="s">
        <v>20</v>
      </c>
      <c r="G37" s="12"/>
    </row>
    <row r="38" spans="1:7" ht="13.5" customHeight="1" x14ac:dyDescent="0.25">
      <c r="A38" s="28"/>
      <c r="B38" s="105" t="s">
        <v>21</v>
      </c>
      <c r="G38" s="12"/>
    </row>
    <row r="39" spans="1:7" ht="13.5" customHeight="1" x14ac:dyDescent="0.25">
      <c r="A39" s="28"/>
      <c r="B39" s="105" t="s">
        <v>18</v>
      </c>
      <c r="G39" s="12"/>
    </row>
    <row r="40" spans="1:7" ht="13.5" customHeight="1" x14ac:dyDescent="0.25">
      <c r="A40" s="28"/>
      <c r="B40" s="106" t="s">
        <v>19</v>
      </c>
      <c r="G40" s="12"/>
    </row>
    <row r="41" spans="1:7" x14ac:dyDescent="0.25">
      <c r="G41" s="12"/>
    </row>
    <row r="42" spans="1:7" x14ac:dyDescent="0.25">
      <c r="G42" s="12"/>
    </row>
    <row r="43" spans="1:7" x14ac:dyDescent="0.25">
      <c r="G43" s="12"/>
    </row>
    <row r="44" spans="1:7" x14ac:dyDescent="0.25">
      <c r="G44" s="12"/>
    </row>
    <row r="45" spans="1:7" x14ac:dyDescent="0.25">
      <c r="G45" s="12"/>
    </row>
    <row r="46" spans="1:7" x14ac:dyDescent="0.25">
      <c r="G46" s="12"/>
    </row>
    <row r="47" spans="1:7" x14ac:dyDescent="0.25">
      <c r="G47" s="12"/>
    </row>
    <row r="48" spans="1:7" x14ac:dyDescent="0.25">
      <c r="G48" s="12"/>
    </row>
    <row r="49" spans="7:7" x14ac:dyDescent="0.25">
      <c r="G49" s="12"/>
    </row>
    <row r="50" spans="7:7" x14ac:dyDescent="0.25">
      <c r="G50" s="12"/>
    </row>
    <row r="51" spans="7:7" x14ac:dyDescent="0.25">
      <c r="G51" s="12"/>
    </row>
    <row r="52" spans="7:7" x14ac:dyDescent="0.25">
      <c r="G52" s="12"/>
    </row>
    <row r="53" spans="7:7" x14ac:dyDescent="0.25">
      <c r="G53" s="12"/>
    </row>
    <row r="54" spans="7:7" x14ac:dyDescent="0.25">
      <c r="G54" s="12"/>
    </row>
    <row r="55" spans="7:7" x14ac:dyDescent="0.25">
      <c r="G55" s="12"/>
    </row>
    <row r="56" spans="7:7" x14ac:dyDescent="0.25">
      <c r="G56" s="12"/>
    </row>
    <row r="57" spans="7:7" x14ac:dyDescent="0.25">
      <c r="G57" s="12"/>
    </row>
    <row r="58" spans="7:7" x14ac:dyDescent="0.25">
      <c r="G58" s="12"/>
    </row>
    <row r="59" spans="7:7" x14ac:dyDescent="0.25">
      <c r="G59" s="12"/>
    </row>
    <row r="60" spans="7:7" x14ac:dyDescent="0.25">
      <c r="G60" s="12"/>
    </row>
    <row r="61" spans="7:7" x14ac:dyDescent="0.25">
      <c r="G61" s="12"/>
    </row>
    <row r="62" spans="7:7" x14ac:dyDescent="0.25">
      <c r="G62" s="12"/>
    </row>
    <row r="63" spans="7:7" x14ac:dyDescent="0.25">
      <c r="G63" s="12"/>
    </row>
    <row r="64" spans="7:7" x14ac:dyDescent="0.25">
      <c r="G64" s="12"/>
    </row>
    <row r="65" spans="7:7" x14ac:dyDescent="0.25">
      <c r="G65" s="12"/>
    </row>
    <row r="66" spans="7:7" x14ac:dyDescent="0.25">
      <c r="G66" s="12"/>
    </row>
    <row r="67" spans="7:7" x14ac:dyDescent="0.25">
      <c r="G67" s="12"/>
    </row>
    <row r="68" spans="7:7" x14ac:dyDescent="0.25">
      <c r="G68" s="12"/>
    </row>
    <row r="69" spans="7:7" x14ac:dyDescent="0.25">
      <c r="G69" s="12"/>
    </row>
    <row r="70" spans="7:7" x14ac:dyDescent="0.25">
      <c r="G70" s="12"/>
    </row>
    <row r="71" spans="7:7" x14ac:dyDescent="0.25">
      <c r="G71" s="12"/>
    </row>
    <row r="72" spans="7:7" x14ac:dyDescent="0.25">
      <c r="G72" s="12"/>
    </row>
    <row r="73" spans="7:7" x14ac:dyDescent="0.25">
      <c r="G73" s="12"/>
    </row>
    <row r="74" spans="7:7" x14ac:dyDescent="0.25">
      <c r="G74" s="12"/>
    </row>
    <row r="75" spans="7:7" x14ac:dyDescent="0.25">
      <c r="G75" s="12"/>
    </row>
    <row r="76" spans="7:7" x14ac:dyDescent="0.25">
      <c r="G76" s="12"/>
    </row>
    <row r="77" spans="7:7" x14ac:dyDescent="0.25">
      <c r="G77" s="12"/>
    </row>
    <row r="78" spans="7:7" x14ac:dyDescent="0.25">
      <c r="G78" s="12"/>
    </row>
    <row r="79" spans="7:7" x14ac:dyDescent="0.25">
      <c r="G79" s="12"/>
    </row>
    <row r="80" spans="7:7" x14ac:dyDescent="0.25">
      <c r="G80" s="12"/>
    </row>
    <row r="81" spans="7:7" x14ac:dyDescent="0.25">
      <c r="G81" s="12"/>
    </row>
    <row r="82" spans="7:7" x14ac:dyDescent="0.25">
      <c r="G82" s="12"/>
    </row>
    <row r="83" spans="7:7" x14ac:dyDescent="0.25">
      <c r="G83" s="12"/>
    </row>
    <row r="84" spans="7:7" x14ac:dyDescent="0.25">
      <c r="G84" s="12"/>
    </row>
    <row r="85" spans="7:7" x14ac:dyDescent="0.25">
      <c r="G85" s="12"/>
    </row>
    <row r="86" spans="7:7" x14ac:dyDescent="0.25">
      <c r="G86" s="12"/>
    </row>
    <row r="87" spans="7:7" x14ac:dyDescent="0.25">
      <c r="G87" s="12"/>
    </row>
    <row r="88" spans="7:7" x14ac:dyDescent="0.25">
      <c r="G88" s="12"/>
    </row>
    <row r="89" spans="7:7" x14ac:dyDescent="0.25">
      <c r="G89" s="12"/>
    </row>
    <row r="90" spans="7:7" x14ac:dyDescent="0.25">
      <c r="G90" s="12"/>
    </row>
    <row r="91" spans="7:7" x14ac:dyDescent="0.25">
      <c r="G91" s="12"/>
    </row>
    <row r="92" spans="7:7" x14ac:dyDescent="0.25">
      <c r="G92" s="12"/>
    </row>
    <row r="93" spans="7:7" x14ac:dyDescent="0.25">
      <c r="G93" s="12"/>
    </row>
    <row r="94" spans="7:7" x14ac:dyDescent="0.25">
      <c r="G94" s="12"/>
    </row>
    <row r="95" spans="7:7" x14ac:dyDescent="0.25">
      <c r="G95" s="12"/>
    </row>
    <row r="96" spans="7:7" x14ac:dyDescent="0.25">
      <c r="G96" s="12"/>
    </row>
    <row r="97" spans="7:7" x14ac:dyDescent="0.25">
      <c r="G97" s="12"/>
    </row>
    <row r="98" spans="7:7" x14ac:dyDescent="0.25">
      <c r="G98" s="12"/>
    </row>
    <row r="99" spans="7:7" x14ac:dyDescent="0.25">
      <c r="G99" s="12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  <row r="138" spans="7:7" x14ac:dyDescent="0.25">
      <c r="G138" s="12"/>
    </row>
    <row r="139" spans="7:7" x14ac:dyDescent="0.25">
      <c r="G139" s="12"/>
    </row>
    <row r="140" spans="7:7" x14ac:dyDescent="0.25">
      <c r="G140" s="12"/>
    </row>
    <row r="141" spans="7:7" x14ac:dyDescent="0.25">
      <c r="G141" s="12"/>
    </row>
    <row r="142" spans="7:7" x14ac:dyDescent="0.25">
      <c r="G142" s="12"/>
    </row>
    <row r="143" spans="7:7" x14ac:dyDescent="0.25">
      <c r="G143" s="12"/>
    </row>
    <row r="144" spans="7:7" x14ac:dyDescent="0.25">
      <c r="G144" s="12"/>
    </row>
    <row r="145" spans="7:7" x14ac:dyDescent="0.25">
      <c r="G145" s="12"/>
    </row>
    <row r="146" spans="7:7" x14ac:dyDescent="0.25">
      <c r="G146" s="12"/>
    </row>
    <row r="147" spans="7:7" x14ac:dyDescent="0.25">
      <c r="G147" s="12"/>
    </row>
    <row r="148" spans="7:7" x14ac:dyDescent="0.25">
      <c r="G148" s="12"/>
    </row>
    <row r="149" spans="7:7" x14ac:dyDescent="0.25">
      <c r="G149" s="12"/>
    </row>
    <row r="150" spans="7:7" x14ac:dyDescent="0.25">
      <c r="G150" s="12"/>
    </row>
    <row r="151" spans="7:7" x14ac:dyDescent="0.25">
      <c r="G151" s="12"/>
    </row>
    <row r="152" spans="7:7" x14ac:dyDescent="0.25">
      <c r="G152" s="12"/>
    </row>
    <row r="153" spans="7:7" x14ac:dyDescent="0.25">
      <c r="G153" s="12"/>
    </row>
    <row r="154" spans="7:7" x14ac:dyDescent="0.25">
      <c r="G154" s="12"/>
    </row>
    <row r="155" spans="7:7" x14ac:dyDescent="0.25">
      <c r="G155" s="12"/>
    </row>
    <row r="156" spans="7:7" x14ac:dyDescent="0.25">
      <c r="G156" s="12"/>
    </row>
    <row r="157" spans="7:7" x14ac:dyDescent="0.25">
      <c r="G157" s="12"/>
    </row>
    <row r="158" spans="7:7" x14ac:dyDescent="0.25">
      <c r="G158" s="12"/>
    </row>
    <row r="159" spans="7:7" x14ac:dyDescent="0.25">
      <c r="G159" s="12"/>
    </row>
    <row r="160" spans="7:7" x14ac:dyDescent="0.25">
      <c r="G160" s="12"/>
    </row>
    <row r="161" spans="7:7" x14ac:dyDescent="0.25">
      <c r="G161" s="12"/>
    </row>
    <row r="162" spans="7:7" x14ac:dyDescent="0.25">
      <c r="G162" s="12"/>
    </row>
    <row r="163" spans="7:7" x14ac:dyDescent="0.25">
      <c r="G163" s="12"/>
    </row>
    <row r="164" spans="7:7" x14ac:dyDescent="0.25">
      <c r="G164" s="12"/>
    </row>
    <row r="165" spans="7:7" x14ac:dyDescent="0.25">
      <c r="G165" s="12"/>
    </row>
    <row r="166" spans="7:7" x14ac:dyDescent="0.25">
      <c r="G166" s="12"/>
    </row>
    <row r="167" spans="7:7" x14ac:dyDescent="0.25">
      <c r="G167" s="12"/>
    </row>
    <row r="168" spans="7:7" x14ac:dyDescent="0.25">
      <c r="G168" s="12"/>
    </row>
    <row r="169" spans="7:7" x14ac:dyDescent="0.25">
      <c r="G169" s="12"/>
    </row>
    <row r="170" spans="7:7" x14ac:dyDescent="0.25">
      <c r="G170" s="12"/>
    </row>
    <row r="171" spans="7:7" x14ac:dyDescent="0.25">
      <c r="G171" s="12"/>
    </row>
    <row r="172" spans="7:7" x14ac:dyDescent="0.25">
      <c r="G172" s="12"/>
    </row>
    <row r="173" spans="7:7" x14ac:dyDescent="0.25">
      <c r="G173" s="12"/>
    </row>
    <row r="174" spans="7:7" x14ac:dyDescent="0.25">
      <c r="G174" s="12"/>
    </row>
    <row r="175" spans="7:7" x14ac:dyDescent="0.25">
      <c r="G175" s="12"/>
    </row>
    <row r="176" spans="7:7" x14ac:dyDescent="0.25">
      <c r="G176" s="12"/>
    </row>
    <row r="177" spans="7:7" x14ac:dyDescent="0.25">
      <c r="G177" s="12"/>
    </row>
    <row r="178" spans="7:7" x14ac:dyDescent="0.25">
      <c r="G178" s="12"/>
    </row>
    <row r="179" spans="7:7" x14ac:dyDescent="0.25">
      <c r="G179" s="12"/>
    </row>
    <row r="180" spans="7:7" x14ac:dyDescent="0.25">
      <c r="G180" s="12"/>
    </row>
    <row r="181" spans="7:7" x14ac:dyDescent="0.25">
      <c r="G181" s="12"/>
    </row>
    <row r="182" spans="7:7" x14ac:dyDescent="0.25">
      <c r="G182" s="12"/>
    </row>
    <row r="183" spans="7:7" x14ac:dyDescent="0.25">
      <c r="G183" s="12"/>
    </row>
    <row r="184" spans="7:7" x14ac:dyDescent="0.25">
      <c r="G184" s="12"/>
    </row>
    <row r="185" spans="7:7" x14ac:dyDescent="0.25">
      <c r="G185" s="12"/>
    </row>
    <row r="186" spans="7:7" x14ac:dyDescent="0.25">
      <c r="G186" s="12"/>
    </row>
    <row r="187" spans="7:7" x14ac:dyDescent="0.25">
      <c r="G187" s="12"/>
    </row>
    <row r="188" spans="7:7" x14ac:dyDescent="0.25">
      <c r="G188" s="12"/>
    </row>
    <row r="189" spans="7:7" x14ac:dyDescent="0.25">
      <c r="G189" s="12"/>
    </row>
    <row r="190" spans="7:7" x14ac:dyDescent="0.25">
      <c r="G190" s="12"/>
    </row>
    <row r="191" spans="7:7" x14ac:dyDescent="0.25">
      <c r="G191" s="12"/>
    </row>
    <row r="192" spans="7:7" x14ac:dyDescent="0.25">
      <c r="G192" s="12"/>
    </row>
    <row r="193" spans="7:7" x14ac:dyDescent="0.25">
      <c r="G193" s="12"/>
    </row>
    <row r="194" spans="7:7" x14ac:dyDescent="0.25">
      <c r="G194" s="12"/>
    </row>
    <row r="195" spans="7:7" x14ac:dyDescent="0.25">
      <c r="G195" s="12"/>
    </row>
    <row r="196" spans="7:7" x14ac:dyDescent="0.25">
      <c r="G196" s="12"/>
    </row>
    <row r="197" spans="7:7" x14ac:dyDescent="0.25">
      <c r="G197" s="12"/>
    </row>
    <row r="198" spans="7:7" x14ac:dyDescent="0.25">
      <c r="G198" s="12"/>
    </row>
    <row r="199" spans="7:7" x14ac:dyDescent="0.25">
      <c r="G199" s="12"/>
    </row>
    <row r="200" spans="7:7" x14ac:dyDescent="0.25">
      <c r="G200" s="12"/>
    </row>
    <row r="201" spans="7:7" x14ac:dyDescent="0.25">
      <c r="G201" s="12"/>
    </row>
    <row r="202" spans="7:7" x14ac:dyDescent="0.25">
      <c r="G202" s="12"/>
    </row>
    <row r="203" spans="7:7" x14ac:dyDescent="0.25">
      <c r="G203" s="12"/>
    </row>
    <row r="204" spans="7:7" x14ac:dyDescent="0.25">
      <c r="G204" s="12"/>
    </row>
    <row r="205" spans="7:7" x14ac:dyDescent="0.25">
      <c r="G205" s="12"/>
    </row>
    <row r="206" spans="7:7" x14ac:dyDescent="0.25">
      <c r="G206" s="12"/>
    </row>
    <row r="207" spans="7:7" x14ac:dyDescent="0.25">
      <c r="G207" s="12"/>
    </row>
    <row r="208" spans="7:7" x14ac:dyDescent="0.25">
      <c r="G208" s="12"/>
    </row>
    <row r="209" spans="7:7" x14ac:dyDescent="0.25">
      <c r="G209" s="12"/>
    </row>
    <row r="210" spans="7:7" x14ac:dyDescent="0.25">
      <c r="G210" s="12"/>
    </row>
    <row r="211" spans="7:7" x14ac:dyDescent="0.25">
      <c r="G211" s="12"/>
    </row>
    <row r="212" spans="7:7" x14ac:dyDescent="0.25">
      <c r="G212" s="12"/>
    </row>
    <row r="213" spans="7:7" x14ac:dyDescent="0.25">
      <c r="G213" s="12"/>
    </row>
    <row r="214" spans="7:7" x14ac:dyDescent="0.25">
      <c r="G214" s="12"/>
    </row>
    <row r="215" spans="7:7" x14ac:dyDescent="0.25">
      <c r="G215" s="12"/>
    </row>
    <row r="216" spans="7:7" x14ac:dyDescent="0.25">
      <c r="G216" s="12"/>
    </row>
    <row r="217" spans="7:7" x14ac:dyDescent="0.25">
      <c r="G217" s="12"/>
    </row>
    <row r="218" spans="7:7" x14ac:dyDescent="0.25">
      <c r="G218" s="12"/>
    </row>
    <row r="219" spans="7:7" x14ac:dyDescent="0.25">
      <c r="G219" s="12"/>
    </row>
    <row r="220" spans="7:7" x14ac:dyDescent="0.25">
      <c r="G220" s="12"/>
    </row>
    <row r="221" spans="7:7" x14ac:dyDescent="0.25">
      <c r="G221" s="12"/>
    </row>
    <row r="222" spans="7:7" x14ac:dyDescent="0.25">
      <c r="G222" s="12"/>
    </row>
    <row r="223" spans="7:7" x14ac:dyDescent="0.25">
      <c r="G223" s="12"/>
    </row>
    <row r="224" spans="7:7" x14ac:dyDescent="0.25">
      <c r="G224" s="12"/>
    </row>
    <row r="225" spans="7:7" x14ac:dyDescent="0.25">
      <c r="G225" s="12"/>
    </row>
    <row r="226" spans="7:7" x14ac:dyDescent="0.25">
      <c r="G226" s="12"/>
    </row>
    <row r="227" spans="7:7" x14ac:dyDescent="0.25">
      <c r="G227" s="12"/>
    </row>
    <row r="228" spans="7:7" x14ac:dyDescent="0.25">
      <c r="G228" s="12"/>
    </row>
    <row r="229" spans="7:7" x14ac:dyDescent="0.25">
      <c r="G229" s="12"/>
    </row>
    <row r="230" spans="7:7" x14ac:dyDescent="0.25">
      <c r="G230" s="12"/>
    </row>
    <row r="231" spans="7:7" x14ac:dyDescent="0.25">
      <c r="G231" s="12"/>
    </row>
    <row r="232" spans="7:7" x14ac:dyDescent="0.25">
      <c r="G232" s="12"/>
    </row>
    <row r="233" spans="7:7" x14ac:dyDescent="0.25">
      <c r="G233" s="12"/>
    </row>
    <row r="234" spans="7:7" x14ac:dyDescent="0.25">
      <c r="G234" s="12"/>
    </row>
    <row r="235" spans="7:7" x14ac:dyDescent="0.25">
      <c r="G235" s="12"/>
    </row>
    <row r="236" spans="7:7" x14ac:dyDescent="0.25">
      <c r="G236" s="12"/>
    </row>
    <row r="237" spans="7:7" x14ac:dyDescent="0.25">
      <c r="G237" s="12"/>
    </row>
    <row r="238" spans="7:7" x14ac:dyDescent="0.25">
      <c r="G238" s="12"/>
    </row>
    <row r="239" spans="7:7" x14ac:dyDescent="0.25">
      <c r="G239" s="12"/>
    </row>
    <row r="240" spans="7:7" x14ac:dyDescent="0.25">
      <c r="G240" s="12"/>
    </row>
    <row r="241" spans="7:7" x14ac:dyDescent="0.25">
      <c r="G241" s="12"/>
    </row>
    <row r="242" spans="7:7" x14ac:dyDescent="0.25">
      <c r="G242" s="12"/>
    </row>
    <row r="243" spans="7:7" x14ac:dyDescent="0.25">
      <c r="G243" s="12"/>
    </row>
    <row r="244" spans="7:7" x14ac:dyDescent="0.25">
      <c r="G244" s="12"/>
    </row>
    <row r="245" spans="7:7" x14ac:dyDescent="0.25">
      <c r="G245" s="12"/>
    </row>
    <row r="246" spans="7:7" x14ac:dyDescent="0.25">
      <c r="G246" s="12"/>
    </row>
    <row r="247" spans="7:7" x14ac:dyDescent="0.25">
      <c r="G247" s="12"/>
    </row>
    <row r="248" spans="7:7" x14ac:dyDescent="0.25">
      <c r="G248" s="12"/>
    </row>
    <row r="249" spans="7:7" x14ac:dyDescent="0.25">
      <c r="G249" s="12"/>
    </row>
    <row r="250" spans="7:7" x14ac:dyDescent="0.25">
      <c r="G250" s="12"/>
    </row>
    <row r="251" spans="7:7" x14ac:dyDescent="0.25">
      <c r="G251" s="12"/>
    </row>
    <row r="252" spans="7:7" x14ac:dyDescent="0.25">
      <c r="G252" s="12"/>
    </row>
    <row r="253" spans="7:7" x14ac:dyDescent="0.25">
      <c r="G253" s="12"/>
    </row>
    <row r="254" spans="7:7" x14ac:dyDescent="0.25">
      <c r="G254" s="12"/>
    </row>
    <row r="255" spans="7:7" x14ac:dyDescent="0.25">
      <c r="G255" s="12"/>
    </row>
    <row r="256" spans="7:7" x14ac:dyDescent="0.25">
      <c r="G256" s="12"/>
    </row>
    <row r="257" spans="7:7" x14ac:dyDescent="0.25">
      <c r="G257" s="12"/>
    </row>
    <row r="258" spans="7:7" x14ac:dyDescent="0.25">
      <c r="G258" s="12"/>
    </row>
    <row r="259" spans="7:7" x14ac:dyDescent="0.25">
      <c r="G259" s="12"/>
    </row>
    <row r="260" spans="7:7" x14ac:dyDescent="0.25">
      <c r="G260" s="12"/>
    </row>
    <row r="261" spans="7:7" x14ac:dyDescent="0.25">
      <c r="G261" s="12"/>
    </row>
    <row r="262" spans="7:7" x14ac:dyDescent="0.25">
      <c r="G262" s="12"/>
    </row>
    <row r="263" spans="7:7" x14ac:dyDescent="0.25">
      <c r="G263" s="12"/>
    </row>
    <row r="264" spans="7:7" x14ac:dyDescent="0.25">
      <c r="G264" s="12"/>
    </row>
    <row r="265" spans="7:7" x14ac:dyDescent="0.25">
      <c r="G265" s="12"/>
    </row>
    <row r="266" spans="7:7" x14ac:dyDescent="0.25">
      <c r="G266" s="12"/>
    </row>
    <row r="267" spans="7:7" x14ac:dyDescent="0.25">
      <c r="G267" s="12"/>
    </row>
    <row r="268" spans="7:7" x14ac:dyDescent="0.25">
      <c r="G268" s="12"/>
    </row>
    <row r="269" spans="7:7" x14ac:dyDescent="0.25">
      <c r="G269" s="12"/>
    </row>
    <row r="270" spans="7:7" x14ac:dyDescent="0.25">
      <c r="G270" s="12"/>
    </row>
    <row r="271" spans="7:7" x14ac:dyDescent="0.25">
      <c r="G271" s="12"/>
    </row>
    <row r="272" spans="7:7" x14ac:dyDescent="0.25">
      <c r="G272" s="12"/>
    </row>
    <row r="273" spans="7:7" x14ac:dyDescent="0.25">
      <c r="G273" s="12"/>
    </row>
    <row r="274" spans="7:7" x14ac:dyDescent="0.25">
      <c r="G274" s="12"/>
    </row>
    <row r="275" spans="7:7" x14ac:dyDescent="0.25">
      <c r="G275" s="12"/>
    </row>
    <row r="276" spans="7:7" x14ac:dyDescent="0.25">
      <c r="G276" s="12"/>
    </row>
    <row r="277" spans="7:7" x14ac:dyDescent="0.25">
      <c r="G277" s="12"/>
    </row>
    <row r="278" spans="7:7" x14ac:dyDescent="0.25">
      <c r="G278" s="12"/>
    </row>
    <row r="279" spans="7:7" x14ac:dyDescent="0.25">
      <c r="G279" s="12"/>
    </row>
    <row r="280" spans="7:7" x14ac:dyDescent="0.25">
      <c r="G280" s="12"/>
    </row>
    <row r="281" spans="7:7" x14ac:dyDescent="0.25">
      <c r="G281" s="12"/>
    </row>
    <row r="282" spans="7:7" x14ac:dyDescent="0.25">
      <c r="G282" s="12"/>
    </row>
    <row r="283" spans="7:7" x14ac:dyDescent="0.25">
      <c r="G283" s="12"/>
    </row>
    <row r="284" spans="7:7" x14ac:dyDescent="0.25">
      <c r="G284" s="12"/>
    </row>
    <row r="285" spans="7:7" x14ac:dyDescent="0.25">
      <c r="G285" s="12"/>
    </row>
    <row r="286" spans="7:7" x14ac:dyDescent="0.25">
      <c r="G286" s="12"/>
    </row>
    <row r="287" spans="7:7" x14ac:dyDescent="0.25">
      <c r="G287" s="12"/>
    </row>
    <row r="288" spans="7:7" x14ac:dyDescent="0.25">
      <c r="G288" s="12"/>
    </row>
    <row r="289" spans="7:7" x14ac:dyDescent="0.25">
      <c r="G289" s="12"/>
    </row>
    <row r="290" spans="7:7" x14ac:dyDescent="0.25">
      <c r="G290" s="12"/>
    </row>
    <row r="291" spans="7:7" x14ac:dyDescent="0.25">
      <c r="G291" s="12"/>
    </row>
    <row r="292" spans="7:7" x14ac:dyDescent="0.25">
      <c r="G292" s="12"/>
    </row>
    <row r="293" spans="7:7" x14ac:dyDescent="0.25">
      <c r="G293" s="12"/>
    </row>
    <row r="294" spans="7:7" x14ac:dyDescent="0.25">
      <c r="G294" s="12"/>
    </row>
    <row r="295" spans="7:7" x14ac:dyDescent="0.25">
      <c r="G295" s="12"/>
    </row>
    <row r="296" spans="7:7" x14ac:dyDescent="0.25">
      <c r="G296" s="12"/>
    </row>
    <row r="297" spans="7:7" x14ac:dyDescent="0.25">
      <c r="G297" s="12"/>
    </row>
    <row r="298" spans="7:7" x14ac:dyDescent="0.25">
      <c r="G298" s="12"/>
    </row>
    <row r="299" spans="7:7" x14ac:dyDescent="0.25">
      <c r="G299" s="12"/>
    </row>
    <row r="300" spans="7:7" x14ac:dyDescent="0.25">
      <c r="G300" s="12"/>
    </row>
    <row r="301" spans="7:7" x14ac:dyDescent="0.25">
      <c r="G301" s="12"/>
    </row>
    <row r="302" spans="7:7" x14ac:dyDescent="0.25">
      <c r="G302" s="12"/>
    </row>
    <row r="303" spans="7:7" x14ac:dyDescent="0.25">
      <c r="G303" s="12"/>
    </row>
    <row r="304" spans="7:7" x14ac:dyDescent="0.25">
      <c r="G304" s="12"/>
    </row>
    <row r="305" spans="7:7" x14ac:dyDescent="0.25">
      <c r="G305" s="12"/>
    </row>
    <row r="306" spans="7:7" x14ac:dyDescent="0.25">
      <c r="G306" s="12"/>
    </row>
    <row r="307" spans="7:7" x14ac:dyDescent="0.25">
      <c r="G307" s="12"/>
    </row>
    <row r="308" spans="7:7" x14ac:dyDescent="0.25">
      <c r="G308" s="12"/>
    </row>
    <row r="309" spans="7:7" x14ac:dyDescent="0.25">
      <c r="G309" s="12"/>
    </row>
    <row r="310" spans="7:7" x14ac:dyDescent="0.25">
      <c r="G310" s="12"/>
    </row>
    <row r="311" spans="7:7" x14ac:dyDescent="0.25">
      <c r="G311" s="12"/>
    </row>
    <row r="312" spans="7:7" x14ac:dyDescent="0.25">
      <c r="G312" s="12"/>
    </row>
    <row r="313" spans="7:7" x14ac:dyDescent="0.25">
      <c r="G313" s="12"/>
    </row>
    <row r="314" spans="7:7" x14ac:dyDescent="0.25">
      <c r="G314" s="12"/>
    </row>
    <row r="315" spans="7:7" x14ac:dyDescent="0.25">
      <c r="G315" s="12"/>
    </row>
    <row r="316" spans="7:7" x14ac:dyDescent="0.25">
      <c r="G316" s="12"/>
    </row>
    <row r="317" spans="7:7" x14ac:dyDescent="0.25">
      <c r="G317" s="12"/>
    </row>
    <row r="318" spans="7:7" x14ac:dyDescent="0.25">
      <c r="G318" s="12"/>
    </row>
    <row r="319" spans="7:7" x14ac:dyDescent="0.25">
      <c r="G319" s="12"/>
    </row>
    <row r="320" spans="7:7" x14ac:dyDescent="0.25">
      <c r="G320" s="12"/>
    </row>
    <row r="321" spans="7:7" x14ac:dyDescent="0.25">
      <c r="G321" s="12"/>
    </row>
    <row r="322" spans="7:7" x14ac:dyDescent="0.25">
      <c r="G322" s="12"/>
    </row>
    <row r="323" spans="7:7" x14ac:dyDescent="0.25">
      <c r="G323" s="12"/>
    </row>
    <row r="324" spans="7:7" x14ac:dyDescent="0.25">
      <c r="G324" s="12"/>
    </row>
    <row r="325" spans="7:7" x14ac:dyDescent="0.25">
      <c r="G325" s="12"/>
    </row>
    <row r="326" spans="7:7" x14ac:dyDescent="0.25">
      <c r="G326" s="12"/>
    </row>
    <row r="327" spans="7:7" x14ac:dyDescent="0.25">
      <c r="G327" s="12"/>
    </row>
    <row r="328" spans="7:7" x14ac:dyDescent="0.25">
      <c r="G328" s="12"/>
    </row>
    <row r="329" spans="7:7" x14ac:dyDescent="0.25">
      <c r="G329" s="12"/>
    </row>
    <row r="330" spans="7:7" x14ac:dyDescent="0.25">
      <c r="G330" s="12"/>
    </row>
    <row r="331" spans="7:7" x14ac:dyDescent="0.25">
      <c r="G331" s="12"/>
    </row>
    <row r="332" spans="7:7" x14ac:dyDescent="0.25">
      <c r="G332" s="12"/>
    </row>
    <row r="333" spans="7:7" x14ac:dyDescent="0.25">
      <c r="G333" s="12"/>
    </row>
    <row r="334" spans="7:7" x14ac:dyDescent="0.25">
      <c r="G334" s="12"/>
    </row>
    <row r="335" spans="7:7" x14ac:dyDescent="0.25">
      <c r="G335" s="12"/>
    </row>
    <row r="336" spans="7:7" x14ac:dyDescent="0.25">
      <c r="G336" s="12"/>
    </row>
    <row r="337" spans="7:7" x14ac:dyDescent="0.25">
      <c r="G337" s="12"/>
    </row>
    <row r="338" spans="7:7" x14ac:dyDescent="0.25">
      <c r="G338" s="12"/>
    </row>
    <row r="339" spans="7:7" x14ac:dyDescent="0.25">
      <c r="G339" s="12"/>
    </row>
    <row r="340" spans="7:7" x14ac:dyDescent="0.25">
      <c r="G340" s="12"/>
    </row>
    <row r="341" spans="7:7" x14ac:dyDescent="0.25">
      <c r="G341" s="12"/>
    </row>
    <row r="342" spans="7:7" x14ac:dyDescent="0.25">
      <c r="G342" s="12"/>
    </row>
    <row r="343" spans="7:7" x14ac:dyDescent="0.25">
      <c r="G343" s="12"/>
    </row>
    <row r="344" spans="7:7" x14ac:dyDescent="0.25">
      <c r="G344" s="12"/>
    </row>
    <row r="345" spans="7:7" x14ac:dyDescent="0.25">
      <c r="G345" s="12"/>
    </row>
    <row r="346" spans="7:7" x14ac:dyDescent="0.25">
      <c r="G346" s="12"/>
    </row>
    <row r="347" spans="7:7" x14ac:dyDescent="0.25">
      <c r="G347" s="12"/>
    </row>
    <row r="348" spans="7:7" x14ac:dyDescent="0.25">
      <c r="G348" s="12"/>
    </row>
    <row r="349" spans="7:7" x14ac:dyDescent="0.25">
      <c r="G349" s="12"/>
    </row>
    <row r="350" spans="7:7" x14ac:dyDescent="0.25">
      <c r="G350" s="12"/>
    </row>
    <row r="351" spans="7:7" x14ac:dyDescent="0.25">
      <c r="G351" s="12"/>
    </row>
    <row r="352" spans="7:7" x14ac:dyDescent="0.25">
      <c r="G352" s="12"/>
    </row>
    <row r="353" spans="7:7" x14ac:dyDescent="0.25">
      <c r="G353" s="12"/>
    </row>
    <row r="354" spans="7:7" x14ac:dyDescent="0.25">
      <c r="G354" s="12"/>
    </row>
    <row r="355" spans="7:7" x14ac:dyDescent="0.25">
      <c r="G355" s="12"/>
    </row>
    <row r="356" spans="7:7" x14ac:dyDescent="0.25">
      <c r="G356" s="12"/>
    </row>
    <row r="357" spans="7:7" x14ac:dyDescent="0.25">
      <c r="G357" s="12"/>
    </row>
    <row r="358" spans="7:7" x14ac:dyDescent="0.25">
      <c r="G358" s="12"/>
    </row>
    <row r="359" spans="7:7" x14ac:dyDescent="0.25">
      <c r="G359" s="12"/>
    </row>
    <row r="360" spans="7:7" x14ac:dyDescent="0.25">
      <c r="G360" s="12"/>
    </row>
    <row r="361" spans="7:7" x14ac:dyDescent="0.25">
      <c r="G361" s="12"/>
    </row>
    <row r="362" spans="7:7" x14ac:dyDescent="0.25">
      <c r="G362" s="12"/>
    </row>
    <row r="363" spans="7:7" x14ac:dyDescent="0.25">
      <c r="G363" s="12"/>
    </row>
    <row r="364" spans="7:7" x14ac:dyDescent="0.25">
      <c r="G364" s="12"/>
    </row>
    <row r="365" spans="7:7" x14ac:dyDescent="0.25">
      <c r="G365" s="12"/>
    </row>
    <row r="366" spans="7:7" x14ac:dyDescent="0.25">
      <c r="G366" s="12"/>
    </row>
    <row r="367" spans="7:7" x14ac:dyDescent="0.25">
      <c r="G367" s="12"/>
    </row>
    <row r="368" spans="7:7" x14ac:dyDescent="0.25">
      <c r="G368" s="12"/>
    </row>
    <row r="369" spans="7:7" x14ac:dyDescent="0.25">
      <c r="G369" s="12"/>
    </row>
    <row r="370" spans="7:7" x14ac:dyDescent="0.25">
      <c r="G370" s="12"/>
    </row>
    <row r="371" spans="7:7" x14ac:dyDescent="0.25">
      <c r="G371" s="12"/>
    </row>
    <row r="372" spans="7:7" x14ac:dyDescent="0.25">
      <c r="G372" s="12"/>
    </row>
    <row r="373" spans="7:7" x14ac:dyDescent="0.25">
      <c r="G373" s="12"/>
    </row>
    <row r="374" spans="7:7" x14ac:dyDescent="0.25">
      <c r="G374" s="12"/>
    </row>
    <row r="375" spans="7:7" x14ac:dyDescent="0.25">
      <c r="G375" s="12"/>
    </row>
    <row r="376" spans="7:7" x14ac:dyDescent="0.25">
      <c r="G376" s="12"/>
    </row>
    <row r="377" spans="7:7" x14ac:dyDescent="0.25">
      <c r="G377" s="12"/>
    </row>
    <row r="378" spans="7:7" x14ac:dyDescent="0.25">
      <c r="G378" s="12"/>
    </row>
    <row r="379" spans="7:7" x14ac:dyDescent="0.25">
      <c r="G379" s="12"/>
    </row>
    <row r="380" spans="7:7" x14ac:dyDescent="0.25">
      <c r="G380" s="12"/>
    </row>
    <row r="381" spans="7:7" x14ac:dyDescent="0.25">
      <c r="G381" s="12"/>
    </row>
    <row r="382" spans="7:7" x14ac:dyDescent="0.25">
      <c r="G382" s="12"/>
    </row>
    <row r="383" spans="7:7" x14ac:dyDescent="0.25">
      <c r="G383" s="12"/>
    </row>
    <row r="384" spans="7:7" x14ac:dyDescent="0.25">
      <c r="G384" s="12"/>
    </row>
    <row r="385" spans="7:7" x14ac:dyDescent="0.25">
      <c r="G385" s="12"/>
    </row>
    <row r="386" spans="7:7" x14ac:dyDescent="0.25">
      <c r="G386" s="12"/>
    </row>
    <row r="387" spans="7:7" x14ac:dyDescent="0.25">
      <c r="G387" s="12"/>
    </row>
    <row r="388" spans="7:7" x14ac:dyDescent="0.25">
      <c r="G388" s="12"/>
    </row>
    <row r="389" spans="7:7" x14ac:dyDescent="0.25">
      <c r="G389" s="12"/>
    </row>
    <row r="390" spans="7:7" x14ac:dyDescent="0.25">
      <c r="G390" s="12"/>
    </row>
    <row r="391" spans="7:7" x14ac:dyDescent="0.25">
      <c r="G391" s="12"/>
    </row>
    <row r="392" spans="7:7" x14ac:dyDescent="0.25">
      <c r="G392" s="12"/>
    </row>
    <row r="393" spans="7:7" x14ac:dyDescent="0.25">
      <c r="G393" s="12"/>
    </row>
    <row r="394" spans="7:7" x14ac:dyDescent="0.25">
      <c r="G394" s="12"/>
    </row>
    <row r="395" spans="7:7" x14ac:dyDescent="0.25">
      <c r="G395" s="12"/>
    </row>
    <row r="396" spans="7:7" x14ac:dyDescent="0.25">
      <c r="G396" s="12"/>
    </row>
    <row r="397" spans="7:7" x14ac:dyDescent="0.25">
      <c r="G397" s="12"/>
    </row>
    <row r="398" spans="7:7" x14ac:dyDescent="0.25">
      <c r="G398" s="12"/>
    </row>
    <row r="399" spans="7:7" x14ac:dyDescent="0.25">
      <c r="G399" s="12"/>
    </row>
    <row r="400" spans="7:7" x14ac:dyDescent="0.25">
      <c r="G400" s="12"/>
    </row>
    <row r="401" spans="7:7" x14ac:dyDescent="0.25">
      <c r="G401" s="12"/>
    </row>
    <row r="402" spans="7:7" x14ac:dyDescent="0.25">
      <c r="G402" s="12"/>
    </row>
    <row r="403" spans="7:7" x14ac:dyDescent="0.25">
      <c r="G403" s="12"/>
    </row>
    <row r="404" spans="7:7" x14ac:dyDescent="0.25">
      <c r="G404" s="12"/>
    </row>
    <row r="405" spans="7:7" x14ac:dyDescent="0.25">
      <c r="G405" s="12"/>
    </row>
    <row r="406" spans="7:7" x14ac:dyDescent="0.25">
      <c r="G406" s="12"/>
    </row>
    <row r="407" spans="7:7" x14ac:dyDescent="0.25">
      <c r="G407" s="12"/>
    </row>
    <row r="408" spans="7:7" x14ac:dyDescent="0.25">
      <c r="G408" s="12"/>
    </row>
    <row r="409" spans="7:7" x14ac:dyDescent="0.25">
      <c r="G409" s="12"/>
    </row>
    <row r="410" spans="7:7" x14ac:dyDescent="0.25">
      <c r="G410" s="12"/>
    </row>
    <row r="411" spans="7:7" x14ac:dyDescent="0.25">
      <c r="G411" s="12"/>
    </row>
    <row r="412" spans="7:7" x14ac:dyDescent="0.25">
      <c r="G412" s="12"/>
    </row>
    <row r="413" spans="7:7" x14ac:dyDescent="0.25">
      <c r="G413" s="12"/>
    </row>
    <row r="414" spans="7:7" x14ac:dyDescent="0.25">
      <c r="G414" s="12"/>
    </row>
    <row r="415" spans="7:7" x14ac:dyDescent="0.25">
      <c r="G415" s="12"/>
    </row>
    <row r="416" spans="7:7" x14ac:dyDescent="0.25">
      <c r="G416" s="12"/>
    </row>
    <row r="417" spans="7:7" x14ac:dyDescent="0.25">
      <c r="G417" s="12"/>
    </row>
    <row r="418" spans="7:7" x14ac:dyDescent="0.25">
      <c r="G418" s="12"/>
    </row>
    <row r="419" spans="7:7" x14ac:dyDescent="0.25">
      <c r="G419" s="12"/>
    </row>
    <row r="420" spans="7:7" x14ac:dyDescent="0.25">
      <c r="G420" s="12"/>
    </row>
    <row r="421" spans="7:7" x14ac:dyDescent="0.25">
      <c r="G421" s="12"/>
    </row>
    <row r="422" spans="7:7" x14ac:dyDescent="0.25">
      <c r="G422" s="12"/>
    </row>
    <row r="423" spans="7:7" x14ac:dyDescent="0.25">
      <c r="G423" s="12"/>
    </row>
    <row r="424" spans="7:7" x14ac:dyDescent="0.25">
      <c r="G424" s="12"/>
    </row>
    <row r="425" spans="7:7" x14ac:dyDescent="0.25">
      <c r="G425" s="12"/>
    </row>
    <row r="426" spans="7:7" x14ac:dyDescent="0.25">
      <c r="G426" s="12"/>
    </row>
    <row r="427" spans="7:7" x14ac:dyDescent="0.25">
      <c r="G427" s="12"/>
    </row>
    <row r="428" spans="7:7" x14ac:dyDescent="0.25">
      <c r="G428" s="12"/>
    </row>
    <row r="429" spans="7:7" x14ac:dyDescent="0.25">
      <c r="G429" s="12"/>
    </row>
    <row r="430" spans="7:7" x14ac:dyDescent="0.25">
      <c r="G430" s="12"/>
    </row>
    <row r="431" spans="7:7" x14ac:dyDescent="0.25">
      <c r="G431" s="12"/>
    </row>
    <row r="432" spans="7:7" x14ac:dyDescent="0.25">
      <c r="G432" s="12"/>
    </row>
    <row r="433" spans="7:7" x14ac:dyDescent="0.25">
      <c r="G433" s="12"/>
    </row>
    <row r="434" spans="7:7" x14ac:dyDescent="0.25">
      <c r="G434" s="12"/>
    </row>
    <row r="435" spans="7:7" x14ac:dyDescent="0.25">
      <c r="G435" s="12"/>
    </row>
    <row r="436" spans="7:7" x14ac:dyDescent="0.25">
      <c r="G436" s="12"/>
    </row>
    <row r="437" spans="7:7" x14ac:dyDescent="0.25">
      <c r="G437" s="12"/>
    </row>
    <row r="438" spans="7:7" x14ac:dyDescent="0.25">
      <c r="G438" s="12"/>
    </row>
    <row r="439" spans="7:7" x14ac:dyDescent="0.25">
      <c r="G439" s="12"/>
    </row>
    <row r="440" spans="7:7" x14ac:dyDescent="0.25">
      <c r="G440" s="12"/>
    </row>
    <row r="441" spans="7:7" x14ac:dyDescent="0.25">
      <c r="G441" s="12"/>
    </row>
    <row r="442" spans="7:7" x14ac:dyDescent="0.25">
      <c r="G442" s="12"/>
    </row>
    <row r="443" spans="7:7" x14ac:dyDescent="0.25">
      <c r="G443" s="12"/>
    </row>
    <row r="444" spans="7:7" x14ac:dyDescent="0.25">
      <c r="G444" s="12"/>
    </row>
    <row r="445" spans="7:7" x14ac:dyDescent="0.25">
      <c r="G445" s="12"/>
    </row>
    <row r="446" spans="7:7" x14ac:dyDescent="0.25">
      <c r="G446" s="12"/>
    </row>
    <row r="447" spans="7:7" x14ac:dyDescent="0.25">
      <c r="G447" s="12"/>
    </row>
    <row r="448" spans="7:7" x14ac:dyDescent="0.25">
      <c r="G448" s="12"/>
    </row>
    <row r="449" spans="7:7" x14ac:dyDescent="0.25">
      <c r="G449" s="12"/>
    </row>
    <row r="450" spans="7:7" x14ac:dyDescent="0.25">
      <c r="G450" s="12"/>
    </row>
    <row r="451" spans="7:7" x14ac:dyDescent="0.25">
      <c r="G451" s="12"/>
    </row>
    <row r="452" spans="7:7" x14ac:dyDescent="0.25">
      <c r="G452" s="12"/>
    </row>
    <row r="453" spans="7:7" x14ac:dyDescent="0.25">
      <c r="G453" s="12"/>
    </row>
    <row r="454" spans="7:7" x14ac:dyDescent="0.25">
      <c r="G454" s="12"/>
    </row>
    <row r="455" spans="7:7" x14ac:dyDescent="0.25">
      <c r="G455" s="12"/>
    </row>
    <row r="456" spans="7:7" x14ac:dyDescent="0.25">
      <c r="G456" s="12"/>
    </row>
    <row r="457" spans="7:7" x14ac:dyDescent="0.25">
      <c r="G457" s="12"/>
    </row>
    <row r="458" spans="7:7" x14ac:dyDescent="0.25">
      <c r="G458" s="12"/>
    </row>
    <row r="459" spans="7:7" x14ac:dyDescent="0.25">
      <c r="G459" s="12"/>
    </row>
    <row r="460" spans="7:7" x14ac:dyDescent="0.25">
      <c r="G460" s="12"/>
    </row>
    <row r="461" spans="7:7" x14ac:dyDescent="0.25">
      <c r="G461" s="12"/>
    </row>
    <row r="462" spans="7:7" x14ac:dyDescent="0.25">
      <c r="G462" s="12"/>
    </row>
    <row r="463" spans="7:7" x14ac:dyDescent="0.25">
      <c r="G463" s="12"/>
    </row>
    <row r="464" spans="7:7" x14ac:dyDescent="0.25">
      <c r="G464" s="12"/>
    </row>
    <row r="465" spans="7:7" x14ac:dyDescent="0.25">
      <c r="G465" s="12"/>
    </row>
    <row r="466" spans="7:7" x14ac:dyDescent="0.25">
      <c r="G466" s="12"/>
    </row>
    <row r="467" spans="7:7" x14ac:dyDescent="0.25">
      <c r="G467" s="12"/>
    </row>
    <row r="468" spans="7:7" x14ac:dyDescent="0.25">
      <c r="G468" s="12"/>
    </row>
    <row r="469" spans="7:7" x14ac:dyDescent="0.25">
      <c r="G469" s="12"/>
    </row>
    <row r="470" spans="7:7" x14ac:dyDescent="0.25">
      <c r="G470" s="12"/>
    </row>
    <row r="471" spans="7:7" x14ac:dyDescent="0.25">
      <c r="G471" s="12"/>
    </row>
    <row r="472" spans="7:7" x14ac:dyDescent="0.25">
      <c r="G472" s="12"/>
    </row>
    <row r="473" spans="7:7" x14ac:dyDescent="0.25">
      <c r="G473" s="12"/>
    </row>
    <row r="474" spans="7:7" x14ac:dyDescent="0.25">
      <c r="G474" s="12"/>
    </row>
    <row r="475" spans="7:7" x14ac:dyDescent="0.25">
      <c r="G475" s="12"/>
    </row>
    <row r="476" spans="7:7" x14ac:dyDescent="0.25">
      <c r="G476" s="12"/>
    </row>
    <row r="477" spans="7:7" x14ac:dyDescent="0.25">
      <c r="G477" s="12"/>
    </row>
    <row r="478" spans="7:7" x14ac:dyDescent="0.25">
      <c r="G478" s="12"/>
    </row>
    <row r="479" spans="7:7" x14ac:dyDescent="0.25">
      <c r="G479" s="12"/>
    </row>
    <row r="480" spans="7:7" x14ac:dyDescent="0.25">
      <c r="G480" s="12"/>
    </row>
    <row r="481" spans="7:7" x14ac:dyDescent="0.25">
      <c r="G481" s="12"/>
    </row>
    <row r="482" spans="7:7" x14ac:dyDescent="0.25">
      <c r="G482" s="12"/>
    </row>
  </sheetData>
  <phoneticPr fontId="0" type="noConversion"/>
  <printOptions horizontalCentered="1"/>
  <pageMargins left="1.1811023622047245" right="1.1811023622047245" top="0.36" bottom="1" header="0" footer="0"/>
  <pageSetup orientation="portrait" horizontalDpi="1200" verticalDpi="1200" r:id="rId1"/>
  <headerFooter alignWithMargins="0">
    <oddFooter>&amp;C41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1:O42"/>
  <sheetViews>
    <sheetView zoomScale="77" zoomScaleNormal="77" workbookViewId="0">
      <selection activeCell="C22" sqref="C22:D33"/>
    </sheetView>
  </sheetViews>
  <sheetFormatPr baseColWidth="10" defaultRowHeight="13.5" x14ac:dyDescent="0.25"/>
  <cols>
    <col min="1" max="1" width="0.140625" style="8" customWidth="1"/>
    <col min="2" max="2" width="19.42578125" style="8" customWidth="1"/>
    <col min="3" max="3" width="15" style="8" customWidth="1"/>
    <col min="4" max="4" width="15.42578125" style="8" customWidth="1"/>
    <col min="5" max="5" width="16.28515625" style="8" customWidth="1"/>
    <col min="6" max="6" width="12.7109375" style="8" customWidth="1"/>
    <col min="7" max="16384" width="11.42578125" style="8"/>
  </cols>
  <sheetData>
    <row r="1" spans="1:15" ht="13.5" customHeight="1" x14ac:dyDescent="0.25">
      <c r="A1" s="20"/>
      <c r="B1" s="76" t="s">
        <v>468</v>
      </c>
      <c r="C1" s="20"/>
      <c r="D1" s="20"/>
      <c r="E1" s="20"/>
      <c r="F1" s="20"/>
      <c r="G1" s="12"/>
      <c r="H1" s="12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G2" s="12"/>
      <c r="H2" s="12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69"/>
      <c r="C3" s="270"/>
      <c r="D3" s="264" t="s">
        <v>231</v>
      </c>
      <c r="E3" s="270"/>
      <c r="F3" s="271"/>
      <c r="G3" s="12"/>
      <c r="H3" s="12"/>
      <c r="I3" s="28"/>
      <c r="J3" s="28"/>
      <c r="K3" s="28"/>
      <c r="L3" s="28"/>
      <c r="M3" s="28"/>
      <c r="N3" s="28"/>
      <c r="O3" s="28"/>
    </row>
    <row r="4" spans="1:15" ht="13.5" customHeight="1" x14ac:dyDescent="0.25">
      <c r="A4" s="20"/>
      <c r="B4" s="266" t="s">
        <v>0</v>
      </c>
      <c r="C4" s="267" t="s">
        <v>362</v>
      </c>
      <c r="D4" s="267" t="s">
        <v>14</v>
      </c>
      <c r="E4" s="267" t="s">
        <v>16</v>
      </c>
      <c r="F4" s="267" t="s">
        <v>15</v>
      </c>
      <c r="G4" s="12"/>
      <c r="H4" s="12"/>
      <c r="I4" s="28"/>
      <c r="J4" s="28"/>
      <c r="K4" s="28"/>
      <c r="L4" s="28"/>
      <c r="M4" s="28"/>
      <c r="N4" s="28"/>
      <c r="O4" s="28"/>
    </row>
    <row r="5" spans="1:15" ht="13.5" customHeight="1" x14ac:dyDescent="0.25">
      <c r="A5" s="20"/>
      <c r="B5" s="60" t="s">
        <v>2</v>
      </c>
      <c r="C5" s="432">
        <v>407.50699999999995</v>
      </c>
      <c r="D5" s="432">
        <v>281.82324599999998</v>
      </c>
      <c r="E5" s="91">
        <v>0</v>
      </c>
      <c r="F5" s="214">
        <f t="shared" ref="F5:F10" si="0">SUM(C5:E5)</f>
        <v>689.33024599999999</v>
      </c>
      <c r="G5" s="44"/>
      <c r="H5" s="12"/>
      <c r="I5" s="28"/>
      <c r="J5" s="28"/>
      <c r="K5" s="28"/>
      <c r="L5" s="28"/>
      <c r="M5" s="28"/>
      <c r="N5" s="28"/>
      <c r="O5" s="28"/>
    </row>
    <row r="6" spans="1:15" ht="13.5" customHeight="1" x14ac:dyDescent="0.25">
      <c r="A6" s="20"/>
      <c r="B6" s="60" t="s">
        <v>3</v>
      </c>
      <c r="C6" s="432">
        <v>407.94400000000002</v>
      </c>
      <c r="D6" s="432">
        <v>258.21798199999995</v>
      </c>
      <c r="E6" s="91">
        <v>0</v>
      </c>
      <c r="F6" s="214">
        <f t="shared" si="0"/>
        <v>666.16198199999997</v>
      </c>
      <c r="G6" s="44"/>
      <c r="H6" s="12"/>
      <c r="I6" s="28"/>
      <c r="J6" s="28"/>
      <c r="K6" s="28"/>
      <c r="L6" s="28"/>
      <c r="M6" s="28"/>
      <c r="N6" s="28"/>
      <c r="O6" s="28"/>
    </row>
    <row r="7" spans="1:15" ht="13.5" customHeight="1" x14ac:dyDescent="0.25">
      <c r="A7" s="20"/>
      <c r="B7" s="60" t="s">
        <v>4</v>
      </c>
      <c r="C7" s="432">
        <v>466.54399999999998</v>
      </c>
      <c r="D7" s="432">
        <v>365.44230099999999</v>
      </c>
      <c r="E7" s="91">
        <v>0</v>
      </c>
      <c r="F7" s="214">
        <f t="shared" si="0"/>
        <v>831.98630099999991</v>
      </c>
      <c r="G7" s="44"/>
      <c r="H7" s="12"/>
      <c r="I7" s="28"/>
      <c r="J7" s="28"/>
      <c r="K7" s="28"/>
      <c r="L7" s="28"/>
      <c r="M7" s="28"/>
      <c r="N7" s="28"/>
      <c r="O7" s="28"/>
    </row>
    <row r="8" spans="1:15" ht="13.5" customHeight="1" x14ac:dyDescent="0.25">
      <c r="A8" s="20"/>
      <c r="B8" s="60" t="s">
        <v>5</v>
      </c>
      <c r="C8" s="432">
        <v>484.73199999999997</v>
      </c>
      <c r="D8" s="432">
        <v>329.69830699999994</v>
      </c>
      <c r="E8" s="91">
        <v>0</v>
      </c>
      <c r="F8" s="214">
        <f t="shared" si="0"/>
        <v>814.43030699999986</v>
      </c>
      <c r="G8" s="44"/>
      <c r="H8" s="12"/>
      <c r="I8" s="28"/>
      <c r="J8" s="28"/>
      <c r="K8" s="28"/>
      <c r="L8" s="28"/>
      <c r="M8" s="28"/>
      <c r="N8" s="28"/>
      <c r="O8" s="28"/>
    </row>
    <row r="9" spans="1:15" ht="13.5" customHeight="1" x14ac:dyDescent="0.25">
      <c r="A9" s="20"/>
      <c r="B9" s="60" t="s">
        <v>6</v>
      </c>
      <c r="C9" s="432">
        <v>567.09699999999998</v>
      </c>
      <c r="D9" s="432">
        <v>475.14980000000003</v>
      </c>
      <c r="E9" s="91">
        <v>0</v>
      </c>
      <c r="F9" s="214">
        <f t="shared" si="0"/>
        <v>1042.2467999999999</v>
      </c>
      <c r="G9" s="44"/>
      <c r="H9" s="12"/>
      <c r="I9" s="28"/>
      <c r="J9" s="28"/>
      <c r="K9" s="28"/>
      <c r="L9" s="28"/>
      <c r="M9" s="28"/>
      <c r="N9" s="28"/>
      <c r="O9" s="28"/>
    </row>
    <row r="10" spans="1:15" ht="13.5" customHeight="1" x14ac:dyDescent="0.25">
      <c r="A10" s="20"/>
      <c r="B10" s="60" t="s">
        <v>7</v>
      </c>
      <c r="C10" s="432">
        <v>606.87700000000007</v>
      </c>
      <c r="D10" s="432">
        <v>491.47497700000002</v>
      </c>
      <c r="E10" s="91">
        <v>0</v>
      </c>
      <c r="F10" s="214">
        <f t="shared" si="0"/>
        <v>1098.351977</v>
      </c>
      <c r="G10" s="44"/>
      <c r="H10" s="12"/>
      <c r="I10" s="28"/>
      <c r="J10" s="28"/>
      <c r="K10" s="28"/>
      <c r="L10" s="28"/>
      <c r="M10" s="28"/>
      <c r="N10" s="28"/>
      <c r="O10" s="28"/>
    </row>
    <row r="11" spans="1:15" ht="13.5" customHeight="1" x14ac:dyDescent="0.25">
      <c r="A11" s="20"/>
      <c r="B11" s="60" t="s">
        <v>8</v>
      </c>
      <c r="C11" s="432">
        <v>574.10899999999992</v>
      </c>
      <c r="D11" s="432">
        <v>512.30311000000006</v>
      </c>
      <c r="E11" s="91">
        <v>0</v>
      </c>
      <c r="F11" s="214">
        <f t="shared" ref="F11:F16" si="1">SUM(C11:E11)</f>
        <v>1086.41211</v>
      </c>
      <c r="G11" s="44"/>
      <c r="H11" s="12"/>
      <c r="I11" s="28"/>
      <c r="J11" s="28"/>
      <c r="K11" s="28"/>
      <c r="L11" s="28"/>
      <c r="M11" s="28"/>
      <c r="N11" s="28"/>
      <c r="O11" s="28"/>
    </row>
    <row r="12" spans="1:15" ht="13.5" customHeight="1" x14ac:dyDescent="0.25">
      <c r="A12" s="20"/>
      <c r="B12" s="60" t="s">
        <v>9</v>
      </c>
      <c r="C12" s="432">
        <v>621.4559999999999</v>
      </c>
      <c r="D12" s="432">
        <v>537.32788000000005</v>
      </c>
      <c r="E12" s="91">
        <v>0</v>
      </c>
      <c r="F12" s="214">
        <f t="shared" si="1"/>
        <v>1158.78388</v>
      </c>
      <c r="G12" s="44"/>
      <c r="H12" s="12"/>
      <c r="I12" s="28"/>
      <c r="J12" s="28"/>
      <c r="K12" s="28"/>
      <c r="L12" s="28"/>
      <c r="M12" s="28"/>
      <c r="N12" s="28"/>
      <c r="O12" s="28"/>
    </row>
    <row r="13" spans="1:15" ht="13.5" customHeight="1" x14ac:dyDescent="0.25">
      <c r="A13" s="20"/>
      <c r="B13" s="60" t="s">
        <v>10</v>
      </c>
      <c r="C13" s="432">
        <v>573.01400000000001</v>
      </c>
      <c r="D13" s="432">
        <v>517.25950499999999</v>
      </c>
      <c r="E13" s="91">
        <v>0</v>
      </c>
      <c r="F13" s="214">
        <f t="shared" si="1"/>
        <v>1090.2735050000001</v>
      </c>
      <c r="G13" s="44"/>
      <c r="H13" s="12"/>
      <c r="I13" s="28"/>
      <c r="J13" s="28"/>
      <c r="K13" s="28"/>
      <c r="L13" s="28"/>
      <c r="M13" s="28"/>
      <c r="N13" s="28"/>
      <c r="O13" s="28"/>
    </row>
    <row r="14" spans="1:15" ht="13.5" customHeight="1" x14ac:dyDescent="0.25">
      <c r="A14" s="20"/>
      <c r="B14" s="60" t="s">
        <v>11</v>
      </c>
      <c r="C14" s="432">
        <v>552.98399999999992</v>
      </c>
      <c r="D14" s="432">
        <v>534.68050500000004</v>
      </c>
      <c r="E14" s="91">
        <v>0</v>
      </c>
      <c r="F14" s="214">
        <f t="shared" si="1"/>
        <v>1087.664505</v>
      </c>
      <c r="G14" s="44"/>
      <c r="H14" s="12"/>
      <c r="I14" s="28"/>
      <c r="J14" s="28"/>
      <c r="K14" s="28"/>
      <c r="L14" s="28"/>
      <c r="M14" s="28"/>
      <c r="N14" s="28"/>
      <c r="O14" s="28"/>
    </row>
    <row r="15" spans="1:15" ht="13.5" customHeight="1" x14ac:dyDescent="0.25">
      <c r="A15" s="20"/>
      <c r="B15" s="60" t="s">
        <v>12</v>
      </c>
      <c r="C15" s="432">
        <v>523.46300000000008</v>
      </c>
      <c r="D15" s="432">
        <v>410.49788500000005</v>
      </c>
      <c r="E15" s="91">
        <v>0</v>
      </c>
      <c r="F15" s="214">
        <f t="shared" si="1"/>
        <v>933.96088500000019</v>
      </c>
      <c r="G15" s="44"/>
      <c r="H15" s="12"/>
      <c r="I15" s="28"/>
      <c r="J15" s="28"/>
      <c r="K15" s="28"/>
      <c r="L15" s="28"/>
      <c r="M15" s="28"/>
      <c r="N15" s="28"/>
      <c r="O15" s="28"/>
    </row>
    <row r="16" spans="1:15" ht="13.5" customHeight="1" x14ac:dyDescent="0.25">
      <c r="A16" s="20"/>
      <c r="B16" s="60" t="s">
        <v>13</v>
      </c>
      <c r="C16" s="432">
        <v>519.51499999999999</v>
      </c>
      <c r="D16" s="432">
        <v>364.03879000000001</v>
      </c>
      <c r="E16" s="91">
        <v>0</v>
      </c>
      <c r="F16" s="214">
        <f t="shared" si="1"/>
        <v>883.55378999999994</v>
      </c>
      <c r="G16" s="44"/>
      <c r="H16" s="12"/>
      <c r="I16" s="28"/>
      <c r="J16" s="28"/>
      <c r="K16" s="28"/>
      <c r="L16" s="28"/>
      <c r="M16" s="28"/>
      <c r="N16" s="28"/>
      <c r="O16" s="28"/>
    </row>
    <row r="17" spans="1:15" ht="13.5" customHeight="1" x14ac:dyDescent="0.25">
      <c r="A17" s="20"/>
      <c r="B17" s="268" t="s">
        <v>15</v>
      </c>
      <c r="C17" s="431">
        <f>SUM(C5:C16)</f>
        <v>6305.2419999999993</v>
      </c>
      <c r="D17" s="431">
        <f>SUM(D5:D16)</f>
        <v>5077.914287999999</v>
      </c>
      <c r="E17" s="431">
        <f>SUM(E5:E16)</f>
        <v>0</v>
      </c>
      <c r="F17" s="431">
        <f>SUM(F5:F16)</f>
        <v>11383.156288</v>
      </c>
      <c r="G17" s="44"/>
      <c r="H17" s="12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62"/>
      <c r="C18" s="62"/>
      <c r="D18" s="62"/>
      <c r="E18" s="62"/>
      <c r="F18" s="62"/>
      <c r="G18" s="44"/>
      <c r="H18" s="12"/>
      <c r="I18" s="28"/>
      <c r="J18" s="28"/>
      <c r="K18" s="28"/>
      <c r="L18" s="28"/>
      <c r="M18" s="28"/>
      <c r="N18" s="28"/>
      <c r="O18" s="28"/>
    </row>
    <row r="19" spans="1:15" ht="13.5" customHeight="1" x14ac:dyDescent="0.25">
      <c r="A19" s="20"/>
      <c r="B19" s="62"/>
      <c r="C19" s="62"/>
      <c r="D19" s="62"/>
      <c r="E19" s="62"/>
      <c r="F19" s="62"/>
      <c r="G19" s="44"/>
      <c r="H19" s="12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72"/>
      <c r="C20" s="273"/>
      <c r="D20" s="274" t="s">
        <v>232</v>
      </c>
      <c r="E20" s="273"/>
      <c r="F20" s="275"/>
      <c r="G20" s="44"/>
      <c r="H20" s="12"/>
      <c r="I20" s="28"/>
      <c r="J20" s="28"/>
      <c r="K20" s="28"/>
      <c r="L20" s="28"/>
      <c r="M20" s="28"/>
      <c r="N20" s="28"/>
      <c r="O20" s="28"/>
    </row>
    <row r="21" spans="1:15" ht="13.5" customHeight="1" x14ac:dyDescent="0.25">
      <c r="A21" s="20"/>
      <c r="B21" s="266" t="s">
        <v>0</v>
      </c>
      <c r="C21" s="267" t="s">
        <v>362</v>
      </c>
      <c r="D21" s="267" t="s">
        <v>14</v>
      </c>
      <c r="E21" s="267" t="s">
        <v>16</v>
      </c>
      <c r="F21" s="267" t="s">
        <v>15</v>
      </c>
      <c r="G21" s="44"/>
      <c r="H21" s="12"/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432">
        <v>68.98</v>
      </c>
      <c r="D22" s="432">
        <v>176.57640500000002</v>
      </c>
      <c r="E22" s="91"/>
      <c r="F22" s="214">
        <f>SUM(C22:E22)</f>
        <v>245.55640500000004</v>
      </c>
      <c r="G22" s="44"/>
      <c r="H22" s="233"/>
      <c r="I22" s="233"/>
      <c r="J22" s="28"/>
      <c r="K22" s="28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432">
        <v>72.58</v>
      </c>
      <c r="D23" s="432">
        <v>152.29170500000001</v>
      </c>
      <c r="E23" s="91"/>
      <c r="F23" s="214">
        <f>SUM(C23:E23)</f>
        <v>224.87170500000002</v>
      </c>
      <c r="G23" s="44"/>
      <c r="H23" s="233"/>
      <c r="I23" s="233"/>
      <c r="J23" s="28"/>
      <c r="K23" s="28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432">
        <v>95.77</v>
      </c>
      <c r="D24" s="432">
        <v>169.69919000000002</v>
      </c>
      <c r="E24" s="91"/>
      <c r="F24" s="214">
        <f>SUM(C24:E24)</f>
        <v>265.46919000000003</v>
      </c>
      <c r="G24" s="44"/>
      <c r="H24" s="233"/>
      <c r="I24" s="233"/>
      <c r="J24" s="28"/>
      <c r="K24" s="28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432">
        <v>76.410000000000011</v>
      </c>
      <c r="D25" s="432">
        <v>150.74935000000002</v>
      </c>
      <c r="E25" s="91">
        <v>0</v>
      </c>
      <c r="F25" s="214">
        <f t="shared" ref="F25:F33" si="2">SUM(C25:E25)</f>
        <v>227.15935000000002</v>
      </c>
      <c r="G25" s="44"/>
      <c r="H25" s="233"/>
      <c r="I25" s="233"/>
      <c r="J25" s="28"/>
      <c r="K25" s="28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432">
        <v>98.960000000000008</v>
      </c>
      <c r="D26" s="432">
        <v>212.558885</v>
      </c>
      <c r="E26" s="91">
        <v>0</v>
      </c>
      <c r="F26" s="214">
        <f t="shared" si="2"/>
        <v>311.51888500000001</v>
      </c>
      <c r="G26" s="44"/>
      <c r="H26" s="233"/>
      <c r="I26" s="233"/>
    </row>
    <row r="27" spans="1:15" ht="13.5" customHeight="1" x14ac:dyDescent="0.25">
      <c r="A27" s="20"/>
      <c r="B27" s="60" t="s">
        <v>7</v>
      </c>
      <c r="C27" s="432">
        <v>100.93</v>
      </c>
      <c r="D27" s="432">
        <v>103.904995</v>
      </c>
      <c r="E27" s="91">
        <v>0</v>
      </c>
      <c r="F27" s="214">
        <f t="shared" si="2"/>
        <v>204.83499499999999</v>
      </c>
      <c r="G27" s="44"/>
      <c r="H27" s="233"/>
      <c r="I27" s="233"/>
    </row>
    <row r="28" spans="1:15" ht="13.5" customHeight="1" x14ac:dyDescent="0.25">
      <c r="A28" s="20"/>
      <c r="B28" s="60" t="s">
        <v>8</v>
      </c>
      <c r="C28" s="432">
        <v>91.19</v>
      </c>
      <c r="D28" s="432">
        <v>161.00145499999999</v>
      </c>
      <c r="E28" s="91">
        <v>0</v>
      </c>
      <c r="F28" s="214">
        <f t="shared" si="2"/>
        <v>252.19145499999999</v>
      </c>
      <c r="G28" s="44"/>
      <c r="H28" s="233"/>
      <c r="I28" s="233"/>
    </row>
    <row r="29" spans="1:15" ht="13.5" customHeight="1" x14ac:dyDescent="0.25">
      <c r="A29" s="20"/>
      <c r="B29" s="60" t="s">
        <v>9</v>
      </c>
      <c r="C29" s="432">
        <v>95.97999999999999</v>
      </c>
      <c r="D29" s="432">
        <v>206.59044499999999</v>
      </c>
      <c r="E29" s="91">
        <v>0</v>
      </c>
      <c r="F29" s="214">
        <f t="shared" si="2"/>
        <v>302.57044499999995</v>
      </c>
      <c r="G29" s="44"/>
      <c r="H29" s="233"/>
      <c r="I29" s="233"/>
    </row>
    <row r="30" spans="1:15" ht="13.5" customHeight="1" x14ac:dyDescent="0.25">
      <c r="A30" s="20"/>
      <c r="B30" s="60" t="s">
        <v>10</v>
      </c>
      <c r="C30" s="432">
        <v>89.87</v>
      </c>
      <c r="D30" s="432">
        <v>215.74236999999999</v>
      </c>
      <c r="E30" s="91">
        <v>0</v>
      </c>
      <c r="F30" s="214">
        <f t="shared" si="2"/>
        <v>305.61237</v>
      </c>
      <c r="G30" s="44"/>
      <c r="H30" s="233"/>
      <c r="I30" s="233"/>
    </row>
    <row r="31" spans="1:15" ht="13.5" customHeight="1" x14ac:dyDescent="0.25">
      <c r="A31" s="20"/>
      <c r="B31" s="60" t="s">
        <v>11</v>
      </c>
      <c r="C31" s="432">
        <v>102.49000000000001</v>
      </c>
      <c r="D31" s="432">
        <v>237.45237</v>
      </c>
      <c r="E31" s="91"/>
      <c r="F31" s="214">
        <f t="shared" si="2"/>
        <v>339.94236999999998</v>
      </c>
      <c r="G31" s="44"/>
    </row>
    <row r="32" spans="1:15" ht="13.5" customHeight="1" x14ac:dyDescent="0.25">
      <c r="A32" s="20"/>
      <c r="B32" s="60" t="s">
        <v>12</v>
      </c>
      <c r="C32" s="432">
        <v>98.899999999999991</v>
      </c>
      <c r="D32" s="432">
        <v>219.160775</v>
      </c>
      <c r="E32" s="91">
        <v>0</v>
      </c>
      <c r="F32" s="214">
        <f t="shared" si="2"/>
        <v>318.06077499999998</v>
      </c>
      <c r="G32" s="44"/>
      <c r="H32" s="233"/>
      <c r="I32" s="233"/>
    </row>
    <row r="33" spans="1:9" ht="13.5" customHeight="1" x14ac:dyDescent="0.25">
      <c r="A33" s="20"/>
      <c r="B33" s="60" t="s">
        <v>13</v>
      </c>
      <c r="C33" s="432">
        <v>90.03</v>
      </c>
      <c r="D33" s="432">
        <v>191.94295</v>
      </c>
      <c r="E33" s="91">
        <v>0</v>
      </c>
      <c r="F33" s="214">
        <f t="shared" si="2"/>
        <v>281.97294999999997</v>
      </c>
      <c r="G33" s="44"/>
      <c r="H33" s="233"/>
      <c r="I33" s="233"/>
    </row>
    <row r="34" spans="1:9" ht="13.5" customHeight="1" x14ac:dyDescent="0.25">
      <c r="A34" s="20"/>
      <c r="B34" s="268" t="s">
        <v>15</v>
      </c>
      <c r="C34" s="431">
        <f>SUM(C22:C33)</f>
        <v>1082.0900000000001</v>
      </c>
      <c r="D34" s="431">
        <f>SUM(D22:D33)</f>
        <v>2197.6708950000002</v>
      </c>
      <c r="E34" s="431">
        <f>SUM(E22:E33)</f>
        <v>0</v>
      </c>
      <c r="F34" s="431">
        <f>SUM(F22:F33)</f>
        <v>3279.7608949999999</v>
      </c>
      <c r="G34" s="44"/>
      <c r="H34" s="12"/>
    </row>
    <row r="35" spans="1:9" ht="13.5" customHeight="1" x14ac:dyDescent="0.25">
      <c r="A35" s="43"/>
      <c r="B35" s="92"/>
      <c r="C35" s="93"/>
      <c r="D35" s="94"/>
      <c r="E35" s="44"/>
      <c r="F35" s="44"/>
      <c r="G35" s="44"/>
      <c r="H35" s="12"/>
    </row>
    <row r="36" spans="1:9" ht="13.5" customHeight="1" x14ac:dyDescent="0.25">
      <c r="A36" s="43"/>
      <c r="B36" s="95" t="s">
        <v>17</v>
      </c>
      <c r="C36" s="12"/>
      <c r="D36" s="12"/>
      <c r="E36" s="12"/>
      <c r="F36" s="12"/>
      <c r="G36" s="12"/>
      <c r="H36" s="12"/>
    </row>
    <row r="37" spans="1:9" ht="13.5" customHeight="1" x14ac:dyDescent="0.25">
      <c r="A37" s="43"/>
      <c r="B37" s="96" t="s">
        <v>20</v>
      </c>
      <c r="C37" s="12"/>
      <c r="D37" s="12"/>
      <c r="E37" s="12"/>
      <c r="F37" s="12"/>
      <c r="G37" s="12"/>
      <c r="H37" s="12"/>
    </row>
    <row r="38" spans="1:9" ht="13.5" customHeight="1" x14ac:dyDescent="0.25">
      <c r="A38" s="43"/>
      <c r="B38" s="96" t="s">
        <v>21</v>
      </c>
      <c r="C38" s="12"/>
      <c r="D38" s="12"/>
      <c r="E38" s="12"/>
      <c r="F38" s="12"/>
      <c r="G38" s="12"/>
      <c r="H38" s="12"/>
    </row>
    <row r="39" spans="1:9" ht="13.5" customHeight="1" x14ac:dyDescent="0.25">
      <c r="A39" s="43"/>
      <c r="B39" s="96" t="s">
        <v>18</v>
      </c>
      <c r="C39" s="12"/>
      <c r="D39" s="12"/>
      <c r="E39" s="12"/>
      <c r="F39" s="12"/>
      <c r="G39" s="12"/>
      <c r="H39" s="12"/>
    </row>
    <row r="40" spans="1:9" ht="13.5" customHeight="1" x14ac:dyDescent="0.25">
      <c r="A40" s="43"/>
      <c r="B40" s="97" t="s">
        <v>19</v>
      </c>
      <c r="C40" s="12"/>
      <c r="D40" s="12"/>
      <c r="E40" s="12"/>
      <c r="F40" s="12"/>
      <c r="G40" s="12"/>
      <c r="H40" s="12"/>
    </row>
    <row r="41" spans="1:9" x14ac:dyDescent="0.25">
      <c r="A41" s="12"/>
      <c r="B41" s="12"/>
      <c r="C41" s="12"/>
      <c r="D41" s="12"/>
      <c r="E41" s="12"/>
      <c r="F41" s="12"/>
      <c r="G41" s="12"/>
      <c r="H41" s="12"/>
    </row>
    <row r="42" spans="1:9" x14ac:dyDescent="0.25">
      <c r="A42" s="12"/>
      <c r="B42" s="12"/>
      <c r="C42" s="12"/>
      <c r="D42" s="12"/>
      <c r="E42" s="12"/>
      <c r="F42" s="12"/>
      <c r="G42" s="12"/>
      <c r="H42" s="12"/>
    </row>
  </sheetData>
  <phoneticPr fontId="0" type="noConversion"/>
  <printOptions horizontalCentered="1"/>
  <pageMargins left="1.1811023622047245" right="1.1811023622047245" top="1.1811023622047245" bottom="0.19685039370078741" header="0" footer="0"/>
  <pageSetup orientation="portrait" horizontalDpi="1200" verticalDpi="1200" r:id="rId1"/>
  <headerFooter alignWithMargins="0">
    <oddFooter>&amp;C42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O42"/>
  <sheetViews>
    <sheetView zoomScale="90" zoomScaleNormal="90" workbookViewId="0">
      <selection activeCell="C5" sqref="C5:D16"/>
    </sheetView>
  </sheetViews>
  <sheetFormatPr baseColWidth="10" defaultRowHeight="13.5" x14ac:dyDescent="0.25"/>
  <cols>
    <col min="1" max="1" width="0.140625" style="8" customWidth="1"/>
    <col min="2" max="2" width="19.42578125" style="8" customWidth="1"/>
    <col min="3" max="3" width="13.85546875" style="8" customWidth="1"/>
    <col min="4" max="4" width="15.42578125" style="8" customWidth="1"/>
    <col min="5" max="5" width="16.28515625" style="8" customWidth="1"/>
    <col min="6" max="6" width="19.5703125" style="8" customWidth="1"/>
    <col min="7" max="16384" width="11.42578125" style="8"/>
  </cols>
  <sheetData>
    <row r="1" spans="1:15" ht="13.5" customHeight="1" x14ac:dyDescent="0.25">
      <c r="A1" s="20"/>
      <c r="B1" s="76" t="s">
        <v>468</v>
      </c>
      <c r="C1" s="20"/>
      <c r="D1" s="20"/>
      <c r="E1" s="20"/>
      <c r="F1" s="20"/>
      <c r="G1" s="12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G2" s="12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62"/>
      <c r="C3" s="263"/>
      <c r="D3" s="264" t="s">
        <v>42</v>
      </c>
      <c r="E3" s="263"/>
      <c r="F3" s="265"/>
      <c r="G3" s="12"/>
      <c r="I3" s="28"/>
      <c r="J3" s="28"/>
      <c r="K3" s="28"/>
      <c r="L3" s="28"/>
      <c r="M3" s="28"/>
      <c r="N3" s="28"/>
      <c r="O3" s="28"/>
    </row>
    <row r="4" spans="1:15" ht="13.5" customHeight="1" x14ac:dyDescent="0.25">
      <c r="A4" s="20"/>
      <c r="B4" s="266" t="s">
        <v>0</v>
      </c>
      <c r="C4" s="267" t="s">
        <v>362</v>
      </c>
      <c r="D4" s="267" t="s">
        <v>14</v>
      </c>
      <c r="E4" s="267" t="s">
        <v>16</v>
      </c>
      <c r="F4" s="267" t="s">
        <v>15</v>
      </c>
      <c r="G4" s="12"/>
      <c r="I4" s="28"/>
      <c r="J4" s="28"/>
      <c r="K4" s="28"/>
      <c r="L4" s="28"/>
      <c r="M4" s="28"/>
      <c r="N4" s="28"/>
      <c r="O4" s="28"/>
    </row>
    <row r="5" spans="1:15" ht="13.5" customHeight="1" x14ac:dyDescent="0.25">
      <c r="A5" s="20"/>
      <c r="B5" s="60" t="s">
        <v>2</v>
      </c>
      <c r="C5" s="432">
        <v>16785.763999999999</v>
      </c>
      <c r="D5" s="432">
        <v>8004.2763930000028</v>
      </c>
      <c r="E5" s="91">
        <v>0</v>
      </c>
      <c r="F5" s="214">
        <f>SUM(C5:E5)</f>
        <v>24790.040393000003</v>
      </c>
      <c r="G5" s="44"/>
      <c r="I5" s="28"/>
      <c r="J5" s="28"/>
      <c r="K5" s="28"/>
      <c r="L5" s="28"/>
      <c r="M5" s="28"/>
      <c r="N5" s="28"/>
      <c r="O5" s="28"/>
    </row>
    <row r="6" spans="1:15" ht="13.5" customHeight="1" x14ac:dyDescent="0.25">
      <c r="A6" s="20"/>
      <c r="B6" s="60" t="s">
        <v>3</v>
      </c>
      <c r="C6" s="432">
        <v>17215.306000000004</v>
      </c>
      <c r="D6" s="432">
        <v>8198.3611409999994</v>
      </c>
      <c r="E6" s="91">
        <v>0</v>
      </c>
      <c r="F6" s="214">
        <f t="shared" ref="F6:F16" si="0">SUM(C6:E6)</f>
        <v>25413.667141000005</v>
      </c>
      <c r="G6" s="44"/>
      <c r="I6" s="28"/>
      <c r="J6" s="28"/>
      <c r="K6" s="28"/>
      <c r="L6" s="28"/>
      <c r="M6" s="28"/>
      <c r="N6" s="28"/>
      <c r="O6" s="28"/>
    </row>
    <row r="7" spans="1:15" ht="13.5" customHeight="1" x14ac:dyDescent="0.25">
      <c r="A7" s="20"/>
      <c r="B7" s="60" t="s">
        <v>4</v>
      </c>
      <c r="C7" s="432">
        <v>23707.494999999995</v>
      </c>
      <c r="D7" s="432">
        <v>11630.811458000026</v>
      </c>
      <c r="E7" s="91">
        <v>0</v>
      </c>
      <c r="F7" s="214">
        <f t="shared" si="0"/>
        <v>35338.306458000021</v>
      </c>
      <c r="G7" s="44"/>
      <c r="I7" s="28"/>
      <c r="J7" s="28"/>
      <c r="K7" s="28"/>
      <c r="L7" s="28"/>
      <c r="M7" s="28"/>
      <c r="N7" s="28"/>
      <c r="O7" s="28"/>
    </row>
    <row r="8" spans="1:15" ht="13.5" customHeight="1" x14ac:dyDescent="0.25">
      <c r="A8" s="20"/>
      <c r="B8" s="60" t="s">
        <v>5</v>
      </c>
      <c r="C8" s="432">
        <v>25498.874000000003</v>
      </c>
      <c r="D8" s="432">
        <v>12229.139035000017</v>
      </c>
      <c r="E8" s="91">
        <v>0</v>
      </c>
      <c r="F8" s="214">
        <f t="shared" si="0"/>
        <v>37728.013035000018</v>
      </c>
      <c r="G8" s="44"/>
      <c r="I8" s="28"/>
      <c r="J8" s="28"/>
      <c r="K8" s="28"/>
      <c r="L8" s="28"/>
      <c r="M8" s="28"/>
      <c r="N8" s="28"/>
      <c r="O8" s="28"/>
    </row>
    <row r="9" spans="1:15" ht="13.5" customHeight="1" x14ac:dyDescent="0.25">
      <c r="A9" s="20"/>
      <c r="B9" s="60" t="s">
        <v>6</v>
      </c>
      <c r="C9" s="432">
        <v>38884.446000000004</v>
      </c>
      <c r="D9" s="432">
        <v>14841.642790999986</v>
      </c>
      <c r="E9" s="91">
        <v>0</v>
      </c>
      <c r="F9" s="214">
        <f t="shared" si="0"/>
        <v>53726.088790999987</v>
      </c>
      <c r="G9" s="44"/>
      <c r="I9" s="28"/>
      <c r="J9" s="28"/>
      <c r="K9" s="28"/>
      <c r="L9" s="28"/>
      <c r="M9" s="28"/>
      <c r="N9" s="28"/>
      <c r="O9" s="28"/>
    </row>
    <row r="10" spans="1:15" ht="13.5" customHeight="1" x14ac:dyDescent="0.25">
      <c r="A10" s="20"/>
      <c r="B10" s="60" t="s">
        <v>7</v>
      </c>
      <c r="C10" s="432">
        <v>46282.256999999998</v>
      </c>
      <c r="D10" s="432">
        <v>18130.20236100004</v>
      </c>
      <c r="E10" s="91">
        <v>0</v>
      </c>
      <c r="F10" s="214">
        <f t="shared" si="0"/>
        <v>64412.459361000037</v>
      </c>
      <c r="G10" s="44"/>
      <c r="I10" s="28"/>
      <c r="J10" s="28"/>
      <c r="K10" s="28"/>
      <c r="L10" s="28"/>
      <c r="M10" s="28"/>
      <c r="N10" s="28"/>
      <c r="O10" s="28"/>
    </row>
    <row r="11" spans="1:15" ht="13.5" customHeight="1" x14ac:dyDescent="0.25">
      <c r="A11" s="20"/>
      <c r="B11" s="60" t="s">
        <v>8</v>
      </c>
      <c r="C11" s="432">
        <v>45312.568000000007</v>
      </c>
      <c r="D11" s="432">
        <v>17393.221869999998</v>
      </c>
      <c r="E11" s="91">
        <v>0</v>
      </c>
      <c r="F11" s="214">
        <f t="shared" si="0"/>
        <v>62705.789870000008</v>
      </c>
      <c r="G11" s="44"/>
      <c r="I11" s="28"/>
      <c r="J11" s="28"/>
      <c r="K11" s="28"/>
      <c r="L11" s="28"/>
      <c r="M11" s="28"/>
      <c r="N11" s="28"/>
      <c r="O11" s="28"/>
    </row>
    <row r="12" spans="1:15" ht="13.5" customHeight="1" x14ac:dyDescent="0.25">
      <c r="A12" s="20"/>
      <c r="B12" s="60" t="s">
        <v>9</v>
      </c>
      <c r="C12" s="432">
        <v>42498.170999999995</v>
      </c>
      <c r="D12" s="432">
        <v>18091.314965999987</v>
      </c>
      <c r="E12" s="91">
        <v>0</v>
      </c>
      <c r="F12" s="214">
        <f t="shared" si="0"/>
        <v>60589.485965999978</v>
      </c>
      <c r="G12" s="44"/>
      <c r="I12" s="28"/>
      <c r="J12" s="28"/>
      <c r="K12" s="28"/>
      <c r="L12" s="28"/>
      <c r="M12" s="28"/>
      <c r="N12" s="28"/>
      <c r="O12" s="28"/>
    </row>
    <row r="13" spans="1:15" ht="13.5" customHeight="1" x14ac:dyDescent="0.25">
      <c r="A13" s="20"/>
      <c r="B13" s="60" t="s">
        <v>10</v>
      </c>
      <c r="C13" s="432">
        <v>33881.500999999997</v>
      </c>
      <c r="D13" s="432">
        <v>15199.758725999998</v>
      </c>
      <c r="E13" s="91">
        <v>0</v>
      </c>
      <c r="F13" s="214">
        <f t="shared" si="0"/>
        <v>49081.259725999997</v>
      </c>
      <c r="G13" s="44"/>
      <c r="I13" s="28"/>
      <c r="J13" s="28"/>
      <c r="K13" s="28"/>
      <c r="L13" s="28"/>
      <c r="M13" s="28"/>
      <c r="N13" s="28"/>
      <c r="O13" s="28"/>
    </row>
    <row r="14" spans="1:15" ht="13.5" customHeight="1" x14ac:dyDescent="0.25">
      <c r="A14" s="20"/>
      <c r="B14" s="60" t="s">
        <v>11</v>
      </c>
      <c r="C14" s="432">
        <v>28528.984</v>
      </c>
      <c r="D14" s="432">
        <v>13620.025725999998</v>
      </c>
      <c r="E14" s="91">
        <v>0</v>
      </c>
      <c r="F14" s="214">
        <f t="shared" si="0"/>
        <v>42149.009725999997</v>
      </c>
      <c r="G14" s="44"/>
      <c r="I14" s="28"/>
      <c r="J14" s="28"/>
      <c r="K14" s="28"/>
      <c r="L14" s="28"/>
      <c r="M14" s="28"/>
      <c r="N14" s="28"/>
      <c r="O14" s="28"/>
    </row>
    <row r="15" spans="1:15" ht="13.5" customHeight="1" x14ac:dyDescent="0.25">
      <c r="A15" s="20"/>
      <c r="B15" s="60" t="s">
        <v>12</v>
      </c>
      <c r="C15" s="432">
        <v>24833.092000000004</v>
      </c>
      <c r="D15" s="432">
        <v>11401.900106999974</v>
      </c>
      <c r="E15" s="91">
        <v>0</v>
      </c>
      <c r="F15" s="214">
        <f t="shared" si="0"/>
        <v>36234.992106999976</v>
      </c>
      <c r="G15" s="44"/>
      <c r="I15" s="28"/>
      <c r="J15" s="28"/>
      <c r="K15" s="28"/>
      <c r="L15" s="28"/>
      <c r="M15" s="28"/>
      <c r="N15" s="28"/>
      <c r="O15" s="28"/>
    </row>
    <row r="16" spans="1:15" ht="13.5" customHeight="1" x14ac:dyDescent="0.25">
      <c r="A16" s="20"/>
      <c r="B16" s="60" t="s">
        <v>13</v>
      </c>
      <c r="C16" s="432">
        <v>22731.561999999998</v>
      </c>
      <c r="D16" s="432">
        <v>9678.7969999999823</v>
      </c>
      <c r="E16" s="91">
        <v>0</v>
      </c>
      <c r="F16" s="214">
        <f t="shared" si="0"/>
        <v>32410.358999999982</v>
      </c>
      <c r="G16" s="44"/>
      <c r="I16" s="28"/>
      <c r="J16" s="28"/>
      <c r="K16" s="28"/>
      <c r="L16" s="28"/>
      <c r="M16" s="28"/>
      <c r="N16" s="28"/>
      <c r="O16" s="28"/>
    </row>
    <row r="17" spans="1:15" ht="13.5" customHeight="1" x14ac:dyDescent="0.25">
      <c r="A17" s="20"/>
      <c r="B17" s="268" t="s">
        <v>15</v>
      </c>
      <c r="C17" s="431">
        <f>SUM(C5:C16)</f>
        <v>366160.01999999996</v>
      </c>
      <c r="D17" s="431">
        <f>SUM(D5:D16)</f>
        <v>158419.45157400001</v>
      </c>
      <c r="E17" s="431">
        <f>SUM(E5:E16)</f>
        <v>0</v>
      </c>
      <c r="F17" s="431">
        <f>SUM(F5:F16)</f>
        <v>524579.47157399997</v>
      </c>
      <c r="G17" s="44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62"/>
      <c r="C18" s="62"/>
      <c r="D18" s="62"/>
      <c r="E18" s="62"/>
      <c r="F18" s="62"/>
      <c r="G18" s="44"/>
      <c r="I18" s="28"/>
      <c r="J18" s="28"/>
      <c r="K18" s="28"/>
      <c r="L18" s="28"/>
      <c r="M18" s="28"/>
      <c r="N18" s="28"/>
      <c r="O18" s="28"/>
    </row>
    <row r="19" spans="1:15" ht="13.5" customHeight="1" x14ac:dyDescent="0.25">
      <c r="A19" s="20"/>
      <c r="B19" s="62"/>
      <c r="C19" s="62"/>
      <c r="D19" s="62"/>
      <c r="E19" s="62"/>
      <c r="F19" s="62"/>
      <c r="G19" s="44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76"/>
      <c r="C20" s="277"/>
      <c r="D20" s="273" t="s">
        <v>234</v>
      </c>
      <c r="E20" s="278"/>
      <c r="F20" s="279"/>
      <c r="G20" s="44"/>
      <c r="I20" s="28"/>
      <c r="J20" s="28"/>
      <c r="K20" s="28"/>
      <c r="L20" s="28"/>
      <c r="M20" s="28"/>
      <c r="N20" s="28"/>
      <c r="O20" s="28"/>
    </row>
    <row r="21" spans="1:15" ht="13.5" customHeight="1" x14ac:dyDescent="0.25">
      <c r="A21" s="20"/>
      <c r="B21" s="266" t="s">
        <v>0</v>
      </c>
      <c r="C21" s="267" t="s">
        <v>362</v>
      </c>
      <c r="D21" s="267" t="s">
        <v>14</v>
      </c>
      <c r="E21" s="267" t="s">
        <v>16</v>
      </c>
      <c r="F21" s="267" t="s">
        <v>15</v>
      </c>
      <c r="G21" s="44"/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83">
        <f>+C5+'42_1'!C22+'42_1'!C5+'41'!C22+'41'!C5+'40'!C22+'40'!C5+'39'!C22+'39'!C5+'38  '!C22+'38  '!C5+'37'!C22+'37'!C5+'36'!C22+'36'!C5</f>
        <v>46268.634999999995</v>
      </c>
      <c r="D22" s="54">
        <f>+D5+'42_1'!D22+'42_1'!D5+'41'!D22+'41'!D5+'40'!D22+'40'!D5+'39'!D22+'39'!D5+'38  '!D22+'38  '!D5+'37'!D22+'37'!D5+'36'!D22+'36'!D5</f>
        <v>25596.311921</v>
      </c>
      <c r="E22" s="54">
        <f>+'36'!E5+'36'!E22+'37'!E5+'37'!E22+'38  '!E5+'38  '!E22+'39'!E5+'39'!E22+'40'!E5+'40'!E22+'41'!E5+'41'!E22+'42_1'!E5+'42_1'!E22+'42_2'!E5</f>
        <v>0</v>
      </c>
      <c r="F22" s="212">
        <f>+C22+D22+E22</f>
        <v>71864.946920999995</v>
      </c>
      <c r="G22" s="44"/>
      <c r="I22" s="28"/>
      <c r="J22" s="28"/>
      <c r="K22" s="28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54">
        <f>+C6+'42_1'!C23+'42_1'!C6+'41'!C23+'41'!C6+'40'!C23+'40'!C6+'39'!C23+'39'!C6+'38  '!C23+'38  '!C6+'37'!C23+'37'!C6+'36'!C23+'36'!C6</f>
        <v>46742.353999999992</v>
      </c>
      <c r="D23" s="54">
        <f>+D6+'42_1'!D23+'42_1'!D6+'41'!D23+'41'!D6+'40'!D23+'40'!D6+'39'!D23+'39'!D6+'38  '!D23+'38  '!D6+'37'!D23+'37'!D6+'36'!D23+'36'!D6</f>
        <v>29968.090981999998</v>
      </c>
      <c r="E23" s="54">
        <f>+'36'!E6+'36'!E23+'37'!E6+'37'!E23+'38  '!E6+'38  '!E23+'39'!E6+'39'!E23+'40'!E6+'40'!E23+'41'!E6+'41'!E23+'42_1'!E6+'42_1'!E23+'42_2'!E6</f>
        <v>0</v>
      </c>
      <c r="F23" s="212">
        <f t="shared" ref="F23:F33" si="1">+C23+D23+E23</f>
        <v>76710.444981999986</v>
      </c>
      <c r="G23" s="44"/>
      <c r="I23" s="28"/>
      <c r="J23" s="28"/>
      <c r="K23" s="28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54">
        <f>+C7+'42_1'!C24+'42_1'!C7+'41'!C24+'41'!C7+'40'!C24+'40'!C7+'39'!C24+'39'!C7+'38  '!C24+'38  '!C7+'37'!C24+'37'!C7+'36'!C24+'36'!C7</f>
        <v>57369.514999999999</v>
      </c>
      <c r="D24" s="54">
        <f>+D7+'42_1'!D24+'42_1'!D7+'41'!D24+'41'!D7+'40'!D24+'40'!D7+'39'!D24+'39'!D7+'38  '!D24+'38  '!D7+'37'!D24+'37'!D7+'36'!D24+'36'!D7</f>
        <v>36294.295694000022</v>
      </c>
      <c r="E24" s="54">
        <f>+'36'!E7+'36'!E24+'37'!E7+'37'!E24+'38  '!E7+'38  '!E24+'39'!E7+'39'!E24+'40'!E7+'40'!E24+'41'!E7+'41'!E24+'42_1'!E7+'42_1'!E24+'42_2'!E7</f>
        <v>0</v>
      </c>
      <c r="F24" s="212">
        <f t="shared" si="1"/>
        <v>93663.810694000014</v>
      </c>
      <c r="G24" s="44"/>
      <c r="I24" s="28"/>
      <c r="J24" s="28"/>
      <c r="K24" s="28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54">
        <f>+C8+'42_1'!C25+'42_1'!C8+'41'!C25+'41'!C8+'40'!C25+'40'!C8+'39'!C25+'39'!C8+'38  '!C25+'38  '!C8+'37'!C25+'37'!C8+'36'!C25+'36'!C8</f>
        <v>60326.156999999999</v>
      </c>
      <c r="D25" s="54">
        <f>+D8+'42_1'!D25+'42_1'!D8+'41'!D25+'41'!D8+'40'!D25+'40'!D8+'39'!D25+'39'!D8+'38  '!D25+'38  '!D8+'37'!D25+'37'!D8+'36'!D25+'36'!D8</f>
        <v>36387.40048400002</v>
      </c>
      <c r="E25" s="54">
        <f>+'36'!E8+'36'!E25+'37'!E8+'37'!E25+'38  '!E8+'38  '!E25+'39'!E8+'39'!E25+'40'!E8+'40'!E25+'41'!E8+'41'!E25+'42_1'!E8+'42_1'!E25+'42_2'!E8</f>
        <v>0</v>
      </c>
      <c r="F25" s="212">
        <f t="shared" si="1"/>
        <v>96713.557484000019</v>
      </c>
      <c r="G25" s="44"/>
      <c r="I25" s="28"/>
      <c r="J25" s="28"/>
      <c r="K25" s="28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54">
        <f>+C9+'42_1'!C26+'42_1'!C9+'41'!C26+'41'!C9+'40'!C26+'40'!C9+'39'!C26+'39'!C9+'38  '!C26+'38  '!C9+'37'!C26+'37'!C9+'36'!C26+'36'!C9</f>
        <v>81189.957999999999</v>
      </c>
      <c r="D26" s="54">
        <f>+D9+'42_1'!D26+'42_1'!D9+'41'!D26+'41'!D9+'40'!D26+'40'!D9+'39'!D26+'39'!D9+'38  '!D26+'38  '!D9+'37'!D26+'37'!D9+'36'!D26+'36'!D9</f>
        <v>38205.826947999987</v>
      </c>
      <c r="E26" s="54">
        <f>+'36'!E9+'36'!E26+'37'!E9+'37'!E26+'38  '!E9+'38  '!E26+'39'!E9+'39'!E26+'40'!E9+'40'!E26+'41'!E9+'41'!E26+'42_1'!E9+'42_1'!E26+'42_2'!E9</f>
        <v>0</v>
      </c>
      <c r="F26" s="212">
        <f t="shared" si="1"/>
        <v>119395.78494799999</v>
      </c>
      <c r="G26" s="44"/>
    </row>
    <row r="27" spans="1:15" ht="13.5" customHeight="1" x14ac:dyDescent="0.25">
      <c r="A27" s="20"/>
      <c r="B27" s="60" t="s">
        <v>7</v>
      </c>
      <c r="C27" s="54">
        <f>+C10+'42_1'!C27+'42_1'!C10+'41'!C27+'41'!C10+'40'!C27+'40'!C10+'39'!C27+'39'!C10+'38  '!C27+'38  '!C10+'37'!C27+'37'!C10+'36'!C27+'36'!C10</f>
        <v>91696.635000000009</v>
      </c>
      <c r="D27" s="54">
        <f>+D10+'42_1'!D27+'42_1'!D10+'41'!D27+'41'!D10+'40'!D27+'40'!D10+'39'!D27+'39'!D10+'38  '!D27+'38  '!D10+'37'!D27+'37'!D10+'36'!D27+'36'!D10</f>
        <v>42450.342314000045</v>
      </c>
      <c r="E27" s="54">
        <f>+'36'!E10+'36'!E27+'37'!E10+'37'!E27+'38  '!E10+'38  '!E27+'39'!E10+'39'!E27+'40'!E10+'40'!E27+'41'!E10+'41'!E27+'42_1'!E10+'42_1'!E27+'42_2'!E10</f>
        <v>0</v>
      </c>
      <c r="F27" s="212">
        <f t="shared" si="1"/>
        <v>134146.97731400005</v>
      </c>
      <c r="G27" s="44"/>
    </row>
    <row r="28" spans="1:15" ht="13.5" customHeight="1" x14ac:dyDescent="0.25">
      <c r="A28" s="20"/>
      <c r="B28" s="60" t="s">
        <v>8</v>
      </c>
      <c r="C28" s="54">
        <f>+C11+'42_1'!C28+'42_1'!C11+'41'!C28+'41'!C11+'40'!C28+'40'!C11+'39'!C28+'39'!C11+'38  '!C28+'38  '!C11+'37'!C28+'37'!C11+'36'!C28+'36'!C11</f>
        <v>92705.520999999993</v>
      </c>
      <c r="D28" s="54">
        <f>+D11+'42_1'!D28+'42_1'!D11+'41'!D28+'41'!D11+'40'!D28+'40'!D11+'39'!D28+'39'!D11+'38  '!D28+'38  '!D11+'37'!D28+'37'!D11+'36'!D28+'36'!D11</f>
        <v>42569.782823000001</v>
      </c>
      <c r="E28" s="54">
        <f>+'36'!E11+'36'!E28+'37'!E11+'37'!E28+'38  '!E11+'38  '!E28+'39'!E11+'39'!E28+'40'!E11+'40'!E28+'41'!E11+'41'!E28+'42_1'!E11+'42_1'!E28+'42_2'!E11</f>
        <v>0</v>
      </c>
      <c r="F28" s="212">
        <f t="shared" si="1"/>
        <v>135275.30382299999</v>
      </c>
      <c r="G28" s="44"/>
    </row>
    <row r="29" spans="1:15" ht="13.5" customHeight="1" x14ac:dyDescent="0.25">
      <c r="A29" s="20"/>
      <c r="B29" s="60" t="s">
        <v>9</v>
      </c>
      <c r="C29" s="54">
        <f>+C12+'42_1'!C29+'42_1'!C12+'41'!C29+'41'!C12+'40'!C29+'40'!C12+'39'!C29+'39'!C12+'38  '!C29+'38  '!C12+'37'!C29+'37'!C12+'36'!C29+'36'!C12</f>
        <v>88862.813999999984</v>
      </c>
      <c r="D29" s="54">
        <f>+D12+'42_1'!D29+'42_1'!D12+'41'!D29+'41'!D12+'40'!D29+'40'!D12+'39'!D29+'39'!D12+'38  '!D29+'38  '!D12+'37'!D29+'37'!D12+'36'!D29+'36'!D12</f>
        <v>44738.903022000006</v>
      </c>
      <c r="E29" s="54">
        <f>+'36'!E12+'36'!E29+'37'!E12+'37'!E29+'38  '!E12+'38  '!E29+'39'!E12+'39'!E29+'40'!E12+'40'!E29+'41'!E12+'41'!E29+'42_1'!E12+'42_1'!E29+'42_2'!E12</f>
        <v>0</v>
      </c>
      <c r="F29" s="212">
        <f t="shared" si="1"/>
        <v>133601.717022</v>
      </c>
      <c r="G29" s="44"/>
    </row>
    <row r="30" spans="1:15" ht="13.5" customHeight="1" x14ac:dyDescent="0.25">
      <c r="A30" s="20"/>
      <c r="B30" s="60" t="s">
        <v>10</v>
      </c>
      <c r="C30" s="54">
        <f>+C13+'42_1'!C30+'42_1'!C13+'41'!C30+'41'!C13+'40'!C30+'40'!C13+'39'!C30+'39'!C13+'38  '!C30+'38  '!C13+'37'!C30+'37'!C13+'36'!C30+'36'!C13</f>
        <v>76371.874999999985</v>
      </c>
      <c r="D30" s="54">
        <f>+D13+'42_1'!D30+'42_1'!D13+'41'!D30+'41'!D13+'40'!D30+'40'!D13+'39'!D30+'39'!D13+'38  '!D30+'38  '!D13+'37'!D30+'37'!D13+'36'!D30+'36'!D13</f>
        <v>40185.582146000008</v>
      </c>
      <c r="E30" s="54">
        <f>+'36'!E13+'36'!E30+'37'!E13+'37'!E30+'38  '!E13+'38  '!E30+'39'!E13+'39'!E30+'40'!E13+'40'!E30+'41'!E13+'41'!E30+'42_1'!E13+'42_1'!E30+'42_2'!E13</f>
        <v>0</v>
      </c>
      <c r="F30" s="212">
        <f t="shared" si="1"/>
        <v>116557.457146</v>
      </c>
      <c r="G30" s="44"/>
    </row>
    <row r="31" spans="1:15" ht="13.5" customHeight="1" x14ac:dyDescent="0.25">
      <c r="A31" s="20"/>
      <c r="B31" s="60" t="s">
        <v>11</v>
      </c>
      <c r="C31" s="54">
        <f>+C14+'42_1'!C31+'42_1'!C14+'41'!C31+'41'!C14+'40'!C31+'40'!C14+'39'!C31+'39'!C14+'38  '!C31+'38  '!C14+'37'!C31+'37'!C14+'36'!C31+'36'!C14</f>
        <v>67245.26999999999</v>
      </c>
      <c r="D31" s="54">
        <f>+D14+'42_1'!D31+'42_1'!D14+'41'!D31+'41'!D14+'40'!D31+'40'!D14+'39'!D31+'39'!D14+'38  '!D31+'38  '!D14+'37'!D31+'37'!D14+'36'!D31+'36'!D14</f>
        <v>37120.679146000009</v>
      </c>
      <c r="E31" s="54">
        <f>+'36'!E14+'36'!E31+'37'!E14+'37'!E31+'38  '!E14+'38  '!E31+'39'!E14+'39'!E31+'40'!E14+'40'!E31+'41'!E14+'41'!E31+'42_1'!E14+'42_1'!E31+'42_2'!E14</f>
        <v>0</v>
      </c>
      <c r="F31" s="212">
        <f t="shared" si="1"/>
        <v>104365.949146</v>
      </c>
      <c r="G31" s="44"/>
    </row>
    <row r="32" spans="1:15" ht="13.5" customHeight="1" x14ac:dyDescent="0.25">
      <c r="A32" s="20"/>
      <c r="B32" s="60" t="s">
        <v>12</v>
      </c>
      <c r="C32" s="54">
        <f>+C15+'42_1'!C32+'42_1'!C15+'41'!C32+'41'!C15+'40'!C32+'40'!C15+'39'!C32+'39'!C15+'38  '!C32+'38  '!C15+'37'!C32+'37'!C15+'36'!C32+'36'!C15</f>
        <v>60046.875999999997</v>
      </c>
      <c r="D32" s="54">
        <f>+D15+'42_1'!D32+'42_1'!D15+'41'!D32+'41'!D15+'40'!D32+'40'!D15+'39'!D32+'39'!D15+'38  '!D32+'38  '!D15+'37'!D32+'37'!D15+'36'!D32+'36'!D15</f>
        <v>32040.498380999976</v>
      </c>
      <c r="E32" s="54">
        <f>+'36'!E15+'36'!E32+'37'!E15+'37'!E32+'38  '!E15+'38  '!E32+'39'!E15+'39'!E32+'40'!E15+'40'!E32+'41'!E15+'41'!E32+'42_1'!E15+'42_1'!E32+'42_2'!E15</f>
        <v>0</v>
      </c>
      <c r="F32" s="212">
        <f t="shared" si="1"/>
        <v>92087.374380999972</v>
      </c>
      <c r="G32" s="44"/>
    </row>
    <row r="33" spans="1:7" ht="13.5" customHeight="1" x14ac:dyDescent="0.25">
      <c r="A33" s="20"/>
      <c r="B33" s="60" t="s">
        <v>13</v>
      </c>
      <c r="C33" s="54">
        <f>+C16+'42_1'!C33+'42_1'!C16+'41'!C33+'41'!C16+'40'!C33+'40'!C16+'39'!C33+'39'!C16+'38  '!C33+'38  '!C16+'37'!C33+'37'!C16+'36'!C33+'36'!C16</f>
        <v>58633.983999999997</v>
      </c>
      <c r="D33" s="54">
        <f>+D16+'42_1'!D33+'42_1'!D16+'41'!D33+'41'!D16+'40'!D33+'40'!D16+'39'!D33+'39'!D16+'38  '!D33+'38  '!D16+'37'!D33+'37'!D16+'36'!D33+'36'!D16</f>
        <v>28465.171787999996</v>
      </c>
      <c r="E33" s="54">
        <f>+'36'!E16+'36'!E33+'37'!E16+'37'!E33+'38  '!E16+'38  '!E33+'39'!E16+'39'!E33+'40'!E16+'40'!E33+'41'!E16+'41'!E33+'42_1'!E16+'42_1'!E33+'42_2'!E16</f>
        <v>0</v>
      </c>
      <c r="F33" s="212">
        <f t="shared" si="1"/>
        <v>87099.155787999989</v>
      </c>
      <c r="G33" s="44"/>
    </row>
    <row r="34" spans="1:7" ht="13.5" customHeight="1" x14ac:dyDescent="0.25">
      <c r="A34" s="20"/>
      <c r="B34" s="268" t="s">
        <v>15</v>
      </c>
      <c r="C34" s="214">
        <f>+SUM(C22:C33)</f>
        <v>827459.59400000004</v>
      </c>
      <c r="D34" s="214">
        <f>+SUM(D22:D33)</f>
        <v>434022.885649</v>
      </c>
      <c r="E34" s="214">
        <f>+SUM(E22:E33)</f>
        <v>0</v>
      </c>
      <c r="F34" s="214">
        <f>+SUM(F22:F33)</f>
        <v>1261482.4796489999</v>
      </c>
      <c r="G34" s="44"/>
    </row>
    <row r="35" spans="1:7" ht="13.5" customHeight="1" x14ac:dyDescent="0.25">
      <c r="A35" s="43"/>
      <c r="B35" s="92"/>
      <c r="C35" s="93"/>
      <c r="D35" s="94"/>
      <c r="E35" s="44"/>
      <c r="F35" s="44"/>
      <c r="G35" s="44"/>
    </row>
    <row r="36" spans="1:7" ht="13.5" customHeight="1" x14ac:dyDescent="0.25">
      <c r="A36" s="43"/>
      <c r="B36" s="95" t="s">
        <v>17</v>
      </c>
      <c r="C36" s="12"/>
      <c r="D36" s="12"/>
      <c r="E36" s="12"/>
      <c r="F36" s="12"/>
      <c r="G36" s="12"/>
    </row>
    <row r="37" spans="1:7" ht="13.5" customHeight="1" x14ac:dyDescent="0.25">
      <c r="A37" s="43"/>
      <c r="B37" s="96" t="s">
        <v>20</v>
      </c>
      <c r="C37" s="12"/>
      <c r="D37" s="12"/>
      <c r="E37" s="12"/>
      <c r="F37" s="12"/>
      <c r="G37" s="12"/>
    </row>
    <row r="38" spans="1:7" ht="13.5" customHeight="1" x14ac:dyDescent="0.25">
      <c r="A38" s="43"/>
      <c r="B38" s="96" t="s">
        <v>21</v>
      </c>
      <c r="C38" s="12"/>
      <c r="D38" s="12"/>
      <c r="E38" s="12"/>
      <c r="F38" s="12"/>
      <c r="G38" s="12"/>
    </row>
    <row r="39" spans="1:7" ht="13.5" customHeight="1" x14ac:dyDescent="0.25">
      <c r="A39" s="43"/>
      <c r="B39" s="96"/>
      <c r="C39" s="12"/>
      <c r="D39" s="12"/>
      <c r="E39" s="12"/>
      <c r="F39" s="12"/>
      <c r="G39" s="12"/>
    </row>
    <row r="40" spans="1:7" ht="13.5" customHeight="1" x14ac:dyDescent="0.25">
      <c r="A40" s="43"/>
      <c r="B40" s="97"/>
      <c r="C40" s="12"/>
      <c r="D40" s="12"/>
      <c r="E40" s="12"/>
      <c r="F40" s="12"/>
      <c r="G40" s="12"/>
    </row>
    <row r="41" spans="1:7" x14ac:dyDescent="0.25">
      <c r="A41" s="12"/>
      <c r="B41" s="12"/>
      <c r="C41" s="12"/>
      <c r="D41" s="12"/>
      <c r="E41" s="12"/>
      <c r="F41" s="12"/>
      <c r="G41" s="12"/>
    </row>
    <row r="42" spans="1:7" x14ac:dyDescent="0.25">
      <c r="A42" s="12"/>
      <c r="B42" s="12"/>
      <c r="C42" s="12"/>
      <c r="D42" s="12"/>
      <c r="E42" s="12"/>
      <c r="F42" s="12"/>
      <c r="G42" s="12"/>
    </row>
  </sheetData>
  <phoneticPr fontId="11" type="noConversion"/>
  <pageMargins left="0.75" right="0.75" top="1" bottom="1" header="0" footer="0"/>
  <pageSetup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1:E25"/>
  <sheetViews>
    <sheetView zoomScale="80" zoomScaleNormal="80" workbookViewId="0">
      <selection sqref="A1:C19"/>
    </sheetView>
  </sheetViews>
  <sheetFormatPr baseColWidth="10" defaultRowHeight="13.5" x14ac:dyDescent="0.25"/>
  <cols>
    <col min="1" max="1" width="17.5703125" style="8" customWidth="1"/>
    <col min="2" max="2" width="14.42578125" style="8" bestFit="1" customWidth="1"/>
    <col min="3" max="3" width="16.42578125" style="8" customWidth="1"/>
    <col min="4" max="4" width="13.5703125" style="8" bestFit="1" customWidth="1"/>
    <col min="5" max="16384" width="11.42578125" style="8"/>
  </cols>
  <sheetData>
    <row r="1" spans="1:3" x14ac:dyDescent="0.25">
      <c r="A1" s="86" t="s">
        <v>469</v>
      </c>
    </row>
    <row r="3" spans="1:3" x14ac:dyDescent="0.25">
      <c r="A3" s="86" t="s">
        <v>47</v>
      </c>
    </row>
    <row r="5" spans="1:3" x14ac:dyDescent="0.25">
      <c r="A5" s="281"/>
      <c r="B5" s="282" t="s">
        <v>48</v>
      </c>
      <c r="C5" s="283"/>
    </row>
    <row r="6" spans="1:3" ht="21" customHeight="1" x14ac:dyDescent="0.25">
      <c r="A6" s="284" t="s">
        <v>0</v>
      </c>
      <c r="B6" s="285" t="s">
        <v>243</v>
      </c>
      <c r="C6" s="285" t="s">
        <v>15</v>
      </c>
    </row>
    <row r="7" spans="1:3" s="4" customFormat="1" ht="13.5" customHeight="1" x14ac:dyDescent="0.2">
      <c r="A7" s="243" t="s">
        <v>49</v>
      </c>
      <c r="B7" s="433">
        <f>'44'!H5</f>
        <v>188.54200000000003</v>
      </c>
      <c r="C7" s="434">
        <f t="shared" ref="C7:C18" si="0">SUM(B7:B7)</f>
        <v>188.54200000000003</v>
      </c>
    </row>
    <row r="8" spans="1:3" s="4" customFormat="1" ht="13.5" customHeight="1" x14ac:dyDescent="0.2">
      <c r="A8" s="243" t="s">
        <v>50</v>
      </c>
      <c r="B8" s="433">
        <f>'44'!H6</f>
        <v>135.255</v>
      </c>
      <c r="C8" s="434">
        <f t="shared" si="0"/>
        <v>135.255</v>
      </c>
    </row>
    <row r="9" spans="1:3" s="4" customFormat="1" ht="13.5" customHeight="1" x14ac:dyDescent="0.2">
      <c r="A9" s="243" t="s">
        <v>51</v>
      </c>
      <c r="B9" s="433">
        <f>'44'!H7</f>
        <v>304.33100000000002</v>
      </c>
      <c r="C9" s="434">
        <f t="shared" si="0"/>
        <v>304.33100000000002</v>
      </c>
    </row>
    <row r="10" spans="1:3" s="4" customFormat="1" ht="13.5" customHeight="1" x14ac:dyDescent="0.2">
      <c r="A10" s="243" t="s">
        <v>52</v>
      </c>
      <c r="B10" s="433">
        <f>'44'!H8</f>
        <v>190.42599999999999</v>
      </c>
      <c r="C10" s="434">
        <f t="shared" si="0"/>
        <v>190.42599999999999</v>
      </c>
    </row>
    <row r="11" spans="1:3" s="4" customFormat="1" ht="13.5" customHeight="1" x14ac:dyDescent="0.2">
      <c r="A11" s="243" t="s">
        <v>53</v>
      </c>
      <c r="B11" s="433">
        <f>'44'!H9</f>
        <v>199.119</v>
      </c>
      <c r="C11" s="434">
        <f t="shared" si="0"/>
        <v>199.119</v>
      </c>
    </row>
    <row r="12" spans="1:3" s="4" customFormat="1" ht="13.5" customHeight="1" x14ac:dyDescent="0.2">
      <c r="A12" s="243" t="s">
        <v>54</v>
      </c>
      <c r="B12" s="433">
        <f>'44'!H10</f>
        <v>275.74299999999999</v>
      </c>
      <c r="C12" s="434">
        <f t="shared" si="0"/>
        <v>275.74299999999999</v>
      </c>
    </row>
    <row r="13" spans="1:3" s="4" customFormat="1" ht="13.5" customHeight="1" x14ac:dyDescent="0.2">
      <c r="A13" s="243" t="s">
        <v>55</v>
      </c>
      <c r="B13" s="433">
        <f>'44'!H11</f>
        <v>300.58000000000004</v>
      </c>
      <c r="C13" s="435">
        <f t="shared" si="0"/>
        <v>300.58000000000004</v>
      </c>
    </row>
    <row r="14" spans="1:3" s="4" customFormat="1" ht="13.5" customHeight="1" x14ac:dyDescent="0.2">
      <c r="A14" s="243" t="s">
        <v>56</v>
      </c>
      <c r="B14" s="433">
        <f>'44'!H12</f>
        <v>394.75299999999999</v>
      </c>
      <c r="C14" s="434">
        <f t="shared" si="0"/>
        <v>394.75299999999999</v>
      </c>
    </row>
    <row r="15" spans="1:3" s="4" customFormat="1" ht="13.5" customHeight="1" x14ac:dyDescent="0.2">
      <c r="A15" s="243" t="s">
        <v>57</v>
      </c>
      <c r="B15" s="433">
        <f>'44'!H13</f>
        <v>304.57100000000003</v>
      </c>
      <c r="C15" s="434">
        <f t="shared" si="0"/>
        <v>304.57100000000003</v>
      </c>
    </row>
    <row r="16" spans="1:3" s="4" customFormat="1" ht="13.5" customHeight="1" x14ac:dyDescent="0.2">
      <c r="A16" s="82" t="s">
        <v>58</v>
      </c>
      <c r="B16" s="433">
        <f>'44'!H14</f>
        <v>240.28000000000003</v>
      </c>
      <c r="C16" s="434">
        <f t="shared" si="0"/>
        <v>240.28000000000003</v>
      </c>
    </row>
    <row r="17" spans="1:5" s="4" customFormat="1" ht="13.5" customHeight="1" x14ac:dyDescent="0.2">
      <c r="A17" s="82" t="s">
        <v>59</v>
      </c>
      <c r="B17" s="433">
        <f>'44'!H15</f>
        <v>127.25599999999999</v>
      </c>
      <c r="C17" s="434">
        <f t="shared" si="0"/>
        <v>127.25599999999999</v>
      </c>
    </row>
    <row r="18" spans="1:5" s="4" customFormat="1" ht="13.5" customHeight="1" x14ac:dyDescent="0.2">
      <c r="A18" s="82" t="s">
        <v>60</v>
      </c>
      <c r="B18" s="433">
        <f>'44'!H16</f>
        <v>78.314999999999998</v>
      </c>
      <c r="C18" s="434">
        <f t="shared" si="0"/>
        <v>78.314999999999998</v>
      </c>
    </row>
    <row r="19" spans="1:5" ht="13.5" customHeight="1" x14ac:dyDescent="0.25">
      <c r="A19" s="280" t="s">
        <v>15</v>
      </c>
      <c r="B19" s="563">
        <f>SUM(B7:B18)</f>
        <v>2739.1710000000003</v>
      </c>
      <c r="C19" s="564">
        <f>SUM(C7:C18)</f>
        <v>2739.1710000000003</v>
      </c>
      <c r="E19" s="34"/>
    </row>
    <row r="20" spans="1:5" x14ac:dyDescent="0.25">
      <c r="C20" s="76"/>
      <c r="D20" s="34"/>
      <c r="E20" s="34"/>
    </row>
    <row r="21" spans="1:5" x14ac:dyDescent="0.25">
      <c r="A21" s="3"/>
      <c r="B21" s="4"/>
    </row>
    <row r="22" spans="1:5" x14ac:dyDescent="0.25">
      <c r="A22" s="3" t="s">
        <v>61</v>
      </c>
      <c r="B22" s="4"/>
    </row>
    <row r="23" spans="1:5" x14ac:dyDescent="0.25">
      <c r="A23" s="3" t="s">
        <v>108</v>
      </c>
      <c r="B23" s="4"/>
    </row>
    <row r="24" spans="1:5" x14ac:dyDescent="0.25">
      <c r="A24" s="3" t="s">
        <v>109</v>
      </c>
      <c r="B24" s="4"/>
    </row>
    <row r="25" spans="1:5" x14ac:dyDescent="0.25">
      <c r="B25" s="4"/>
    </row>
  </sheetData>
  <phoneticPr fontId="0" type="noConversion"/>
  <printOptions horizontalCentered="1"/>
  <pageMargins left="1.1811023622047245" right="1.1811023622047245" top="1.1811023622047245" bottom="1" header="0" footer="0"/>
  <pageSetup scale="88" orientation="portrait" r:id="rId1"/>
  <headerFooter alignWithMargins="0">
    <oddFooter>&amp;C43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1:I65520"/>
  <sheetViews>
    <sheetView zoomScale="80" zoomScaleNormal="80" workbookViewId="0">
      <selection activeCell="O21" sqref="O21"/>
    </sheetView>
  </sheetViews>
  <sheetFormatPr baseColWidth="10" defaultRowHeight="13.5" x14ac:dyDescent="0.25"/>
  <cols>
    <col min="1" max="1" width="13.42578125" style="8" customWidth="1"/>
    <col min="2" max="5" width="13" style="8" customWidth="1"/>
    <col min="6" max="6" width="15" style="8" bestFit="1" customWidth="1"/>
    <col min="7" max="7" width="11" style="8" customWidth="1"/>
    <col min="8" max="8" width="14" style="8" customWidth="1"/>
    <col min="9" max="9" width="8.140625" style="8" customWidth="1"/>
    <col min="10" max="10" width="12.28515625" style="8" bestFit="1" customWidth="1"/>
    <col min="11" max="16384" width="11.42578125" style="8"/>
  </cols>
  <sheetData>
    <row r="1" spans="1:9" x14ac:dyDescent="0.25">
      <c r="A1" s="57" t="s">
        <v>470</v>
      </c>
      <c r="B1" s="58"/>
      <c r="C1" s="58"/>
      <c r="D1" s="58"/>
      <c r="E1" s="58"/>
      <c r="F1" s="58"/>
      <c r="G1" s="58"/>
      <c r="H1" s="58"/>
      <c r="I1" s="59"/>
    </row>
    <row r="2" spans="1:9" x14ac:dyDescent="0.25">
      <c r="A2" s="57"/>
      <c r="B2" s="58"/>
      <c r="C2" s="58"/>
      <c r="D2" s="58"/>
      <c r="E2" s="58"/>
      <c r="F2" s="58"/>
      <c r="G2" s="58"/>
      <c r="H2" s="58"/>
      <c r="I2" s="59"/>
    </row>
    <row r="3" spans="1:9" x14ac:dyDescent="0.25">
      <c r="A3" s="286"/>
      <c r="B3" s="287"/>
      <c r="C3" s="287"/>
      <c r="D3" s="288" t="s">
        <v>235</v>
      </c>
      <c r="E3" s="288"/>
      <c r="F3" s="288"/>
      <c r="G3" s="287"/>
      <c r="H3" s="289"/>
      <c r="I3" s="59"/>
    </row>
    <row r="4" spans="1:9" x14ac:dyDescent="0.25">
      <c r="A4" s="266" t="s">
        <v>0</v>
      </c>
      <c r="B4" s="267" t="s">
        <v>27</v>
      </c>
      <c r="C4" s="267" t="s">
        <v>28</v>
      </c>
      <c r="D4" s="267" t="s">
        <v>29</v>
      </c>
      <c r="E4" s="267" t="s">
        <v>30</v>
      </c>
      <c r="F4" s="267" t="s">
        <v>31</v>
      </c>
      <c r="G4" s="267" t="s">
        <v>32</v>
      </c>
      <c r="H4" s="267" t="s">
        <v>22</v>
      </c>
      <c r="I4" s="59"/>
    </row>
    <row r="5" spans="1:9" ht="13.5" customHeight="1" x14ac:dyDescent="0.25">
      <c r="A5" s="60" t="s">
        <v>2</v>
      </c>
      <c r="B5" s="83">
        <v>94.067999999999998</v>
      </c>
      <c r="C5" s="83">
        <v>56.933999999999997</v>
      </c>
      <c r="D5" s="83">
        <v>37.537999999999997</v>
      </c>
      <c r="E5" s="83">
        <v>0</v>
      </c>
      <c r="F5" s="83">
        <v>0</v>
      </c>
      <c r="G5" s="83">
        <v>2E-3</v>
      </c>
      <c r="H5" s="212">
        <f>+SUM(B5:G5)</f>
        <v>188.54200000000003</v>
      </c>
      <c r="I5" s="59"/>
    </row>
    <row r="6" spans="1:9" ht="13.5" customHeight="1" x14ac:dyDescent="0.25">
      <c r="A6" s="60" t="s">
        <v>3</v>
      </c>
      <c r="B6" s="83">
        <v>69.234999999999999</v>
      </c>
      <c r="C6" s="83">
        <v>31.021000000000001</v>
      </c>
      <c r="D6" s="83">
        <v>34.999000000000002</v>
      </c>
      <c r="E6" s="83">
        <v>0</v>
      </c>
      <c r="F6" s="83">
        <v>0</v>
      </c>
      <c r="G6" s="83">
        <v>0</v>
      </c>
      <c r="H6" s="212">
        <f t="shared" ref="H6:H16" si="0">+SUM(B6:G6)</f>
        <v>135.255</v>
      </c>
      <c r="I6" s="59"/>
    </row>
    <row r="7" spans="1:9" ht="13.5" customHeight="1" x14ac:dyDescent="0.25">
      <c r="A7" s="60" t="s">
        <v>4</v>
      </c>
      <c r="B7" s="83">
        <v>72.328000000000003</v>
      </c>
      <c r="C7" s="83">
        <v>195.87700000000001</v>
      </c>
      <c r="D7" s="83">
        <v>36.122999999999998</v>
      </c>
      <c r="E7" s="83">
        <v>0</v>
      </c>
      <c r="F7" s="83">
        <v>0</v>
      </c>
      <c r="G7" s="83">
        <v>3.0000000000000001E-3</v>
      </c>
      <c r="H7" s="212">
        <f t="shared" si="0"/>
        <v>304.33100000000002</v>
      </c>
      <c r="I7" s="59"/>
    </row>
    <row r="8" spans="1:9" ht="13.5" customHeight="1" x14ac:dyDescent="0.25">
      <c r="A8" s="60" t="s">
        <v>5</v>
      </c>
      <c r="B8" s="83">
        <v>101.932</v>
      </c>
      <c r="C8" s="83">
        <v>24.170999999999999</v>
      </c>
      <c r="D8" s="83">
        <v>64.245999999999995</v>
      </c>
      <c r="E8" s="83">
        <v>0</v>
      </c>
      <c r="F8" s="83">
        <v>0</v>
      </c>
      <c r="G8" s="83">
        <v>7.6999999999999999E-2</v>
      </c>
      <c r="H8" s="212">
        <f t="shared" si="0"/>
        <v>190.42599999999999</v>
      </c>
      <c r="I8" s="59"/>
    </row>
    <row r="9" spans="1:9" ht="13.5" customHeight="1" x14ac:dyDescent="0.25">
      <c r="A9" s="60" t="s">
        <v>6</v>
      </c>
      <c r="B9" s="83">
        <v>102.253</v>
      </c>
      <c r="C9" s="83">
        <v>22.911999999999999</v>
      </c>
      <c r="D9" s="83">
        <v>73.825000000000003</v>
      </c>
      <c r="E9" s="83">
        <v>0</v>
      </c>
      <c r="F9" s="83">
        <v>0</v>
      </c>
      <c r="G9" s="83">
        <v>0.129</v>
      </c>
      <c r="H9" s="212">
        <f t="shared" si="0"/>
        <v>199.119</v>
      </c>
      <c r="I9" s="59"/>
    </row>
    <row r="10" spans="1:9" ht="13.5" customHeight="1" x14ac:dyDescent="0.25">
      <c r="A10" s="60" t="s">
        <v>7</v>
      </c>
      <c r="B10" s="83">
        <v>125.898</v>
      </c>
      <c r="C10" s="83">
        <v>30.402999999999999</v>
      </c>
      <c r="D10" s="83">
        <v>119.19799999999999</v>
      </c>
      <c r="E10" s="83">
        <v>0</v>
      </c>
      <c r="F10" s="83">
        <v>0</v>
      </c>
      <c r="G10" s="83">
        <v>0.24399999999999999</v>
      </c>
      <c r="H10" s="212">
        <f t="shared" si="0"/>
        <v>275.74299999999999</v>
      </c>
      <c r="I10" s="59"/>
    </row>
    <row r="11" spans="1:9" ht="13.5" customHeight="1" x14ac:dyDescent="0.25">
      <c r="A11" s="60" t="s">
        <v>8</v>
      </c>
      <c r="B11" s="83">
        <v>125.102</v>
      </c>
      <c r="C11" s="83">
        <v>118.253</v>
      </c>
      <c r="D11" s="83">
        <v>56.978000000000002</v>
      </c>
      <c r="E11" s="83">
        <v>0</v>
      </c>
      <c r="F11" s="83">
        <v>0</v>
      </c>
      <c r="G11" s="83">
        <v>0.247</v>
      </c>
      <c r="H11" s="212">
        <f t="shared" si="0"/>
        <v>300.58000000000004</v>
      </c>
      <c r="I11" s="59"/>
    </row>
    <row r="12" spans="1:9" ht="13.5" customHeight="1" x14ac:dyDescent="0.25">
      <c r="A12" s="60" t="s">
        <v>9</v>
      </c>
      <c r="B12" s="83">
        <v>120.702</v>
      </c>
      <c r="C12" s="83">
        <v>210.124</v>
      </c>
      <c r="D12" s="83">
        <v>63.676000000000002</v>
      </c>
      <c r="E12" s="83">
        <v>0</v>
      </c>
      <c r="F12" s="83">
        <v>0</v>
      </c>
      <c r="G12" s="83">
        <v>0.251</v>
      </c>
      <c r="H12" s="212">
        <f t="shared" si="0"/>
        <v>394.75299999999999</v>
      </c>
      <c r="I12" s="59"/>
    </row>
    <row r="13" spans="1:9" ht="13.5" customHeight="1" x14ac:dyDescent="0.25">
      <c r="A13" s="60" t="s">
        <v>10</v>
      </c>
      <c r="B13" s="83">
        <v>116.276</v>
      </c>
      <c r="C13" s="83">
        <v>133.251</v>
      </c>
      <c r="D13" s="83">
        <v>54.79</v>
      </c>
      <c r="E13" s="83">
        <v>0</v>
      </c>
      <c r="F13" s="83">
        <v>0</v>
      </c>
      <c r="G13" s="83">
        <v>0.254</v>
      </c>
      <c r="H13" s="212">
        <f t="shared" si="0"/>
        <v>304.57100000000003</v>
      </c>
      <c r="I13" s="59"/>
    </row>
    <row r="14" spans="1:9" ht="13.5" customHeight="1" x14ac:dyDescent="0.25">
      <c r="A14" s="60" t="s">
        <v>11</v>
      </c>
      <c r="B14" s="83">
        <v>107.587</v>
      </c>
      <c r="C14" s="83">
        <v>86.320999999999998</v>
      </c>
      <c r="D14" s="83">
        <v>46.186999999999998</v>
      </c>
      <c r="E14" s="83">
        <v>0</v>
      </c>
      <c r="F14" s="83">
        <v>0</v>
      </c>
      <c r="G14" s="83">
        <v>0.185</v>
      </c>
      <c r="H14" s="212">
        <f t="shared" si="0"/>
        <v>240.28000000000003</v>
      </c>
      <c r="I14" s="59"/>
    </row>
    <row r="15" spans="1:9" ht="13.5" customHeight="1" x14ac:dyDescent="0.25">
      <c r="A15" s="60" t="s">
        <v>12</v>
      </c>
      <c r="B15" s="83">
        <v>79.001999999999995</v>
      </c>
      <c r="C15" s="329">
        <v>15.865</v>
      </c>
      <c r="D15" s="83">
        <v>32.296999999999997</v>
      </c>
      <c r="E15" s="83">
        <v>0</v>
      </c>
      <c r="F15" s="83">
        <v>0</v>
      </c>
      <c r="G15" s="83">
        <v>9.1999999999999998E-2</v>
      </c>
      <c r="H15" s="212">
        <f t="shared" si="0"/>
        <v>127.25599999999999</v>
      </c>
      <c r="I15" s="59"/>
    </row>
    <row r="16" spans="1:9" ht="13.5" customHeight="1" x14ac:dyDescent="0.25">
      <c r="A16" s="60" t="s">
        <v>13</v>
      </c>
      <c r="B16" s="83">
        <v>46.999000000000002</v>
      </c>
      <c r="C16" s="83">
        <v>5.6230000000000002</v>
      </c>
      <c r="D16" s="83">
        <v>25.65</v>
      </c>
      <c r="E16" s="83">
        <v>0</v>
      </c>
      <c r="F16" s="83">
        <v>0</v>
      </c>
      <c r="G16" s="83">
        <v>4.2999999999999997E-2</v>
      </c>
      <c r="H16" s="212">
        <f t="shared" si="0"/>
        <v>78.314999999999998</v>
      </c>
      <c r="I16" s="59"/>
    </row>
    <row r="17" spans="1:9" ht="13.5" customHeight="1" x14ac:dyDescent="0.25">
      <c r="A17" s="268" t="s">
        <v>15</v>
      </c>
      <c r="B17" s="565">
        <f>+SUM(B5:B16)</f>
        <v>1161.3819999999998</v>
      </c>
      <c r="C17" s="565">
        <f t="shared" ref="C17:H17" si="1">+SUM(C5:C16)</f>
        <v>930.755</v>
      </c>
      <c r="D17" s="290">
        <f t="shared" si="1"/>
        <v>645.50699999999995</v>
      </c>
      <c r="E17" s="290">
        <f t="shared" si="1"/>
        <v>0</v>
      </c>
      <c r="F17" s="290">
        <f t="shared" si="1"/>
        <v>0</v>
      </c>
      <c r="G17" s="565">
        <f t="shared" si="1"/>
        <v>1.5269999999999999</v>
      </c>
      <c r="H17" s="565">
        <f t="shared" si="1"/>
        <v>2739.1710000000003</v>
      </c>
      <c r="I17" s="59"/>
    </row>
    <row r="18" spans="1:9" ht="13.5" customHeight="1" x14ac:dyDescent="0.25">
      <c r="A18" s="61"/>
      <c r="B18" s="61"/>
      <c r="C18" s="61"/>
      <c r="D18" s="61"/>
      <c r="E18" s="61"/>
      <c r="F18" s="61"/>
      <c r="G18" s="61"/>
      <c r="H18" s="61"/>
      <c r="I18" s="59"/>
    </row>
    <row r="19" spans="1:9" ht="13.5" customHeight="1" x14ac:dyDescent="0.25">
      <c r="A19" s="62"/>
      <c r="B19" s="62"/>
      <c r="C19" s="62"/>
      <c r="D19" s="62"/>
      <c r="E19" s="62"/>
      <c r="F19" s="62"/>
      <c r="G19" s="62"/>
      <c r="H19" s="62"/>
      <c r="I19" s="20"/>
    </row>
    <row r="20" spans="1:9" ht="17.25" customHeight="1" x14ac:dyDescent="0.25">
      <c r="A20" s="62"/>
      <c r="B20" s="62"/>
      <c r="C20" s="62"/>
      <c r="D20" s="62"/>
      <c r="E20" s="62"/>
      <c r="F20" s="62"/>
      <c r="G20" s="62"/>
      <c r="H20" s="62"/>
      <c r="I20" s="20"/>
    </row>
    <row r="21" spans="1:9" ht="13.5" customHeight="1" x14ac:dyDescent="0.25">
      <c r="A21" s="88" t="s">
        <v>37</v>
      </c>
      <c r="B21" s="72" t="s">
        <v>27</v>
      </c>
      <c r="C21" s="4" t="s">
        <v>36</v>
      </c>
      <c r="D21" s="62"/>
      <c r="E21" s="62"/>
      <c r="F21" s="62"/>
      <c r="G21" s="62"/>
      <c r="H21" s="62"/>
      <c r="I21" s="20"/>
    </row>
    <row r="22" spans="1:9" ht="13.5" customHeight="1" x14ac:dyDescent="0.25">
      <c r="A22" s="4"/>
      <c r="B22" s="72" t="s">
        <v>28</v>
      </c>
      <c r="C22" s="4" t="s">
        <v>35</v>
      </c>
      <c r="D22" s="4"/>
      <c r="E22" s="4"/>
      <c r="F22" s="4"/>
      <c r="G22" s="4"/>
      <c r="H22" s="4"/>
    </row>
    <row r="23" spans="1:9" ht="13.5" customHeight="1" x14ac:dyDescent="0.25">
      <c r="A23" s="4"/>
      <c r="B23" s="72" t="s">
        <v>29</v>
      </c>
      <c r="C23" s="4" t="s">
        <v>34</v>
      </c>
      <c r="D23" s="4"/>
      <c r="E23" s="4"/>
      <c r="F23" s="4"/>
      <c r="G23" s="4"/>
      <c r="H23" s="4"/>
    </row>
    <row r="24" spans="1:9" ht="13.5" customHeight="1" x14ac:dyDescent="0.25">
      <c r="A24" s="4"/>
      <c r="B24" s="72" t="s">
        <v>30</v>
      </c>
      <c r="C24" s="4" t="s">
        <v>33</v>
      </c>
      <c r="D24" s="4"/>
      <c r="E24" s="4"/>
      <c r="F24" s="4"/>
      <c r="G24" s="4"/>
      <c r="H24" s="4"/>
    </row>
    <row r="25" spans="1:9" ht="13.5" customHeight="1" x14ac:dyDescent="0.25">
      <c r="A25" s="4"/>
      <c r="B25" s="72" t="s">
        <v>31</v>
      </c>
      <c r="C25" s="4" t="s">
        <v>38</v>
      </c>
      <c r="D25" s="4"/>
      <c r="E25" s="4"/>
      <c r="F25" s="4"/>
      <c r="G25" s="4"/>
      <c r="H25" s="4"/>
    </row>
    <row r="26" spans="1:9" ht="13.5" customHeight="1" x14ac:dyDescent="0.25">
      <c r="A26" s="4"/>
      <c r="B26" s="4"/>
      <c r="C26" s="4"/>
      <c r="D26" s="4"/>
      <c r="E26" s="4"/>
      <c r="F26" s="4"/>
      <c r="G26" s="4"/>
      <c r="H26" s="4"/>
    </row>
    <row r="27" spans="1:9" ht="13.5" customHeight="1" x14ac:dyDescent="0.25">
      <c r="A27" s="4"/>
      <c r="B27" s="4"/>
      <c r="C27" s="4"/>
      <c r="D27" s="4"/>
      <c r="E27" s="4"/>
      <c r="F27" s="4"/>
      <c r="G27" s="4"/>
      <c r="H27" s="4"/>
    </row>
    <row r="28" spans="1:9" ht="13.5" customHeight="1" x14ac:dyDescent="0.25">
      <c r="A28" s="4"/>
      <c r="B28" s="4"/>
      <c r="C28" s="4"/>
      <c r="D28" s="4"/>
      <c r="E28" s="4"/>
      <c r="F28" s="4"/>
      <c r="G28" s="4"/>
      <c r="H28" s="4"/>
    </row>
    <row r="29" spans="1:9" x14ac:dyDescent="0.25">
      <c r="A29" s="4"/>
      <c r="B29" s="4"/>
      <c r="C29" s="4"/>
      <c r="D29" s="4"/>
      <c r="E29" s="4"/>
      <c r="F29" s="4"/>
      <c r="G29" s="4"/>
      <c r="H29" s="4"/>
    </row>
    <row r="30" spans="1:9" x14ac:dyDescent="0.25">
      <c r="A30" s="4"/>
      <c r="B30" s="4"/>
      <c r="C30" s="4"/>
      <c r="D30" s="4"/>
      <c r="E30" s="4"/>
      <c r="F30" s="4"/>
      <c r="G30" s="4"/>
      <c r="H30" s="4"/>
    </row>
    <row r="31" spans="1:9" x14ac:dyDescent="0.25">
      <c r="A31" s="4"/>
      <c r="B31" s="4"/>
      <c r="C31" s="4"/>
      <c r="D31" s="4"/>
      <c r="E31" s="4"/>
      <c r="F31" s="4"/>
      <c r="G31" s="4"/>
      <c r="H31" s="4"/>
    </row>
    <row r="32" spans="1:9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65520" spans="9:9" x14ac:dyDescent="0.25">
      <c r="I65520" s="30"/>
    </row>
  </sheetData>
  <phoneticPr fontId="0" type="noConversion"/>
  <printOptions horizontalCentered="1"/>
  <pageMargins left="1.1811023622047245" right="1.1811023622047245" top="1.1811023622047245" bottom="1" header="0" footer="0"/>
  <pageSetup scale="74" orientation="portrait" r:id="rId1"/>
  <headerFooter alignWithMargins="0">
    <oddFooter xml:space="preserve">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E34"/>
  <sheetViews>
    <sheetView tabSelected="1" zoomScale="90" zoomScaleNormal="90" workbookViewId="0">
      <selection activeCell="E43" sqref="E43"/>
    </sheetView>
  </sheetViews>
  <sheetFormatPr baseColWidth="10" defaultRowHeight="13.5" x14ac:dyDescent="0.25"/>
  <cols>
    <col min="1" max="1" width="21.42578125" style="8" customWidth="1"/>
    <col min="2" max="3" width="19.42578125" style="8" customWidth="1"/>
    <col min="4" max="4" width="17.85546875" style="8" customWidth="1"/>
    <col min="5" max="5" width="16.85546875" style="8" bestFit="1" customWidth="1"/>
    <col min="6" max="16384" width="11.42578125" style="8"/>
  </cols>
  <sheetData>
    <row r="1" spans="1:5" x14ac:dyDescent="0.25">
      <c r="A1" s="9"/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9"/>
      <c r="B3" s="9"/>
      <c r="C3" s="9"/>
      <c r="D3" s="9"/>
      <c r="E3" s="9"/>
    </row>
    <row r="4" spans="1:5" x14ac:dyDescent="0.25">
      <c r="A4" s="9"/>
      <c r="B4" s="9"/>
      <c r="C4" s="9"/>
      <c r="D4" s="9"/>
      <c r="E4" s="9"/>
    </row>
    <row r="5" spans="1:5" x14ac:dyDescent="0.25">
      <c r="A5" s="11" t="s">
        <v>450</v>
      </c>
      <c r="B5" s="9"/>
      <c r="C5" s="9"/>
      <c r="D5" s="9"/>
      <c r="E5" s="9"/>
    </row>
    <row r="6" spans="1:5" x14ac:dyDescent="0.25">
      <c r="A6" s="312"/>
      <c r="B6" s="313" t="s">
        <v>80</v>
      </c>
      <c r="C6" s="314"/>
      <c r="D6" s="315"/>
      <c r="E6" s="316" t="s">
        <v>66</v>
      </c>
    </row>
    <row r="7" spans="1:5" x14ac:dyDescent="0.25">
      <c r="A7" s="317"/>
      <c r="B7" s="316" t="s">
        <v>77</v>
      </c>
      <c r="C7" s="316" t="s">
        <v>78</v>
      </c>
      <c r="D7" s="316" t="s">
        <v>22</v>
      </c>
      <c r="E7" s="318" t="s">
        <v>81</v>
      </c>
    </row>
    <row r="8" spans="1:5" x14ac:dyDescent="0.25">
      <c r="A8" s="219" t="s">
        <v>82</v>
      </c>
      <c r="B8" s="67"/>
      <c r="C8" s="67">
        <v>1207904.4779999999</v>
      </c>
      <c r="D8" s="67">
        <f>+B8+C8</f>
        <v>1207904.4779999999</v>
      </c>
      <c r="E8" s="67">
        <v>0</v>
      </c>
    </row>
    <row r="9" spans="1:5" x14ac:dyDescent="0.25">
      <c r="A9" s="219" t="s">
        <v>83</v>
      </c>
      <c r="B9" s="67"/>
      <c r="C9" s="67">
        <v>1231874.5929999999</v>
      </c>
      <c r="D9" s="67">
        <f>+B9+C9</f>
        <v>1231874.5929999999</v>
      </c>
      <c r="E9" s="67">
        <v>0</v>
      </c>
    </row>
    <row r="10" spans="1:5" x14ac:dyDescent="0.25">
      <c r="A10" s="219" t="s">
        <v>84</v>
      </c>
      <c r="B10" s="67"/>
      <c r="C10" s="67">
        <v>1189050.8450000002</v>
      </c>
      <c r="D10" s="67">
        <f>+B10+C10</f>
        <v>1189050.8450000002</v>
      </c>
      <c r="E10" s="67">
        <v>0</v>
      </c>
    </row>
    <row r="11" spans="1:5" x14ac:dyDescent="0.25">
      <c r="A11" s="219" t="s">
        <v>85</v>
      </c>
      <c r="B11" s="67"/>
      <c r="C11" s="67">
        <v>1249797.3879999998</v>
      </c>
      <c r="D11" s="67">
        <f>+B11+C11</f>
        <v>1249797.3879999998</v>
      </c>
      <c r="E11" s="67">
        <v>0</v>
      </c>
    </row>
    <row r="12" spans="1:5" x14ac:dyDescent="0.25">
      <c r="A12" s="322" t="s">
        <v>15</v>
      </c>
      <c r="B12" s="490">
        <f>SUM(B8:B11)</f>
        <v>0</v>
      </c>
      <c r="C12" s="490">
        <f>SUM(C8:C11)</f>
        <v>4878627.3039999995</v>
      </c>
      <c r="D12" s="490">
        <f>+B12+C12</f>
        <v>4878627.3039999995</v>
      </c>
      <c r="E12" s="231">
        <v>0</v>
      </c>
    </row>
    <row r="13" spans="1:5" x14ac:dyDescent="0.25">
      <c r="A13" s="9"/>
      <c r="B13" s="9"/>
      <c r="C13" s="9"/>
      <c r="D13" s="9"/>
      <c r="E13" s="9"/>
    </row>
    <row r="14" spans="1:5" x14ac:dyDescent="0.25">
      <c r="A14" s="11" t="s">
        <v>451</v>
      </c>
      <c r="B14" s="9"/>
      <c r="C14" s="9"/>
      <c r="D14" s="9"/>
      <c r="E14" s="9"/>
    </row>
    <row r="15" spans="1:5" x14ac:dyDescent="0.25">
      <c r="A15" s="312"/>
      <c r="B15" s="313"/>
      <c r="C15" s="314"/>
      <c r="D15" s="315"/>
      <c r="E15" s="316" t="s">
        <v>66</v>
      </c>
    </row>
    <row r="16" spans="1:5" x14ac:dyDescent="0.25">
      <c r="A16" s="319"/>
      <c r="B16" s="320" t="s">
        <v>77</v>
      </c>
      <c r="C16" s="316" t="s">
        <v>78</v>
      </c>
      <c r="D16" s="321" t="s">
        <v>22</v>
      </c>
      <c r="E16" s="318" t="s">
        <v>81</v>
      </c>
    </row>
    <row r="17" spans="1:5" x14ac:dyDescent="0.25">
      <c r="A17" s="219" t="s">
        <v>82</v>
      </c>
      <c r="B17" s="67"/>
      <c r="C17" s="67">
        <v>1239461.5549999999</v>
      </c>
      <c r="D17" s="67">
        <f>+B17+C17</f>
        <v>1239461.5549999999</v>
      </c>
      <c r="E17" s="231">
        <v>0</v>
      </c>
    </row>
    <row r="18" spans="1:5" x14ac:dyDescent="0.25">
      <c r="A18" s="219" t="s">
        <v>83</v>
      </c>
      <c r="B18" s="67"/>
      <c r="C18" s="67">
        <v>1138508.4168</v>
      </c>
      <c r="D18" s="67">
        <f>+B18+C18</f>
        <v>1138508.4168</v>
      </c>
      <c r="E18" s="231">
        <v>0</v>
      </c>
    </row>
    <row r="19" spans="1:5" x14ac:dyDescent="0.25">
      <c r="A19" s="219" t="s">
        <v>84</v>
      </c>
      <c r="B19" s="67"/>
      <c r="C19" s="67">
        <v>1305788.3939999999</v>
      </c>
      <c r="D19" s="67">
        <f>+B19+C19</f>
        <v>1305788.3939999999</v>
      </c>
      <c r="E19" s="231">
        <v>0</v>
      </c>
    </row>
    <row r="20" spans="1:5" x14ac:dyDescent="0.25">
      <c r="A20" s="219" t="s">
        <v>85</v>
      </c>
      <c r="B20" s="67"/>
      <c r="C20" s="67">
        <v>1198401.9901999999</v>
      </c>
      <c r="D20" s="67">
        <f>+B20+C20</f>
        <v>1198401.9901999999</v>
      </c>
      <c r="E20" s="231">
        <v>0</v>
      </c>
    </row>
    <row r="21" spans="1:5" x14ac:dyDescent="0.25">
      <c r="A21" s="322" t="s">
        <v>15</v>
      </c>
      <c r="B21" s="245">
        <f>SUM(B17:B20)</f>
        <v>0</v>
      </c>
      <c r="C21" s="490">
        <f>SUM(C17:C20)</f>
        <v>4882160.3559999997</v>
      </c>
      <c r="D21" s="490">
        <f>+B21+C21</f>
        <v>4882160.3559999997</v>
      </c>
      <c r="E21" s="231">
        <v>0</v>
      </c>
    </row>
    <row r="22" spans="1:5" x14ac:dyDescent="0.25">
      <c r="A22" s="9"/>
      <c r="B22" s="153"/>
      <c r="C22" s="153"/>
      <c r="D22" s="153"/>
      <c r="E22" s="153"/>
    </row>
    <row r="23" spans="1:5" x14ac:dyDescent="0.25">
      <c r="A23" s="11" t="s">
        <v>452</v>
      </c>
      <c r="B23" s="153"/>
      <c r="C23" s="153"/>
      <c r="D23" s="153"/>
      <c r="E23" s="153"/>
    </row>
    <row r="24" spans="1:5" x14ac:dyDescent="0.25">
      <c r="A24" s="312"/>
      <c r="B24" s="313" t="s">
        <v>80</v>
      </c>
      <c r="C24" s="314"/>
      <c r="D24" s="315"/>
      <c r="E24" s="316" t="s">
        <v>66</v>
      </c>
    </row>
    <row r="25" spans="1:5" x14ac:dyDescent="0.25">
      <c r="A25" s="317"/>
      <c r="B25" s="323" t="s">
        <v>77</v>
      </c>
      <c r="C25" s="320" t="s">
        <v>78</v>
      </c>
      <c r="D25" s="321" t="s">
        <v>22</v>
      </c>
      <c r="E25" s="318" t="s">
        <v>81</v>
      </c>
    </row>
    <row r="26" spans="1:5" x14ac:dyDescent="0.25">
      <c r="A26" s="219" t="s">
        <v>82</v>
      </c>
      <c r="B26" s="220">
        <v>59224.224999999999</v>
      </c>
      <c r="C26" s="220">
        <v>9106.0669999999991</v>
      </c>
      <c r="D26" s="67">
        <f>+B26+C26</f>
        <v>68330.292000000001</v>
      </c>
      <c r="E26" s="231">
        <v>281168</v>
      </c>
    </row>
    <row r="27" spans="1:5" x14ac:dyDescent="0.25">
      <c r="A27" s="219" t="s">
        <v>83</v>
      </c>
      <c r="B27" s="220">
        <v>51818.356</v>
      </c>
      <c r="C27" s="220">
        <v>3308.9700000000003</v>
      </c>
      <c r="D27" s="67">
        <f>+B27+C27</f>
        <v>55127.326000000001</v>
      </c>
      <c r="E27" s="231">
        <v>251224</v>
      </c>
    </row>
    <row r="28" spans="1:5" x14ac:dyDescent="0.25">
      <c r="A28" s="219" t="s">
        <v>84</v>
      </c>
      <c r="B28" s="220">
        <v>52134.584999999999</v>
      </c>
      <c r="C28" s="220">
        <v>45.798999999999992</v>
      </c>
      <c r="D28" s="67">
        <f>+B28+C28</f>
        <v>52180.383999999998</v>
      </c>
      <c r="E28" s="231">
        <v>250714</v>
      </c>
    </row>
    <row r="29" spans="1:5" x14ac:dyDescent="0.25">
      <c r="A29" s="219" t="s">
        <v>85</v>
      </c>
      <c r="B29" s="220">
        <v>61457.214</v>
      </c>
      <c r="C29" s="220">
        <v>2.2810000000000001</v>
      </c>
      <c r="D29" s="67">
        <f>+B29+C29</f>
        <v>61459.495000000003</v>
      </c>
      <c r="E29" s="231">
        <v>264398</v>
      </c>
    </row>
    <row r="30" spans="1:5" x14ac:dyDescent="0.25">
      <c r="A30" s="322" t="s">
        <v>15</v>
      </c>
      <c r="B30" s="491">
        <f>SUM(B26:B29)</f>
        <v>224634.38</v>
      </c>
      <c r="C30" s="491">
        <f>SUM(C26:C29)</f>
        <v>12463.117000000002</v>
      </c>
      <c r="D30" s="492">
        <f>+B30+C30</f>
        <v>237097.497</v>
      </c>
      <c r="E30" s="492">
        <f>SUM(E26:E29)</f>
        <v>1047504</v>
      </c>
    </row>
    <row r="31" spans="1:5" x14ac:dyDescent="0.25">
      <c r="A31" s="2"/>
      <c r="B31" s="2"/>
      <c r="C31" s="2"/>
      <c r="D31" s="2"/>
      <c r="E31" s="2"/>
    </row>
    <row r="32" spans="1:5" x14ac:dyDescent="0.25">
      <c r="A32" s="1" t="s">
        <v>359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8"/>
      <c r="B34" s="28"/>
      <c r="C34" s="28"/>
      <c r="D34" s="28"/>
      <c r="E34" s="28"/>
    </row>
  </sheetData>
  <pageMargins left="0.7" right="0.7" top="0.75" bottom="0.75" header="0.3" footer="0.3"/>
  <pageSetup orientation="portrait" r:id="rId1"/>
  <ignoredErrors>
    <ignoredError sqref="D30" 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pageSetUpPr fitToPage="1"/>
  </sheetPr>
  <dimension ref="A1:P29"/>
  <sheetViews>
    <sheetView zoomScale="90" zoomScaleNormal="90" workbookViewId="0">
      <selection activeCell="N23" sqref="N23"/>
    </sheetView>
  </sheetViews>
  <sheetFormatPr baseColWidth="10" defaultRowHeight="13.5" x14ac:dyDescent="0.25"/>
  <cols>
    <col min="1" max="1" width="13.42578125" style="8" customWidth="1"/>
    <col min="2" max="5" width="13" style="8" customWidth="1"/>
    <col min="6" max="6" width="11.85546875" style="8" customWidth="1"/>
    <col min="7" max="7" width="11" style="8" customWidth="1"/>
    <col min="8" max="8" width="14.28515625" style="8" customWidth="1"/>
    <col min="9" max="16384" width="11.42578125" style="8"/>
  </cols>
  <sheetData>
    <row r="1" spans="1:16" x14ac:dyDescent="0.25">
      <c r="A1" s="87" t="s">
        <v>471</v>
      </c>
      <c r="B1" s="51"/>
      <c r="C1" s="51"/>
      <c r="D1" s="51"/>
      <c r="E1" s="51"/>
      <c r="F1" s="51"/>
      <c r="G1" s="51"/>
      <c r="H1" s="51"/>
      <c r="I1" s="4"/>
    </row>
    <row r="2" spans="1:16" x14ac:dyDescent="0.25">
      <c r="A2" s="87"/>
      <c r="B2" s="51"/>
      <c r="C2" s="51"/>
      <c r="D2" s="51"/>
      <c r="E2" s="51"/>
      <c r="F2" s="51"/>
      <c r="G2" s="51"/>
      <c r="H2" s="51"/>
      <c r="I2" s="4"/>
    </row>
    <row r="3" spans="1:16" x14ac:dyDescent="0.25">
      <c r="A3" s="292"/>
      <c r="B3" s="293"/>
      <c r="C3" s="293"/>
      <c r="D3" s="294" t="s">
        <v>46</v>
      </c>
      <c r="E3" s="294"/>
      <c r="F3" s="294"/>
      <c r="G3" s="293"/>
      <c r="H3" s="293"/>
      <c r="I3" s="4"/>
    </row>
    <row r="4" spans="1:16" x14ac:dyDescent="0.25">
      <c r="A4" s="295" t="s">
        <v>0</v>
      </c>
      <c r="B4" s="296" t="s">
        <v>27</v>
      </c>
      <c r="C4" s="296" t="s">
        <v>28</v>
      </c>
      <c r="D4" s="296" t="s">
        <v>29</v>
      </c>
      <c r="E4" s="296" t="s">
        <v>30</v>
      </c>
      <c r="F4" s="296" t="s">
        <v>31</v>
      </c>
      <c r="G4" s="296" t="s">
        <v>32</v>
      </c>
      <c r="H4" s="296" t="s">
        <v>22</v>
      </c>
      <c r="I4" s="4"/>
    </row>
    <row r="5" spans="1:16" ht="13.5" customHeight="1" x14ac:dyDescent="0.25">
      <c r="A5" s="35" t="s">
        <v>2</v>
      </c>
      <c r="B5" s="52">
        <f>'44'!B5</f>
        <v>94.067999999999998</v>
      </c>
      <c r="C5" s="52">
        <f>'44'!C5</f>
        <v>56.933999999999997</v>
      </c>
      <c r="D5" s="52">
        <f>'44'!D5</f>
        <v>37.537999999999997</v>
      </c>
      <c r="E5" s="52">
        <f>'44'!E5</f>
        <v>0</v>
      </c>
      <c r="F5" s="52">
        <f>'44'!F5</f>
        <v>0</v>
      </c>
      <c r="G5" s="52">
        <f>'44'!G5</f>
        <v>2E-3</v>
      </c>
      <c r="H5" s="52">
        <f>'44'!H5</f>
        <v>188.54200000000003</v>
      </c>
      <c r="I5" s="4"/>
      <c r="J5" s="20"/>
      <c r="K5" s="20"/>
      <c r="L5" s="20"/>
      <c r="M5" s="20"/>
      <c r="N5" s="20"/>
      <c r="O5" s="20"/>
      <c r="P5" s="20"/>
    </row>
    <row r="6" spans="1:16" ht="13.5" customHeight="1" x14ac:dyDescent="0.25">
      <c r="A6" s="35" t="s">
        <v>3</v>
      </c>
      <c r="B6" s="52">
        <f>'44'!B6</f>
        <v>69.234999999999999</v>
      </c>
      <c r="C6" s="52">
        <f>'44'!C6</f>
        <v>31.021000000000001</v>
      </c>
      <c r="D6" s="52">
        <f>'44'!D6</f>
        <v>34.999000000000002</v>
      </c>
      <c r="E6" s="52">
        <f>'44'!E6</f>
        <v>0</v>
      </c>
      <c r="F6" s="52">
        <f>'44'!F6</f>
        <v>0</v>
      </c>
      <c r="G6" s="52">
        <f>'44'!G6</f>
        <v>0</v>
      </c>
      <c r="H6" s="52">
        <f>'44'!H6</f>
        <v>135.255</v>
      </c>
      <c r="I6" s="4"/>
      <c r="J6" s="20"/>
      <c r="K6" s="20"/>
      <c r="L6" s="20"/>
      <c r="M6" s="20"/>
      <c r="N6" s="20"/>
      <c r="O6" s="20"/>
      <c r="P6" s="20"/>
    </row>
    <row r="7" spans="1:16" ht="13.5" customHeight="1" x14ac:dyDescent="0.25">
      <c r="A7" s="35" t="s">
        <v>4</v>
      </c>
      <c r="B7" s="52">
        <f>'44'!B7</f>
        <v>72.328000000000003</v>
      </c>
      <c r="C7" s="52">
        <f>'44'!C7</f>
        <v>195.87700000000001</v>
      </c>
      <c r="D7" s="52">
        <f>'44'!D7</f>
        <v>36.122999999999998</v>
      </c>
      <c r="E7" s="52">
        <f>'44'!E7</f>
        <v>0</v>
      </c>
      <c r="F7" s="52">
        <f>'44'!F7</f>
        <v>0</v>
      </c>
      <c r="G7" s="52">
        <f>'44'!G7</f>
        <v>3.0000000000000001E-3</v>
      </c>
      <c r="H7" s="52">
        <f>'44'!H7</f>
        <v>304.33100000000002</v>
      </c>
      <c r="I7" s="4"/>
      <c r="J7" s="20"/>
      <c r="K7" s="20"/>
      <c r="L7" s="20"/>
      <c r="M7" s="20"/>
      <c r="N7" s="20"/>
      <c r="O7" s="20"/>
      <c r="P7" s="20"/>
    </row>
    <row r="8" spans="1:16" ht="13.5" customHeight="1" x14ac:dyDescent="0.25">
      <c r="A8" s="35" t="s">
        <v>5</v>
      </c>
      <c r="B8" s="52">
        <f>'44'!B8</f>
        <v>101.932</v>
      </c>
      <c r="C8" s="52">
        <f>'44'!C8</f>
        <v>24.170999999999999</v>
      </c>
      <c r="D8" s="52">
        <f>'44'!D8</f>
        <v>64.245999999999995</v>
      </c>
      <c r="E8" s="52">
        <f>'44'!E8</f>
        <v>0</v>
      </c>
      <c r="F8" s="52">
        <f>'44'!F8</f>
        <v>0</v>
      </c>
      <c r="G8" s="52">
        <f>'44'!G8</f>
        <v>7.6999999999999999E-2</v>
      </c>
      <c r="H8" s="52">
        <f>'44'!H8</f>
        <v>190.42599999999999</v>
      </c>
      <c r="I8" s="4"/>
      <c r="J8" s="20"/>
      <c r="K8" s="20"/>
      <c r="L8" s="20"/>
      <c r="M8" s="20"/>
      <c r="N8" s="20"/>
      <c r="O8" s="20"/>
      <c r="P8" s="20"/>
    </row>
    <row r="9" spans="1:16" ht="13.5" customHeight="1" x14ac:dyDescent="0.25">
      <c r="A9" s="35" t="s">
        <v>6</v>
      </c>
      <c r="B9" s="52">
        <f>'44'!B9</f>
        <v>102.253</v>
      </c>
      <c r="C9" s="52">
        <f>'44'!C9</f>
        <v>22.911999999999999</v>
      </c>
      <c r="D9" s="52">
        <f>'44'!D9</f>
        <v>73.825000000000003</v>
      </c>
      <c r="E9" s="52">
        <f>'44'!E9</f>
        <v>0</v>
      </c>
      <c r="F9" s="52">
        <f>'44'!F9</f>
        <v>0</v>
      </c>
      <c r="G9" s="52">
        <f>'44'!G9</f>
        <v>0.129</v>
      </c>
      <c r="H9" s="52">
        <f>'44'!H9</f>
        <v>199.119</v>
      </c>
      <c r="I9" s="4"/>
      <c r="J9" s="20"/>
      <c r="K9" s="20"/>
      <c r="L9" s="20"/>
      <c r="M9" s="20"/>
      <c r="N9" s="20"/>
      <c r="O9" s="20"/>
      <c r="P9" s="20"/>
    </row>
    <row r="10" spans="1:16" ht="13.5" customHeight="1" x14ac:dyDescent="0.25">
      <c r="A10" s="35" t="s">
        <v>7</v>
      </c>
      <c r="B10" s="52">
        <f>'44'!B10</f>
        <v>125.898</v>
      </c>
      <c r="C10" s="52">
        <f>'44'!C10</f>
        <v>30.402999999999999</v>
      </c>
      <c r="D10" s="52">
        <f>'44'!D10</f>
        <v>119.19799999999999</v>
      </c>
      <c r="E10" s="52">
        <f>'44'!E10</f>
        <v>0</v>
      </c>
      <c r="F10" s="52">
        <f>'44'!F10</f>
        <v>0</v>
      </c>
      <c r="G10" s="52">
        <f>'44'!G10</f>
        <v>0.24399999999999999</v>
      </c>
      <c r="H10" s="52">
        <f>'44'!H10</f>
        <v>275.74299999999999</v>
      </c>
      <c r="I10" s="4"/>
      <c r="J10" s="20"/>
      <c r="K10" s="20"/>
      <c r="L10" s="20"/>
      <c r="M10" s="20"/>
      <c r="N10" s="20"/>
      <c r="O10" s="20"/>
      <c r="P10" s="20"/>
    </row>
    <row r="11" spans="1:16" ht="13.5" customHeight="1" x14ac:dyDescent="0.25">
      <c r="A11" s="35" t="s">
        <v>8</v>
      </c>
      <c r="B11" s="52">
        <f>'44'!B11</f>
        <v>125.102</v>
      </c>
      <c r="C11" s="52">
        <f>'44'!C11</f>
        <v>118.253</v>
      </c>
      <c r="D11" s="52">
        <f>'44'!D11</f>
        <v>56.978000000000002</v>
      </c>
      <c r="E11" s="52">
        <f>'44'!E11</f>
        <v>0</v>
      </c>
      <c r="F11" s="52">
        <f>'44'!F11</f>
        <v>0</v>
      </c>
      <c r="G11" s="52">
        <f>'44'!G11</f>
        <v>0.247</v>
      </c>
      <c r="H11" s="52">
        <f>'44'!H11</f>
        <v>300.58000000000004</v>
      </c>
      <c r="I11" s="4"/>
      <c r="J11" s="20"/>
      <c r="K11" s="20"/>
      <c r="L11" s="20"/>
      <c r="M11" s="20"/>
      <c r="N11" s="20"/>
      <c r="O11" s="20"/>
      <c r="P11" s="20"/>
    </row>
    <row r="12" spans="1:16" ht="13.5" customHeight="1" x14ac:dyDescent="0.25">
      <c r="A12" s="35" t="s">
        <v>9</v>
      </c>
      <c r="B12" s="52">
        <f>'44'!B12</f>
        <v>120.702</v>
      </c>
      <c r="C12" s="52">
        <f>'44'!C12</f>
        <v>210.124</v>
      </c>
      <c r="D12" s="52">
        <f>'44'!D12</f>
        <v>63.676000000000002</v>
      </c>
      <c r="E12" s="52">
        <f>'44'!E12</f>
        <v>0</v>
      </c>
      <c r="F12" s="52">
        <f>'44'!F12</f>
        <v>0</v>
      </c>
      <c r="G12" s="52">
        <f>'44'!G12</f>
        <v>0.251</v>
      </c>
      <c r="H12" s="52">
        <f>'44'!H12</f>
        <v>394.75299999999999</v>
      </c>
      <c r="I12" s="4"/>
      <c r="J12" s="20"/>
      <c r="K12" s="20"/>
      <c r="L12" s="20"/>
      <c r="M12" s="20"/>
      <c r="N12" s="20"/>
      <c r="O12" s="20"/>
      <c r="P12" s="20"/>
    </row>
    <row r="13" spans="1:16" ht="13.5" customHeight="1" x14ac:dyDescent="0.25">
      <c r="A13" s="35" t="s">
        <v>10</v>
      </c>
      <c r="B13" s="52">
        <f>'44'!B13</f>
        <v>116.276</v>
      </c>
      <c r="C13" s="52">
        <f>'44'!C13</f>
        <v>133.251</v>
      </c>
      <c r="D13" s="52">
        <f>'44'!D13</f>
        <v>54.79</v>
      </c>
      <c r="E13" s="52">
        <f>'44'!E13</f>
        <v>0</v>
      </c>
      <c r="F13" s="52">
        <f>'44'!F13</f>
        <v>0</v>
      </c>
      <c r="G13" s="52">
        <f>'44'!G13</f>
        <v>0.254</v>
      </c>
      <c r="H13" s="52">
        <f>'44'!H13</f>
        <v>304.57100000000003</v>
      </c>
      <c r="I13" s="4"/>
      <c r="J13" s="20"/>
      <c r="K13" s="20"/>
      <c r="L13" s="20"/>
      <c r="M13" s="20"/>
      <c r="N13" s="20"/>
      <c r="O13" s="20"/>
      <c r="P13" s="20"/>
    </row>
    <row r="14" spans="1:16" ht="13.5" customHeight="1" x14ac:dyDescent="0.25">
      <c r="A14" s="35" t="s">
        <v>11</v>
      </c>
      <c r="B14" s="52">
        <f>'44'!B14</f>
        <v>107.587</v>
      </c>
      <c r="C14" s="52">
        <f>'44'!C14</f>
        <v>86.320999999999998</v>
      </c>
      <c r="D14" s="52">
        <f>'44'!D14</f>
        <v>46.186999999999998</v>
      </c>
      <c r="E14" s="52">
        <f>'44'!E14</f>
        <v>0</v>
      </c>
      <c r="F14" s="52">
        <f>'44'!F14</f>
        <v>0</v>
      </c>
      <c r="G14" s="52">
        <f>'44'!G14</f>
        <v>0.185</v>
      </c>
      <c r="H14" s="52">
        <f>'44'!H14</f>
        <v>240.28000000000003</v>
      </c>
      <c r="I14" s="4"/>
      <c r="J14" s="20"/>
      <c r="K14" s="20"/>
      <c r="L14" s="20"/>
      <c r="M14" s="20"/>
      <c r="N14" s="20"/>
      <c r="O14" s="20"/>
      <c r="P14" s="20"/>
    </row>
    <row r="15" spans="1:16" ht="13.5" customHeight="1" x14ac:dyDescent="0.25">
      <c r="A15" s="35" t="s">
        <v>12</v>
      </c>
      <c r="B15" s="52">
        <f>'44'!B15</f>
        <v>79.001999999999995</v>
      </c>
      <c r="C15" s="52">
        <f>'44'!C15</f>
        <v>15.865</v>
      </c>
      <c r="D15" s="52">
        <f>'44'!D15</f>
        <v>32.296999999999997</v>
      </c>
      <c r="E15" s="52">
        <f>'44'!E15</f>
        <v>0</v>
      </c>
      <c r="F15" s="52">
        <f>'44'!F15</f>
        <v>0</v>
      </c>
      <c r="G15" s="52">
        <f>'44'!G15</f>
        <v>9.1999999999999998E-2</v>
      </c>
      <c r="H15" s="52">
        <f>'44'!H15</f>
        <v>127.25599999999999</v>
      </c>
      <c r="I15" s="4"/>
      <c r="J15" s="20"/>
      <c r="K15" s="20"/>
      <c r="L15" s="20"/>
      <c r="M15" s="20"/>
      <c r="N15" s="20"/>
      <c r="O15" s="20"/>
      <c r="P15" s="20"/>
    </row>
    <row r="16" spans="1:16" ht="13.5" customHeight="1" x14ac:dyDescent="0.25">
      <c r="A16" s="35" t="s">
        <v>13</v>
      </c>
      <c r="B16" s="52">
        <f>'44'!B16</f>
        <v>46.999000000000002</v>
      </c>
      <c r="C16" s="52">
        <f>'44'!C16</f>
        <v>5.6230000000000002</v>
      </c>
      <c r="D16" s="52">
        <f>'44'!D16</f>
        <v>25.65</v>
      </c>
      <c r="E16" s="52">
        <f>'44'!E16</f>
        <v>0</v>
      </c>
      <c r="F16" s="52">
        <f>'44'!F16</f>
        <v>0</v>
      </c>
      <c r="G16" s="52">
        <f>'44'!G16</f>
        <v>4.2999999999999997E-2</v>
      </c>
      <c r="H16" s="52">
        <f>'44'!H16</f>
        <v>78.314999999999998</v>
      </c>
      <c r="I16" s="4"/>
      <c r="J16" s="20"/>
      <c r="K16" s="20"/>
      <c r="L16" s="20"/>
      <c r="M16" s="20"/>
      <c r="N16" s="20"/>
      <c r="O16" s="20"/>
      <c r="P16" s="20"/>
    </row>
    <row r="17" spans="1:16" ht="13.5" customHeight="1" x14ac:dyDescent="0.25">
      <c r="A17" s="291" t="s">
        <v>15</v>
      </c>
      <c r="B17" s="297">
        <f>'44'!B17</f>
        <v>1161.3819999999998</v>
      </c>
      <c r="C17" s="297">
        <f>'44'!C17</f>
        <v>930.755</v>
      </c>
      <c r="D17" s="297">
        <f>'44'!D17</f>
        <v>645.50699999999995</v>
      </c>
      <c r="E17" s="297">
        <f>'44'!E17</f>
        <v>0</v>
      </c>
      <c r="F17" s="297">
        <f>'44'!F17</f>
        <v>0</v>
      </c>
      <c r="G17" s="297">
        <f>'44'!G17</f>
        <v>1.5269999999999999</v>
      </c>
      <c r="H17" s="297">
        <f>'44'!H17</f>
        <v>2739.1710000000003</v>
      </c>
      <c r="I17" s="37"/>
      <c r="J17" s="20"/>
      <c r="K17" s="20"/>
      <c r="L17" s="20"/>
      <c r="M17" s="20"/>
      <c r="N17" s="20"/>
      <c r="O17" s="20"/>
      <c r="P17" s="20"/>
    </row>
    <row r="18" spans="1:16" x14ac:dyDescent="0.25">
      <c r="A18" s="4"/>
      <c r="B18" s="4"/>
      <c r="C18" s="4"/>
      <c r="D18" s="4"/>
      <c r="E18" s="4"/>
      <c r="F18" s="4"/>
      <c r="G18" s="4"/>
      <c r="H18" s="29"/>
      <c r="I18" s="38"/>
    </row>
    <row r="19" spans="1:16" x14ac:dyDescent="0.25">
      <c r="A19" s="4"/>
      <c r="B19" s="4"/>
      <c r="C19" s="4"/>
      <c r="D19" s="4"/>
      <c r="E19" s="4"/>
      <c r="F19" s="4"/>
      <c r="G19" s="4"/>
      <c r="H19" s="29"/>
      <c r="I19" s="29"/>
    </row>
    <row r="20" spans="1:16" x14ac:dyDescent="0.25">
      <c r="A20" s="36" t="s">
        <v>37</v>
      </c>
      <c r="B20" s="72" t="s">
        <v>27</v>
      </c>
      <c r="C20" s="4" t="s">
        <v>36</v>
      </c>
      <c r="D20" s="4"/>
      <c r="E20" s="4"/>
      <c r="F20" s="4"/>
      <c r="G20" s="4"/>
      <c r="H20" s="4"/>
      <c r="I20" s="4"/>
    </row>
    <row r="21" spans="1:16" x14ac:dyDescent="0.25">
      <c r="A21" s="4"/>
      <c r="B21" s="72" t="s">
        <v>28</v>
      </c>
      <c r="C21" s="4" t="s">
        <v>35</v>
      </c>
      <c r="D21" s="4"/>
      <c r="E21" s="4"/>
      <c r="F21" s="4"/>
      <c r="G21" s="4"/>
      <c r="H21" s="4"/>
      <c r="I21" s="4"/>
    </row>
    <row r="22" spans="1:16" x14ac:dyDescent="0.25">
      <c r="A22" s="4"/>
      <c r="B22" s="72" t="s">
        <v>29</v>
      </c>
      <c r="C22" s="4" t="s">
        <v>34</v>
      </c>
      <c r="D22" s="4"/>
      <c r="E22" s="4"/>
      <c r="F22" s="4"/>
      <c r="G22" s="4"/>
      <c r="H22" s="4"/>
      <c r="I22" s="4"/>
    </row>
    <row r="23" spans="1:16" x14ac:dyDescent="0.25">
      <c r="A23" s="4"/>
      <c r="B23" s="72" t="s">
        <v>30</v>
      </c>
      <c r="C23" s="4" t="s">
        <v>33</v>
      </c>
      <c r="D23" s="4"/>
      <c r="E23" s="4"/>
      <c r="F23" s="4"/>
      <c r="G23" s="4"/>
      <c r="H23" s="4"/>
      <c r="I23" s="4"/>
    </row>
    <row r="24" spans="1:16" x14ac:dyDescent="0.25">
      <c r="A24" s="4"/>
      <c r="B24" s="72" t="s">
        <v>31</v>
      </c>
      <c r="C24" s="4" t="s">
        <v>38</v>
      </c>
      <c r="D24" s="4"/>
      <c r="E24" s="4"/>
      <c r="F24" s="4"/>
      <c r="G24" s="4"/>
      <c r="H24" s="4"/>
      <c r="I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</row>
  </sheetData>
  <phoneticPr fontId="0" type="noConversion"/>
  <pageMargins left="1.19" right="1.2" top="1.19" bottom="1" header="0" footer="0"/>
  <pageSetup scale="70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B1:M26"/>
  <sheetViews>
    <sheetView zoomScale="90" zoomScaleNormal="90" workbookViewId="0">
      <selection activeCell="I33" sqref="I33"/>
    </sheetView>
  </sheetViews>
  <sheetFormatPr baseColWidth="10" defaultRowHeight="13.5" x14ac:dyDescent="0.25"/>
  <cols>
    <col min="1" max="1" width="2.5703125" style="8" customWidth="1"/>
    <col min="2" max="2" width="17.42578125" style="8" customWidth="1"/>
    <col min="3" max="3" width="14.140625" style="8" bestFit="1" customWidth="1"/>
    <col min="4" max="4" width="14.140625" style="8" customWidth="1"/>
    <col min="5" max="5" width="15.140625" style="8" bestFit="1" customWidth="1"/>
    <col min="6" max="6" width="18.42578125" style="8" customWidth="1"/>
    <col min="7" max="7" width="16" style="8" customWidth="1"/>
    <col min="8" max="8" width="13.140625" style="8" customWidth="1"/>
    <col min="9" max="9" width="14.140625" style="8" bestFit="1" customWidth="1"/>
    <col min="10" max="10" width="14.140625" style="8" customWidth="1"/>
    <col min="11" max="11" width="19.85546875" style="8" customWidth="1"/>
    <col min="12" max="12" width="18.85546875" style="8" bestFit="1" customWidth="1"/>
    <col min="13" max="13" width="16.7109375" style="8" customWidth="1"/>
    <col min="14" max="16384" width="11.42578125" style="8"/>
  </cols>
  <sheetData>
    <row r="1" spans="2:13" x14ac:dyDescent="0.25">
      <c r="B1" s="86" t="s">
        <v>472</v>
      </c>
    </row>
    <row r="3" spans="2:13" x14ac:dyDescent="0.25">
      <c r="B3" s="86" t="s">
        <v>154</v>
      </c>
    </row>
    <row r="6" spans="2:13" s="652" customFormat="1" ht="18" customHeight="1" x14ac:dyDescent="0.25">
      <c r="B6" s="298"/>
      <c r="C6" s="682" t="s">
        <v>45</v>
      </c>
      <c r="D6" s="683"/>
      <c r="E6" s="683"/>
      <c r="F6" s="683"/>
      <c r="G6" s="683"/>
      <c r="H6" s="683"/>
      <c r="I6" s="683"/>
      <c r="J6" s="683"/>
      <c r="K6" s="683"/>
      <c r="L6" s="683"/>
      <c r="M6" s="684"/>
    </row>
    <row r="7" spans="2:13" ht="34.5" customHeight="1" x14ac:dyDescent="0.25">
      <c r="B7" s="461" t="s">
        <v>0</v>
      </c>
      <c r="C7" s="461" t="s">
        <v>221</v>
      </c>
      <c r="D7" s="461" t="s">
        <v>223</v>
      </c>
      <c r="E7" s="461" t="s">
        <v>241</v>
      </c>
      <c r="F7" s="462" t="s">
        <v>233</v>
      </c>
      <c r="G7" s="462" t="s">
        <v>226</v>
      </c>
      <c r="H7" s="461" t="s">
        <v>242</v>
      </c>
      <c r="I7" s="461" t="s">
        <v>228</v>
      </c>
      <c r="J7" s="461" t="s">
        <v>230</v>
      </c>
      <c r="K7" s="462" t="s">
        <v>232</v>
      </c>
      <c r="L7" s="462" t="s">
        <v>121</v>
      </c>
      <c r="M7" s="461" t="s">
        <v>15</v>
      </c>
    </row>
    <row r="8" spans="2:13" x14ac:dyDescent="0.25">
      <c r="B8" s="82" t="s">
        <v>2</v>
      </c>
      <c r="C8" s="244">
        <f>'47_1'!H6</f>
        <v>89.557000000000002</v>
      </c>
      <c r="D8" s="244">
        <f>'47_1'!H23</f>
        <v>33.927799999999998</v>
      </c>
      <c r="E8" s="244">
        <f>'47_2'!H6</f>
        <v>12177.802799999999</v>
      </c>
      <c r="F8" s="244">
        <f>'47_2'!H23</f>
        <v>5491.3060000000005</v>
      </c>
      <c r="G8" s="244">
        <f>'47_3'!H6</f>
        <v>212.33950000000002</v>
      </c>
      <c r="H8" s="244">
        <f>'47_3'!H23</f>
        <v>1596.6376600000001</v>
      </c>
      <c r="I8" s="244">
        <f>'47_4'!H6</f>
        <v>372.13970999999998</v>
      </c>
      <c r="J8" s="244">
        <f>'47_4'!H23</f>
        <v>0</v>
      </c>
      <c r="K8" s="244">
        <f>'48'!H6</f>
        <v>26855.150699999998</v>
      </c>
      <c r="L8" s="244">
        <f>'48'!H23</f>
        <v>58414.951999999997</v>
      </c>
      <c r="M8" s="71">
        <f t="shared" ref="M8:M19" si="0">SUM(C8:L8)</f>
        <v>105243.81316999999</v>
      </c>
    </row>
    <row r="9" spans="2:13" x14ac:dyDescent="0.25">
      <c r="B9" s="82" t="s">
        <v>3</v>
      </c>
      <c r="C9" s="244">
        <f>'47_1'!H7</f>
        <v>67.665999999999997</v>
      </c>
      <c r="D9" s="244">
        <f>'47_1'!H24</f>
        <v>43.921300000000002</v>
      </c>
      <c r="E9" s="244">
        <f>'47_2'!H7</f>
        <v>10644.130999999998</v>
      </c>
      <c r="F9" s="244">
        <f>'47_2'!H24</f>
        <v>5207.7520000000004</v>
      </c>
      <c r="G9" s="244">
        <f>'47_3'!H7</f>
        <v>205.7979</v>
      </c>
      <c r="H9" s="244">
        <f>'47_3'!H24</f>
        <v>1300.3891899999999</v>
      </c>
      <c r="I9" s="244">
        <f>'47_4'!H7</f>
        <v>343.62903</v>
      </c>
      <c r="J9" s="244">
        <f>'47_4'!H24</f>
        <v>0</v>
      </c>
      <c r="K9" s="244">
        <f>'48'!H7</f>
        <v>22329.663099999994</v>
      </c>
      <c r="L9" s="244">
        <f>'48'!H24</f>
        <v>53092.229000000007</v>
      </c>
      <c r="M9" s="71">
        <f t="shared" si="0"/>
        <v>93235.178520000001</v>
      </c>
    </row>
    <row r="10" spans="2:13" x14ac:dyDescent="0.25">
      <c r="B10" s="82" t="s">
        <v>4</v>
      </c>
      <c r="C10" s="244">
        <f>'47_1'!H8</f>
        <v>73.063000000000002</v>
      </c>
      <c r="D10" s="244">
        <f>'47_1'!H25</f>
        <v>60.9711</v>
      </c>
      <c r="E10" s="244">
        <f>'47_2'!H8</f>
        <v>14751.841400000001</v>
      </c>
      <c r="F10" s="244">
        <f>'47_2'!H25</f>
        <v>4291.049</v>
      </c>
      <c r="G10" s="244">
        <f>'47_3'!H8</f>
        <v>247.08179999999999</v>
      </c>
      <c r="H10" s="244">
        <f>'47_3'!H25</f>
        <v>1506.8428199999998</v>
      </c>
      <c r="I10" s="244">
        <f>'47_4'!H8</f>
        <v>420.09845000000001</v>
      </c>
      <c r="J10" s="244">
        <f>'47_4'!H25</f>
        <v>0</v>
      </c>
      <c r="K10" s="244">
        <f>'48'!H8</f>
        <v>25329.803100000001</v>
      </c>
      <c r="L10" s="244">
        <f>'48'!H25</f>
        <v>66209.210999999996</v>
      </c>
      <c r="M10" s="71">
        <f t="shared" si="0"/>
        <v>112889.96166999999</v>
      </c>
    </row>
    <row r="11" spans="2:13" x14ac:dyDescent="0.25">
      <c r="B11" s="82" t="s">
        <v>5</v>
      </c>
      <c r="C11" s="244">
        <f>'47_1'!H9</f>
        <v>79.777999999999992</v>
      </c>
      <c r="D11" s="244">
        <f>'47_1'!H26</f>
        <v>56.2577</v>
      </c>
      <c r="E11" s="244">
        <f>'47_2'!H9</f>
        <v>12855.509900000001</v>
      </c>
      <c r="F11" s="244">
        <f>'47_2'!H26</f>
        <v>5187.6279999999997</v>
      </c>
      <c r="G11" s="244">
        <f>'47_3'!H9</f>
        <v>208.14689999999999</v>
      </c>
      <c r="H11" s="244">
        <f>'47_3'!H26</f>
        <v>1964.9898999999996</v>
      </c>
      <c r="I11" s="244">
        <f>'47_4'!H9</f>
        <v>470.3553</v>
      </c>
      <c r="J11" s="244">
        <f>'47_4'!H26</f>
        <v>0</v>
      </c>
      <c r="K11" s="244">
        <f>'48'!H9</f>
        <v>31309.0252</v>
      </c>
      <c r="L11" s="244">
        <f>'48'!H26</f>
        <v>64230.642</v>
      </c>
      <c r="M11" s="71">
        <f t="shared" si="0"/>
        <v>116362.33290000001</v>
      </c>
    </row>
    <row r="12" spans="2:13" x14ac:dyDescent="0.25">
      <c r="B12" s="82" t="s">
        <v>6</v>
      </c>
      <c r="C12" s="244">
        <f>'47_1'!H10</f>
        <v>98.554000000000002</v>
      </c>
      <c r="D12" s="244">
        <f>'47_1'!H27</f>
        <v>68.700099999999992</v>
      </c>
      <c r="E12" s="244">
        <f>'47_2'!H10</f>
        <v>13863.364200000004</v>
      </c>
      <c r="F12" s="244">
        <f>'47_2'!H27</f>
        <v>5957.8400000000011</v>
      </c>
      <c r="G12" s="244">
        <f>'47_3'!H10</f>
        <v>274.48349999999994</v>
      </c>
      <c r="H12" s="244">
        <f>'47_3'!H27</f>
        <v>2341.0133700000001</v>
      </c>
      <c r="I12" s="244">
        <f>'47_4'!H10</f>
        <v>656.61147999999991</v>
      </c>
      <c r="J12" s="244">
        <f>'47_4'!H27</f>
        <v>0</v>
      </c>
      <c r="K12" s="244">
        <f>'48'!H10</f>
        <v>38060.9764</v>
      </c>
      <c r="L12" s="244">
        <f>'48'!H27</f>
        <v>88962.888999999996</v>
      </c>
      <c r="M12" s="71">
        <f t="shared" si="0"/>
        <v>150284.43205</v>
      </c>
    </row>
    <row r="13" spans="2:13" x14ac:dyDescent="0.25">
      <c r="B13" s="82" t="s">
        <v>7</v>
      </c>
      <c r="C13" s="244">
        <f>'47_1'!H11</f>
        <v>136.958</v>
      </c>
      <c r="D13" s="244">
        <f>'47_1'!H28</f>
        <v>66.501999999999995</v>
      </c>
      <c r="E13" s="244">
        <f>'47_2'!H11</f>
        <v>14327.4935</v>
      </c>
      <c r="F13" s="244">
        <f>'47_2'!H28</f>
        <v>6100.9250000000002</v>
      </c>
      <c r="G13" s="244">
        <f>'47_3'!H11</f>
        <v>262.08210000000003</v>
      </c>
      <c r="H13" s="244">
        <f>'47_3'!H28</f>
        <v>3649.7446199999999</v>
      </c>
      <c r="I13" s="244">
        <f>'47_4'!H11</f>
        <v>915.06312999999989</v>
      </c>
      <c r="J13" s="244">
        <f>'47_4'!H28</f>
        <v>0</v>
      </c>
      <c r="K13" s="244">
        <f>'48'!H11</f>
        <v>43139.224299999994</v>
      </c>
      <c r="L13" s="244">
        <f>'48'!H28</f>
        <v>99989.649000000005</v>
      </c>
      <c r="M13" s="71">
        <f t="shared" si="0"/>
        <v>168587.64165000001</v>
      </c>
    </row>
    <row r="14" spans="2:13" x14ac:dyDescent="0.25">
      <c r="B14" s="82" t="s">
        <v>8</v>
      </c>
      <c r="C14" s="244">
        <f>'47_1'!H12</f>
        <v>141.41200000000001</v>
      </c>
      <c r="D14" s="244">
        <f>'47_1'!H29</f>
        <v>75.107300000000009</v>
      </c>
      <c r="E14" s="244">
        <f>'47_2'!H12</f>
        <v>15310.508800000001</v>
      </c>
      <c r="F14" s="244">
        <f>'47_2'!H29</f>
        <v>6643.2330000000002</v>
      </c>
      <c r="G14" s="244">
        <f>'47_3'!H12</f>
        <v>273.33329999999995</v>
      </c>
      <c r="H14" s="244">
        <f>'47_3'!H29</f>
        <v>4026.9312599999998</v>
      </c>
      <c r="I14" s="244">
        <f>'47_4'!H12</f>
        <v>849.11496</v>
      </c>
      <c r="J14" s="244">
        <f>'47_4'!H29</f>
        <v>0</v>
      </c>
      <c r="K14" s="244">
        <f>'48'!H12</f>
        <v>44760.392199999995</v>
      </c>
      <c r="L14" s="244">
        <f>'48'!H29</f>
        <v>98347.697</v>
      </c>
      <c r="M14" s="71">
        <f t="shared" si="0"/>
        <v>170427.72982000001</v>
      </c>
    </row>
    <row r="15" spans="2:13" x14ac:dyDescent="0.25">
      <c r="B15" s="82" t="s">
        <v>9</v>
      </c>
      <c r="C15" s="244">
        <f>'47_1'!H13</f>
        <v>126.61499999999999</v>
      </c>
      <c r="D15" s="244">
        <f>'47_1'!H30</f>
        <v>66.939700000000002</v>
      </c>
      <c r="E15" s="244">
        <f>'47_2'!H13</f>
        <v>15221.473899999997</v>
      </c>
      <c r="F15" s="244">
        <f>'47_2'!H30</f>
        <v>6389.7760000000007</v>
      </c>
      <c r="G15" s="244">
        <f>'47_3'!H13</f>
        <v>281.3485</v>
      </c>
      <c r="H15" s="244">
        <f>'47_3'!H30</f>
        <v>4038.3958999999995</v>
      </c>
      <c r="I15" s="244">
        <f>'47_4'!H13</f>
        <v>874.51242999999999</v>
      </c>
      <c r="J15" s="244">
        <f>'47_4'!H30</f>
        <v>0</v>
      </c>
      <c r="K15" s="244">
        <f>'48'!H13</f>
        <v>42821.818599999999</v>
      </c>
      <c r="L15" s="244">
        <f>'48'!H30</f>
        <v>98785.11099999999</v>
      </c>
      <c r="M15" s="71">
        <f t="shared" si="0"/>
        <v>168605.99102999998</v>
      </c>
    </row>
    <row r="16" spans="2:13" x14ac:dyDescent="0.25">
      <c r="B16" s="82" t="s">
        <v>10</v>
      </c>
      <c r="C16" s="244">
        <f>'47_1'!H14</f>
        <v>159.60900000000001</v>
      </c>
      <c r="D16" s="244">
        <f>'47_1'!H31</f>
        <v>40.524500000000003</v>
      </c>
      <c r="E16" s="244">
        <f>'47_2'!H14</f>
        <v>14025.1494</v>
      </c>
      <c r="F16" s="244">
        <f>'47_2'!H31</f>
        <v>6014.2540000000008</v>
      </c>
      <c r="G16" s="244">
        <f>'47_3'!H14</f>
        <v>256.58539999999999</v>
      </c>
      <c r="H16" s="244">
        <f>'47_3'!H31</f>
        <v>3764.4085500000001</v>
      </c>
      <c r="I16" s="244">
        <f>'47_4'!H14</f>
        <v>768.78465999999992</v>
      </c>
      <c r="J16" s="244">
        <f>'47_4'!H31</f>
        <v>0</v>
      </c>
      <c r="K16" s="244">
        <f>'48'!H14</f>
        <v>40702.168299999998</v>
      </c>
      <c r="L16" s="244">
        <f>'48'!H31</f>
        <v>81720.172000000006</v>
      </c>
      <c r="M16" s="71">
        <f t="shared" si="0"/>
        <v>147451.65581000003</v>
      </c>
    </row>
    <row r="17" spans="2:13" x14ac:dyDescent="0.25">
      <c r="B17" s="82" t="s">
        <v>11</v>
      </c>
      <c r="C17" s="244">
        <f>'47_1'!H15</f>
        <v>133.57599999999999</v>
      </c>
      <c r="D17" s="244">
        <f>'47_1'!H32</f>
        <v>47.366699999999994</v>
      </c>
      <c r="E17" s="244">
        <f>'47_2'!H15</f>
        <v>13273.4931</v>
      </c>
      <c r="F17" s="244">
        <f>'47_2'!H32</f>
        <v>6150.0769999999993</v>
      </c>
      <c r="G17" s="244">
        <f>'47_3'!H15</f>
        <v>228.40309999999999</v>
      </c>
      <c r="H17" s="244">
        <f>'47_3'!H32</f>
        <v>3144.9106499999998</v>
      </c>
      <c r="I17" s="244">
        <f>'47_4'!H15</f>
        <v>624.11836000000005</v>
      </c>
      <c r="J17" s="244">
        <f>'47_4'!H32</f>
        <v>0</v>
      </c>
      <c r="K17" s="244">
        <f>'48'!H15</f>
        <v>36781.923700000007</v>
      </c>
      <c r="L17" s="244">
        <f>'48'!H32</f>
        <v>74187.741999999984</v>
      </c>
      <c r="M17" s="71">
        <f t="shared" si="0"/>
        <v>134571.61060999997</v>
      </c>
    </row>
    <row r="18" spans="2:13" x14ac:dyDescent="0.25">
      <c r="B18" s="82" t="s">
        <v>12</v>
      </c>
      <c r="C18" s="244">
        <f>'47_1'!H16</f>
        <v>134.41500000000002</v>
      </c>
      <c r="D18" s="244">
        <f>'47_1'!H33</f>
        <v>52.949800000000003</v>
      </c>
      <c r="E18" s="244">
        <f>'47_2'!H16</f>
        <v>12763.420399999999</v>
      </c>
      <c r="F18" s="244">
        <f>'47_2'!H33</f>
        <v>5853.4030000000002</v>
      </c>
      <c r="G18" s="244">
        <f>'47_3'!H16</f>
        <v>230.08670000000001</v>
      </c>
      <c r="H18" s="244">
        <f>'47_3'!H33</f>
        <v>2434.5847899999999</v>
      </c>
      <c r="I18" s="244">
        <f>'47_4'!H16</f>
        <v>551.52928000000009</v>
      </c>
      <c r="J18" s="244">
        <f>'47_4'!H33</f>
        <v>0</v>
      </c>
      <c r="K18" s="244">
        <f>'48'!H16</f>
        <v>32148.685100000002</v>
      </c>
      <c r="L18" s="244">
        <f>'48'!H33</f>
        <v>64808.337</v>
      </c>
      <c r="M18" s="71">
        <f t="shared" si="0"/>
        <v>118977.41107</v>
      </c>
    </row>
    <row r="19" spans="2:13" x14ac:dyDescent="0.25">
      <c r="B19" s="82" t="s">
        <v>13</v>
      </c>
      <c r="C19" s="244">
        <f>'47_1'!H17</f>
        <v>136.94800000000001</v>
      </c>
      <c r="D19" s="244">
        <f>'47_1'!H34</f>
        <v>48.671999999999997</v>
      </c>
      <c r="E19" s="244">
        <f>'47_2'!H17</f>
        <v>12534.7971</v>
      </c>
      <c r="F19" s="244">
        <f>'47_2'!H34</f>
        <v>6089.5950000000003</v>
      </c>
      <c r="G19" s="244">
        <f>'47_3'!H17</f>
        <v>208.32690000000002</v>
      </c>
      <c r="H19" s="244">
        <f>'47_3'!H34</f>
        <v>1932.7052100000001</v>
      </c>
      <c r="I19" s="244">
        <f>'47_4'!H17</f>
        <v>390.70932999999997</v>
      </c>
      <c r="J19" s="244">
        <f>'47_4'!H34</f>
        <v>1.4359999999999999</v>
      </c>
      <c r="K19" s="244">
        <f>'48'!H17</f>
        <v>29104.405900000002</v>
      </c>
      <c r="L19" s="244">
        <f>'48'!H34</f>
        <v>62048.131999999998</v>
      </c>
      <c r="M19" s="71">
        <f t="shared" si="0"/>
        <v>112495.72744</v>
      </c>
    </row>
    <row r="20" spans="2:13" s="652" customFormat="1" ht="16.5" customHeight="1" x14ac:dyDescent="0.25">
      <c r="B20" s="657" t="s">
        <v>15</v>
      </c>
      <c r="C20" s="658">
        <f t="shared" ref="C20:M20" si="1">SUM(C8:C19)</f>
        <v>1378.1510000000001</v>
      </c>
      <c r="D20" s="658">
        <f t="shared" si="1"/>
        <v>661.84000000000015</v>
      </c>
      <c r="E20" s="658">
        <f t="shared" si="1"/>
        <v>161748.98550000001</v>
      </c>
      <c r="F20" s="658">
        <f t="shared" si="1"/>
        <v>69376.837999999989</v>
      </c>
      <c r="G20" s="658">
        <f t="shared" si="1"/>
        <v>2888.0156000000002</v>
      </c>
      <c r="H20" s="658">
        <f t="shared" si="1"/>
        <v>31701.553919999998</v>
      </c>
      <c r="I20" s="658">
        <f t="shared" si="1"/>
        <v>7236.6661199999999</v>
      </c>
      <c r="J20" s="658">
        <f t="shared" si="1"/>
        <v>1.4359999999999999</v>
      </c>
      <c r="K20" s="658">
        <f t="shared" si="1"/>
        <v>413343.2366</v>
      </c>
      <c r="L20" s="658">
        <f t="shared" si="1"/>
        <v>910796.76300000004</v>
      </c>
      <c r="M20" s="658">
        <f t="shared" si="1"/>
        <v>1599133.4857399999</v>
      </c>
    </row>
    <row r="26" spans="2:13" x14ac:dyDescent="0.25">
      <c r="D26" s="655"/>
      <c r="E26" s="655"/>
      <c r="F26" s="655"/>
      <c r="G26" s="655"/>
      <c r="H26" s="655"/>
      <c r="I26" s="655"/>
      <c r="J26" s="656"/>
    </row>
  </sheetData>
  <mergeCells count="1">
    <mergeCell ref="C6:M6"/>
  </mergeCells>
  <phoneticPr fontId="0" type="noConversion"/>
  <printOptions horizontalCentered="1"/>
  <pageMargins left="1.1811023622047245" right="1.1811023622047245" top="1.1811023622047245" bottom="1" header="0" footer="0"/>
  <pageSetup paperSize="14" scale="71" orientation="landscape" r:id="rId1"/>
  <headerFooter alignWithMargins="0">
    <oddFooter>&amp;C46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A1:H45"/>
  <sheetViews>
    <sheetView zoomScale="90" zoomScaleNormal="90" workbookViewId="0">
      <selection activeCell="H23" sqref="H23"/>
    </sheetView>
  </sheetViews>
  <sheetFormatPr baseColWidth="10" defaultRowHeight="13.5" x14ac:dyDescent="0.25"/>
  <cols>
    <col min="1" max="1" width="16.140625" style="86" customWidth="1"/>
    <col min="2" max="2" width="14.570312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7" width="21.140625" style="8" customWidth="1"/>
    <col min="8" max="8" width="14.140625" style="8" bestFit="1" customWidth="1"/>
    <col min="9" max="9" width="11.42578125" style="8"/>
    <col min="10" max="10" width="16.140625" style="8" customWidth="1"/>
    <col min="11" max="11" width="14.5703125" style="8" bestFit="1" customWidth="1"/>
    <col min="12" max="12" width="14.42578125" style="8" customWidth="1"/>
    <col min="13" max="13" width="15.5703125" style="8" customWidth="1"/>
    <col min="14" max="14" width="13.5703125" style="8" customWidth="1"/>
    <col min="15" max="16" width="21.140625" style="8" customWidth="1"/>
    <col min="17" max="17" width="14.140625" style="8" bestFit="1" customWidth="1"/>
    <col min="18" max="16384" width="11.42578125" style="8"/>
  </cols>
  <sheetData>
    <row r="1" spans="1:8" x14ac:dyDescent="0.25">
      <c r="A1" s="75"/>
      <c r="B1" s="85"/>
      <c r="C1" s="85"/>
      <c r="D1" s="85"/>
      <c r="E1" s="85"/>
      <c r="F1" s="85"/>
      <c r="G1" s="85"/>
      <c r="H1" s="20"/>
    </row>
    <row r="2" spans="1:8" x14ac:dyDescent="0.25">
      <c r="A2" s="76" t="s">
        <v>473</v>
      </c>
      <c r="B2" s="20"/>
      <c r="C2" s="20"/>
      <c r="D2" s="20"/>
      <c r="E2" s="20"/>
      <c r="F2" s="20"/>
      <c r="G2" s="20"/>
      <c r="H2" s="20"/>
    </row>
    <row r="3" spans="1:8" x14ac:dyDescent="0.25">
      <c r="A3" s="76"/>
      <c r="B3" s="20"/>
      <c r="C3" s="20"/>
      <c r="D3" s="20"/>
      <c r="E3" s="20"/>
      <c r="F3" s="20"/>
      <c r="G3" s="20"/>
      <c r="H3" s="20"/>
    </row>
    <row r="4" spans="1:8" ht="12.75" customHeight="1" x14ac:dyDescent="0.25">
      <c r="A4" s="299"/>
      <c r="B4" s="685" t="s">
        <v>236</v>
      </c>
      <c r="C4" s="686"/>
      <c r="D4" s="686"/>
      <c r="E4" s="686"/>
      <c r="F4" s="686"/>
      <c r="G4" s="686"/>
      <c r="H4" s="687"/>
    </row>
    <row r="5" spans="1:8" s="86" customFormat="1" ht="25.5" customHeight="1" x14ac:dyDescent="0.2">
      <c r="A5" s="300" t="s">
        <v>0</v>
      </c>
      <c r="B5" s="301" t="s">
        <v>30</v>
      </c>
      <c r="C5" s="302" t="s">
        <v>28</v>
      </c>
      <c r="D5" s="302" t="s">
        <v>27</v>
      </c>
      <c r="E5" s="302" t="s">
        <v>29</v>
      </c>
      <c r="F5" s="302" t="s">
        <v>43</v>
      </c>
      <c r="G5" s="302" t="s">
        <v>478</v>
      </c>
      <c r="H5" s="302" t="s">
        <v>44</v>
      </c>
    </row>
    <row r="6" spans="1:8" ht="13.5" customHeight="1" x14ac:dyDescent="0.25">
      <c r="A6" s="69" t="s">
        <v>2</v>
      </c>
      <c r="B6" s="67"/>
      <c r="C6" s="67">
        <v>7.1849999999999996</v>
      </c>
      <c r="D6" s="67">
        <v>82.372</v>
      </c>
      <c r="E6" s="67"/>
      <c r="F6" s="67"/>
      <c r="G6" s="67"/>
      <c r="H6" s="213">
        <f>+SUM(B6:G6)</f>
        <v>89.557000000000002</v>
      </c>
    </row>
    <row r="7" spans="1:8" ht="13.5" customHeight="1" x14ac:dyDescent="0.25">
      <c r="A7" s="70" t="s">
        <v>3</v>
      </c>
      <c r="B7" s="67"/>
      <c r="C7" s="67">
        <v>7.0179999999999998</v>
      </c>
      <c r="D7" s="67">
        <v>60.648000000000003</v>
      </c>
      <c r="E7" s="67"/>
      <c r="F7" s="67"/>
      <c r="G7" s="67"/>
      <c r="H7" s="213">
        <f t="shared" ref="H7:H18" si="0">+SUM(B7:G7)</f>
        <v>67.665999999999997</v>
      </c>
    </row>
    <row r="8" spans="1:8" ht="13.5" customHeight="1" x14ac:dyDescent="0.25">
      <c r="A8" s="70" t="s">
        <v>4</v>
      </c>
      <c r="B8" s="67"/>
      <c r="C8" s="67">
        <v>7.3339999999999996</v>
      </c>
      <c r="D8" s="67">
        <v>65.728999999999999</v>
      </c>
      <c r="E8" s="67"/>
      <c r="F8" s="67"/>
      <c r="G8" s="67"/>
      <c r="H8" s="213">
        <f t="shared" si="0"/>
        <v>73.063000000000002</v>
      </c>
    </row>
    <row r="9" spans="1:8" ht="13.5" customHeight="1" x14ac:dyDescent="0.25">
      <c r="A9" s="70" t="s">
        <v>5</v>
      </c>
      <c r="B9" s="67"/>
      <c r="C9" s="67">
        <v>7.0650000000000004</v>
      </c>
      <c r="D9" s="67">
        <v>72.712999999999994</v>
      </c>
      <c r="E9" s="67"/>
      <c r="F9" s="67"/>
      <c r="G9" s="67"/>
      <c r="H9" s="213">
        <f t="shared" si="0"/>
        <v>79.777999999999992</v>
      </c>
    </row>
    <row r="10" spans="1:8" ht="13.5" customHeight="1" x14ac:dyDescent="0.25">
      <c r="A10" s="70" t="s">
        <v>6</v>
      </c>
      <c r="B10" s="67"/>
      <c r="C10" s="67">
        <v>18.724</v>
      </c>
      <c r="D10" s="67">
        <v>79.83</v>
      </c>
      <c r="E10" s="67"/>
      <c r="F10" s="67"/>
      <c r="G10" s="67"/>
      <c r="H10" s="213">
        <f t="shared" si="0"/>
        <v>98.554000000000002</v>
      </c>
    </row>
    <row r="11" spans="1:8" ht="13.5" customHeight="1" x14ac:dyDescent="0.25">
      <c r="A11" s="70" t="s">
        <v>7</v>
      </c>
      <c r="B11" s="67"/>
      <c r="C11" s="67">
        <v>39.893000000000001</v>
      </c>
      <c r="D11" s="67">
        <v>97.064999999999998</v>
      </c>
      <c r="E11" s="67"/>
      <c r="F11" s="67"/>
      <c r="G11" s="67"/>
      <c r="H11" s="213">
        <f t="shared" si="0"/>
        <v>136.958</v>
      </c>
    </row>
    <row r="12" spans="1:8" ht="13.5" customHeight="1" x14ac:dyDescent="0.25">
      <c r="A12" s="70" t="s">
        <v>8</v>
      </c>
      <c r="B12" s="67"/>
      <c r="C12" s="67">
        <v>32.398000000000003</v>
      </c>
      <c r="D12" s="67">
        <v>109.014</v>
      </c>
      <c r="E12" s="67"/>
      <c r="F12" s="67"/>
      <c r="G12" s="67"/>
      <c r="H12" s="213">
        <f t="shared" si="0"/>
        <v>141.41200000000001</v>
      </c>
    </row>
    <row r="13" spans="1:8" ht="13.5" customHeight="1" x14ac:dyDescent="0.25">
      <c r="A13" s="70" t="s">
        <v>9</v>
      </c>
      <c r="B13" s="67"/>
      <c r="C13" s="67">
        <v>25.536000000000001</v>
      </c>
      <c r="D13" s="67">
        <v>101.07899999999999</v>
      </c>
      <c r="E13" s="67"/>
      <c r="F13" s="67"/>
      <c r="G13" s="67"/>
      <c r="H13" s="213">
        <f t="shared" si="0"/>
        <v>126.61499999999999</v>
      </c>
    </row>
    <row r="14" spans="1:8" ht="13.5" customHeight="1" x14ac:dyDescent="0.25">
      <c r="A14" s="70" t="s">
        <v>10</v>
      </c>
      <c r="B14" s="67"/>
      <c r="C14" s="67">
        <v>42.488999999999997</v>
      </c>
      <c r="D14" s="67">
        <v>117.12</v>
      </c>
      <c r="E14" s="67"/>
      <c r="F14" s="67"/>
      <c r="G14" s="67"/>
      <c r="H14" s="213">
        <f t="shared" si="0"/>
        <v>159.60900000000001</v>
      </c>
    </row>
    <row r="15" spans="1:8" ht="13.5" customHeight="1" x14ac:dyDescent="0.25">
      <c r="A15" s="70" t="s">
        <v>11</v>
      </c>
      <c r="B15" s="67"/>
      <c r="C15" s="67">
        <v>38.997</v>
      </c>
      <c r="D15" s="67">
        <v>94.578999999999994</v>
      </c>
      <c r="E15" s="67"/>
      <c r="F15" s="67"/>
      <c r="G15" s="67"/>
      <c r="H15" s="213">
        <f t="shared" si="0"/>
        <v>133.57599999999999</v>
      </c>
    </row>
    <row r="16" spans="1:8" ht="13.5" customHeight="1" x14ac:dyDescent="0.25">
      <c r="A16" s="70" t="s">
        <v>12</v>
      </c>
      <c r="B16" s="67"/>
      <c r="C16" s="67">
        <v>45.34</v>
      </c>
      <c r="D16" s="67">
        <v>89.075000000000003</v>
      </c>
      <c r="E16" s="67"/>
      <c r="F16" s="67"/>
      <c r="G16" s="67"/>
      <c r="H16" s="213">
        <f t="shared" si="0"/>
        <v>134.41500000000002</v>
      </c>
    </row>
    <row r="17" spans="1:8" ht="13.5" customHeight="1" x14ac:dyDescent="0.25">
      <c r="A17" s="70" t="s">
        <v>13</v>
      </c>
      <c r="B17" s="67"/>
      <c r="C17" s="67">
        <v>50.615000000000002</v>
      </c>
      <c r="D17" s="67">
        <v>86.332999999999998</v>
      </c>
      <c r="E17" s="67"/>
      <c r="F17" s="67"/>
      <c r="G17" s="67"/>
      <c r="H17" s="213">
        <f t="shared" si="0"/>
        <v>136.94800000000001</v>
      </c>
    </row>
    <row r="18" spans="1:8" ht="13.5" customHeight="1" x14ac:dyDescent="0.25">
      <c r="A18" s="303" t="s">
        <v>22</v>
      </c>
      <c r="B18" s="71">
        <f t="shared" ref="B18:G18" si="1">+SUM(B6:B17)</f>
        <v>0</v>
      </c>
      <c r="C18" s="71">
        <f t="shared" si="1"/>
        <v>322.59400000000005</v>
      </c>
      <c r="D18" s="71">
        <f t="shared" si="1"/>
        <v>1055.557</v>
      </c>
      <c r="E18" s="71">
        <f t="shared" si="1"/>
        <v>0</v>
      </c>
      <c r="F18" s="71">
        <f t="shared" si="1"/>
        <v>0</v>
      </c>
      <c r="G18" s="71">
        <f t="shared" si="1"/>
        <v>0</v>
      </c>
      <c r="H18" s="213">
        <f t="shared" si="0"/>
        <v>1378.1510000000001</v>
      </c>
    </row>
    <row r="19" spans="1:8" ht="13.5" customHeight="1" x14ac:dyDescent="0.25">
      <c r="A19" s="77"/>
      <c r="B19" s="78"/>
      <c r="C19" s="78"/>
      <c r="D19" s="78"/>
      <c r="E19" s="78"/>
      <c r="F19" s="78"/>
      <c r="G19" s="570"/>
      <c r="H19" s="62"/>
    </row>
    <row r="20" spans="1:8" ht="13.5" customHeight="1" x14ac:dyDescent="0.25">
      <c r="A20" s="79"/>
      <c r="B20" s="62"/>
      <c r="C20" s="80"/>
      <c r="D20" s="80"/>
      <c r="E20" s="80"/>
      <c r="F20" s="80"/>
      <c r="G20" s="570"/>
      <c r="H20" s="62"/>
    </row>
    <row r="21" spans="1:8" ht="13.5" customHeight="1" x14ac:dyDescent="0.25">
      <c r="A21" s="299"/>
      <c r="B21" s="685" t="s">
        <v>479</v>
      </c>
      <c r="C21" s="686"/>
      <c r="D21" s="686"/>
      <c r="E21" s="686"/>
      <c r="F21" s="686"/>
      <c r="G21" s="686"/>
      <c r="H21" s="687"/>
    </row>
    <row r="22" spans="1:8" ht="29.25" customHeight="1" x14ac:dyDescent="0.25">
      <c r="A22" s="300" t="s">
        <v>0</v>
      </c>
      <c r="B22" s="301" t="s">
        <v>30</v>
      </c>
      <c r="C22" s="302" t="s">
        <v>28</v>
      </c>
      <c r="D22" s="302" t="s">
        <v>27</v>
      </c>
      <c r="E22" s="302" t="s">
        <v>29</v>
      </c>
      <c r="F22" s="302" t="s">
        <v>43</v>
      </c>
      <c r="G22" s="302" t="s">
        <v>478</v>
      </c>
      <c r="H22" s="302" t="s">
        <v>44</v>
      </c>
    </row>
    <row r="23" spans="1:8" ht="13.5" customHeight="1" x14ac:dyDescent="0.25">
      <c r="A23" s="69" t="s">
        <v>2</v>
      </c>
      <c r="B23" s="67">
        <v>18.2531</v>
      </c>
      <c r="C23" s="67">
        <v>8.9809999999999999</v>
      </c>
      <c r="D23" s="67">
        <v>6.6936999999999998</v>
      </c>
      <c r="E23" s="67"/>
      <c r="F23" s="67"/>
      <c r="G23" s="67"/>
      <c r="H23" s="213">
        <f>+SUM(B23:G23)</f>
        <v>33.927799999999998</v>
      </c>
    </row>
    <row r="24" spans="1:8" ht="13.5" customHeight="1" x14ac:dyDescent="0.25">
      <c r="A24" s="70" t="s">
        <v>3</v>
      </c>
      <c r="B24" s="67">
        <v>17.852</v>
      </c>
      <c r="C24" s="67">
        <v>20.121500000000001</v>
      </c>
      <c r="D24" s="67">
        <v>5.9478</v>
      </c>
      <c r="E24" s="67"/>
      <c r="F24" s="67"/>
      <c r="G24" s="67"/>
      <c r="H24" s="213">
        <f t="shared" ref="H24:H35" si="2">+SUM(B24:G24)</f>
        <v>43.921300000000002</v>
      </c>
    </row>
    <row r="25" spans="1:8" ht="13.5" customHeight="1" x14ac:dyDescent="0.25">
      <c r="A25" s="70" t="s">
        <v>4</v>
      </c>
      <c r="B25" s="67">
        <v>20.375599999999999</v>
      </c>
      <c r="C25" s="67">
        <v>33.055500000000002</v>
      </c>
      <c r="D25" s="67">
        <v>7.54</v>
      </c>
      <c r="E25" s="67"/>
      <c r="F25" s="67"/>
      <c r="G25" s="67"/>
      <c r="H25" s="213">
        <f t="shared" si="2"/>
        <v>60.9711</v>
      </c>
    </row>
    <row r="26" spans="1:8" ht="13.5" customHeight="1" x14ac:dyDescent="0.25">
      <c r="A26" s="70" t="s">
        <v>5</v>
      </c>
      <c r="B26" s="67">
        <v>4.9515000000000002</v>
      </c>
      <c r="C26" s="67">
        <v>42.939399999999999</v>
      </c>
      <c r="D26" s="67">
        <v>8.3667999999999996</v>
      </c>
      <c r="E26" s="67"/>
      <c r="F26" s="67"/>
      <c r="G26" s="67"/>
      <c r="H26" s="213">
        <f t="shared" si="2"/>
        <v>56.2577</v>
      </c>
    </row>
    <row r="27" spans="1:8" ht="13.5" customHeight="1" x14ac:dyDescent="0.25">
      <c r="A27" s="70" t="s">
        <v>6</v>
      </c>
      <c r="B27" s="67">
        <v>19.797999999999998</v>
      </c>
      <c r="C27" s="67">
        <v>38.5383</v>
      </c>
      <c r="D27" s="67">
        <v>10.363799999999999</v>
      </c>
      <c r="E27" s="67"/>
      <c r="F27" s="67"/>
      <c r="G27" s="67"/>
      <c r="H27" s="213">
        <f t="shared" si="2"/>
        <v>68.700099999999992</v>
      </c>
    </row>
    <row r="28" spans="1:8" ht="13.5" customHeight="1" x14ac:dyDescent="0.25">
      <c r="A28" s="70" t="s">
        <v>7</v>
      </c>
      <c r="B28" s="67">
        <v>20.243599999999997</v>
      </c>
      <c r="C28" s="67">
        <v>34.252900000000004</v>
      </c>
      <c r="D28" s="67">
        <v>12.0055</v>
      </c>
      <c r="E28" s="67"/>
      <c r="F28" s="67"/>
      <c r="G28" s="67"/>
      <c r="H28" s="213">
        <f t="shared" si="2"/>
        <v>66.501999999999995</v>
      </c>
    </row>
    <row r="29" spans="1:8" ht="13.5" customHeight="1" x14ac:dyDescent="0.25">
      <c r="A29" s="70" t="s">
        <v>8</v>
      </c>
      <c r="B29" s="67">
        <v>21.694500000000001</v>
      </c>
      <c r="C29" s="67">
        <v>40.9833</v>
      </c>
      <c r="D29" s="67">
        <v>12.429500000000001</v>
      </c>
      <c r="E29" s="67"/>
      <c r="F29" s="67"/>
      <c r="G29" s="67"/>
      <c r="H29" s="213">
        <f t="shared" si="2"/>
        <v>75.107300000000009</v>
      </c>
    </row>
    <row r="30" spans="1:8" ht="13.5" customHeight="1" x14ac:dyDescent="0.25">
      <c r="A30" s="70" t="s">
        <v>9</v>
      </c>
      <c r="B30" s="67">
        <v>22.8828</v>
      </c>
      <c r="C30" s="67">
        <v>31.257400000000001</v>
      </c>
      <c r="D30" s="67">
        <v>12.7995</v>
      </c>
      <c r="E30" s="67"/>
      <c r="F30" s="67"/>
      <c r="G30" s="67"/>
      <c r="H30" s="213">
        <f t="shared" si="2"/>
        <v>66.939700000000002</v>
      </c>
    </row>
    <row r="31" spans="1:8" ht="13.5" customHeight="1" x14ac:dyDescent="0.25">
      <c r="A31" s="70" t="s">
        <v>10</v>
      </c>
      <c r="B31" s="67">
        <v>20.034700000000001</v>
      </c>
      <c r="C31" s="67">
        <v>8.3270999999999997</v>
      </c>
      <c r="D31" s="67">
        <v>12.162700000000001</v>
      </c>
      <c r="E31" s="67"/>
      <c r="F31" s="67"/>
      <c r="G31" s="67"/>
      <c r="H31" s="213">
        <f t="shared" si="2"/>
        <v>40.524500000000003</v>
      </c>
    </row>
    <row r="32" spans="1:8" ht="13.5" customHeight="1" x14ac:dyDescent="0.25">
      <c r="A32" s="70" t="s">
        <v>11</v>
      </c>
      <c r="B32" s="67">
        <v>13.3904</v>
      </c>
      <c r="C32" s="67">
        <v>22.403099999999998</v>
      </c>
      <c r="D32" s="67">
        <v>11.5732</v>
      </c>
      <c r="E32" s="67"/>
      <c r="F32" s="67"/>
      <c r="G32" s="67"/>
      <c r="H32" s="213">
        <f t="shared" si="2"/>
        <v>47.366699999999994</v>
      </c>
    </row>
    <row r="33" spans="1:8" ht="13.5" customHeight="1" x14ac:dyDescent="0.25">
      <c r="A33" s="70" t="s">
        <v>12</v>
      </c>
      <c r="B33" s="67">
        <v>15.8165</v>
      </c>
      <c r="C33" s="67">
        <v>25.6538</v>
      </c>
      <c r="D33" s="67">
        <v>11.4795</v>
      </c>
      <c r="E33" s="67"/>
      <c r="F33" s="67"/>
      <c r="G33" s="67"/>
      <c r="H33" s="213">
        <f t="shared" si="2"/>
        <v>52.949800000000003</v>
      </c>
    </row>
    <row r="34" spans="1:8" ht="13.5" customHeight="1" x14ac:dyDescent="0.25">
      <c r="A34" s="70" t="s">
        <v>13</v>
      </c>
      <c r="B34" s="67">
        <v>20.230599999999999</v>
      </c>
      <c r="C34" s="67">
        <v>17.999500000000001</v>
      </c>
      <c r="D34" s="67">
        <v>10.4419</v>
      </c>
      <c r="E34" s="67"/>
      <c r="F34" s="67"/>
      <c r="G34" s="67"/>
      <c r="H34" s="213">
        <f t="shared" si="2"/>
        <v>48.671999999999997</v>
      </c>
    </row>
    <row r="35" spans="1:8" ht="13.5" customHeight="1" x14ac:dyDescent="0.25">
      <c r="A35" s="303" t="s">
        <v>22</v>
      </c>
      <c r="B35" s="71">
        <f t="shared" ref="B35:G35" si="3">+SUM(B23:B34)</f>
        <v>215.52330000000001</v>
      </c>
      <c r="C35" s="71">
        <f t="shared" si="3"/>
        <v>324.51279999999997</v>
      </c>
      <c r="D35" s="71">
        <f t="shared" si="3"/>
        <v>121.8039</v>
      </c>
      <c r="E35" s="71">
        <f t="shared" si="3"/>
        <v>0</v>
      </c>
      <c r="F35" s="71">
        <f t="shared" si="3"/>
        <v>0</v>
      </c>
      <c r="G35" s="71">
        <f t="shared" si="3"/>
        <v>0</v>
      </c>
      <c r="H35" s="213">
        <f t="shared" si="2"/>
        <v>661.84</v>
      </c>
    </row>
    <row r="36" spans="1:8" x14ac:dyDescent="0.25">
      <c r="A36" s="73"/>
      <c r="B36" s="20"/>
      <c r="C36" s="20"/>
      <c r="D36" s="20"/>
      <c r="E36" s="20"/>
      <c r="F36" s="20"/>
      <c r="G36" s="20"/>
      <c r="H36" s="20"/>
    </row>
    <row r="37" spans="1:8" x14ac:dyDescent="0.25">
      <c r="A37" s="73"/>
      <c r="B37" s="20"/>
      <c r="C37" s="20"/>
      <c r="D37" s="20"/>
      <c r="E37" s="20"/>
      <c r="F37" s="20"/>
      <c r="G37" s="20"/>
      <c r="H37" s="20"/>
    </row>
    <row r="38" spans="1:8" x14ac:dyDescent="0.25">
      <c r="A38" s="73"/>
      <c r="B38" s="20"/>
      <c r="C38" s="20"/>
      <c r="D38" s="20"/>
      <c r="E38" s="20"/>
      <c r="F38" s="20"/>
      <c r="G38" s="20"/>
      <c r="H38" s="20"/>
    </row>
    <row r="39" spans="1:8" x14ac:dyDescent="0.25">
      <c r="A39" s="73"/>
      <c r="B39" s="20"/>
      <c r="C39" s="20"/>
      <c r="D39" s="20"/>
      <c r="E39" s="20"/>
      <c r="F39" s="20"/>
      <c r="G39" s="20"/>
      <c r="H39" s="20"/>
    </row>
    <row r="40" spans="1:8" x14ac:dyDescent="0.25">
      <c r="A40" s="76"/>
      <c r="B40" s="20"/>
      <c r="C40" s="20"/>
      <c r="D40" s="20"/>
      <c r="E40" s="20"/>
      <c r="F40" s="20"/>
      <c r="G40" s="20"/>
      <c r="H40" s="20"/>
    </row>
    <row r="41" spans="1:8" x14ac:dyDescent="0.25">
      <c r="A41" s="76"/>
      <c r="B41" s="20"/>
      <c r="C41" s="20"/>
      <c r="D41" s="20"/>
      <c r="E41" s="20"/>
      <c r="F41" s="20"/>
      <c r="G41" s="20"/>
      <c r="H41" s="20"/>
    </row>
    <row r="42" spans="1:8" x14ac:dyDescent="0.25">
      <c r="A42" s="76"/>
      <c r="B42" s="20"/>
      <c r="C42" s="20"/>
      <c r="D42" s="20"/>
      <c r="E42" s="20"/>
      <c r="F42" s="20"/>
      <c r="G42" s="20"/>
      <c r="H42" s="20"/>
    </row>
    <row r="43" spans="1:8" x14ac:dyDescent="0.25">
      <c r="A43" s="76"/>
      <c r="B43" s="20"/>
      <c r="C43" s="20"/>
      <c r="D43" s="20"/>
      <c r="E43" s="20"/>
      <c r="F43" s="20"/>
      <c r="G43" s="20"/>
      <c r="H43" s="20"/>
    </row>
    <row r="44" spans="1:8" x14ac:dyDescent="0.25">
      <c r="A44" s="76"/>
      <c r="B44" s="20"/>
      <c r="C44" s="20"/>
      <c r="D44" s="20"/>
      <c r="E44" s="20"/>
      <c r="F44" s="20"/>
      <c r="G44" s="20"/>
      <c r="H44" s="20"/>
    </row>
    <row r="45" spans="1:8" x14ac:dyDescent="0.25">
      <c r="A45" s="76"/>
      <c r="B45" s="20"/>
      <c r="C45" s="20"/>
      <c r="D45" s="20"/>
      <c r="E45" s="20"/>
      <c r="F45" s="20"/>
      <c r="G45" s="20"/>
      <c r="H45" s="20"/>
    </row>
  </sheetData>
  <mergeCells count="2">
    <mergeCell ref="B4:H4"/>
    <mergeCell ref="B21:H21"/>
  </mergeCells>
  <phoneticPr fontId="0" type="noConversion"/>
  <pageMargins left="0.7" right="0.7" top="0.75" bottom="0.75" header="0.3" footer="0.3"/>
  <pageSetup paperSize="14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H45"/>
  <sheetViews>
    <sheetView zoomScale="90" zoomScaleNormal="90" workbookViewId="0">
      <selection activeCell="B22" sqref="B22"/>
    </sheetView>
  </sheetViews>
  <sheetFormatPr baseColWidth="10" defaultRowHeight="13.5" x14ac:dyDescent="0.25"/>
  <cols>
    <col min="1" max="1" width="16.140625" style="86" customWidth="1"/>
    <col min="2" max="2" width="15.710937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7" width="21.140625" style="8" customWidth="1"/>
    <col min="8" max="8" width="14.28515625" style="8" bestFit="1" customWidth="1"/>
    <col min="9" max="9" width="15.7109375" style="8" bestFit="1" customWidth="1"/>
    <col min="10" max="10" width="14.42578125" style="8" customWidth="1"/>
    <col min="11" max="11" width="15.5703125" style="8" customWidth="1"/>
    <col min="12" max="12" width="13.5703125" style="8" customWidth="1"/>
    <col min="13" max="13" width="17.140625" style="8" customWidth="1"/>
    <col min="14" max="14" width="21.140625" style="8" customWidth="1"/>
    <col min="15" max="15" width="14.28515625" style="8" bestFit="1" customWidth="1"/>
    <col min="16" max="16384" width="11.42578125" style="8"/>
  </cols>
  <sheetData>
    <row r="1" spans="1:8" x14ac:dyDescent="0.25">
      <c r="A1" s="75"/>
      <c r="B1" s="85"/>
      <c r="C1" s="85"/>
      <c r="D1" s="85"/>
      <c r="E1" s="85"/>
      <c r="F1" s="85"/>
      <c r="G1" s="85"/>
      <c r="H1" s="20"/>
    </row>
    <row r="2" spans="1:8" x14ac:dyDescent="0.25">
      <c r="A2" s="76" t="s">
        <v>473</v>
      </c>
      <c r="B2" s="20"/>
      <c r="C2" s="20"/>
      <c r="D2" s="20"/>
      <c r="E2" s="20"/>
      <c r="F2" s="20"/>
      <c r="G2" s="20"/>
      <c r="H2" s="20"/>
    </row>
    <row r="3" spans="1:8" x14ac:dyDescent="0.25">
      <c r="A3" s="76"/>
      <c r="B3" s="20"/>
      <c r="C3" s="20"/>
      <c r="D3" s="20"/>
      <c r="E3" s="20"/>
      <c r="F3" s="20"/>
      <c r="G3" s="20"/>
      <c r="H3" s="20"/>
    </row>
    <row r="4" spans="1:8" ht="18" customHeight="1" x14ac:dyDescent="0.25">
      <c r="A4" s="299"/>
      <c r="B4" s="685" t="s">
        <v>237</v>
      </c>
      <c r="C4" s="686"/>
      <c r="D4" s="686"/>
      <c r="E4" s="686"/>
      <c r="F4" s="686"/>
      <c r="G4" s="686"/>
      <c r="H4" s="687"/>
    </row>
    <row r="5" spans="1:8" s="86" customFormat="1" ht="30" customHeight="1" x14ac:dyDescent="0.2">
      <c r="A5" s="300" t="s">
        <v>0</v>
      </c>
      <c r="B5" s="301" t="s">
        <v>30</v>
      </c>
      <c r="C5" s="302" t="s">
        <v>28</v>
      </c>
      <c r="D5" s="302" t="s">
        <v>27</v>
      </c>
      <c r="E5" s="302" t="s">
        <v>29</v>
      </c>
      <c r="F5" s="302" t="s">
        <v>43</v>
      </c>
      <c r="G5" s="302" t="s">
        <v>478</v>
      </c>
      <c r="H5" s="302" t="s">
        <v>44</v>
      </c>
    </row>
    <row r="6" spans="1:8" ht="13.5" customHeight="1" x14ac:dyDescent="0.25">
      <c r="A6" s="69" t="s">
        <v>2</v>
      </c>
      <c r="B6" s="67">
        <v>9420.1582999999991</v>
      </c>
      <c r="C6" s="67">
        <v>860.10679999999991</v>
      </c>
      <c r="D6" s="67">
        <v>1896.9997000000003</v>
      </c>
      <c r="E6" s="67"/>
      <c r="F6" s="67"/>
      <c r="G6" s="67">
        <v>0.53800000000000003</v>
      </c>
      <c r="H6" s="213">
        <f>+SUM(B6:G6)</f>
        <v>12177.802799999999</v>
      </c>
    </row>
    <row r="7" spans="1:8" ht="13.5" customHeight="1" x14ac:dyDescent="0.25">
      <c r="A7" s="70" t="s">
        <v>3</v>
      </c>
      <c r="B7" s="67">
        <v>8214.1000999999997</v>
      </c>
      <c r="C7" s="67">
        <v>841.48850000000004</v>
      </c>
      <c r="D7" s="67">
        <v>1588.0443999999998</v>
      </c>
      <c r="E7" s="67"/>
      <c r="F7" s="67"/>
      <c r="G7" s="67">
        <v>0.498</v>
      </c>
      <c r="H7" s="213">
        <f t="shared" ref="H7:H18" si="0">+SUM(B7:G7)</f>
        <v>10644.130999999998</v>
      </c>
    </row>
    <row r="8" spans="1:8" ht="13.5" customHeight="1" x14ac:dyDescent="0.25">
      <c r="A8" s="70" t="s">
        <v>4</v>
      </c>
      <c r="B8" s="67">
        <v>11983.0681</v>
      </c>
      <c r="C8" s="67">
        <v>933.14280000000008</v>
      </c>
      <c r="D8" s="67">
        <v>1834.8975</v>
      </c>
      <c r="E8" s="67"/>
      <c r="F8" s="67"/>
      <c r="G8" s="67">
        <v>0.73299999999999998</v>
      </c>
      <c r="H8" s="213">
        <f t="shared" si="0"/>
        <v>14751.841400000001</v>
      </c>
    </row>
    <row r="9" spans="1:8" ht="13.5" customHeight="1" x14ac:dyDescent="0.25">
      <c r="A9" s="70" t="s">
        <v>5</v>
      </c>
      <c r="B9" s="67">
        <v>9983.4825000000001</v>
      </c>
      <c r="C9" s="67">
        <v>900.67250000000001</v>
      </c>
      <c r="D9" s="67">
        <v>1970.5249000000001</v>
      </c>
      <c r="E9" s="67"/>
      <c r="F9" s="67"/>
      <c r="G9" s="67">
        <v>0.83</v>
      </c>
      <c r="H9" s="213">
        <f t="shared" si="0"/>
        <v>12855.509900000001</v>
      </c>
    </row>
    <row r="10" spans="1:8" ht="13.5" customHeight="1" x14ac:dyDescent="0.25">
      <c r="A10" s="70" t="s">
        <v>6</v>
      </c>
      <c r="B10" s="67">
        <v>10436.451800000001</v>
      </c>
      <c r="C10" s="67">
        <v>1050.8034</v>
      </c>
      <c r="D10" s="67">
        <v>2374.5520000000006</v>
      </c>
      <c r="E10" s="67"/>
      <c r="F10" s="67"/>
      <c r="G10" s="67">
        <v>1.5569999999999999</v>
      </c>
      <c r="H10" s="213">
        <f t="shared" si="0"/>
        <v>13863.364200000004</v>
      </c>
    </row>
    <row r="11" spans="1:8" ht="13.5" customHeight="1" x14ac:dyDescent="0.25">
      <c r="A11" s="70" t="s">
        <v>7</v>
      </c>
      <c r="B11" s="67">
        <v>10160.407300000001</v>
      </c>
      <c r="C11" s="67">
        <v>1246.4476</v>
      </c>
      <c r="D11" s="67">
        <v>2918.6706000000004</v>
      </c>
      <c r="E11" s="67"/>
      <c r="F11" s="67"/>
      <c r="G11" s="67">
        <v>1.968</v>
      </c>
      <c r="H11" s="213">
        <f t="shared" si="0"/>
        <v>14327.4935</v>
      </c>
    </row>
    <row r="12" spans="1:8" ht="13.5" customHeight="1" x14ac:dyDescent="0.25">
      <c r="A12" s="70" t="s">
        <v>8</v>
      </c>
      <c r="B12" s="67">
        <v>10899.634400000001</v>
      </c>
      <c r="C12" s="67">
        <v>1334.6547</v>
      </c>
      <c r="D12" s="67">
        <v>3074.0996999999998</v>
      </c>
      <c r="E12" s="67"/>
      <c r="F12" s="67"/>
      <c r="G12" s="67">
        <v>2.1199999999999997</v>
      </c>
      <c r="H12" s="213">
        <f t="shared" si="0"/>
        <v>15310.508800000001</v>
      </c>
    </row>
    <row r="13" spans="1:8" ht="13.5" customHeight="1" x14ac:dyDescent="0.25">
      <c r="A13" s="70" t="s">
        <v>9</v>
      </c>
      <c r="B13" s="67">
        <v>10831.356899999999</v>
      </c>
      <c r="C13" s="67">
        <v>1355.3596</v>
      </c>
      <c r="D13" s="67">
        <v>3031.0993999999996</v>
      </c>
      <c r="E13" s="67"/>
      <c r="F13" s="67"/>
      <c r="G13" s="67">
        <v>3.6579999999999999</v>
      </c>
      <c r="H13" s="213">
        <f t="shared" si="0"/>
        <v>15221.473899999997</v>
      </c>
    </row>
    <row r="14" spans="1:8" ht="13.5" customHeight="1" x14ac:dyDescent="0.25">
      <c r="A14" s="70" t="s">
        <v>10</v>
      </c>
      <c r="B14" s="67">
        <v>10248.993399999999</v>
      </c>
      <c r="C14" s="67">
        <v>1143.0531999999998</v>
      </c>
      <c r="D14" s="67">
        <v>2631.8757999999998</v>
      </c>
      <c r="E14" s="67"/>
      <c r="F14" s="67"/>
      <c r="G14" s="67">
        <v>1.2270000000000001</v>
      </c>
      <c r="H14" s="213">
        <f t="shared" si="0"/>
        <v>14025.1494</v>
      </c>
    </row>
    <row r="15" spans="1:8" ht="13.5" customHeight="1" x14ac:dyDescent="0.25">
      <c r="A15" s="70" t="s">
        <v>11</v>
      </c>
      <c r="B15" s="67">
        <v>9788.0303000000004</v>
      </c>
      <c r="C15" s="67">
        <v>1048.9496000000001</v>
      </c>
      <c r="D15" s="67">
        <v>2435.4522000000002</v>
      </c>
      <c r="E15" s="67"/>
      <c r="F15" s="67"/>
      <c r="G15" s="67">
        <v>1.0609999999999997</v>
      </c>
      <c r="H15" s="213">
        <f t="shared" si="0"/>
        <v>13273.4931</v>
      </c>
    </row>
    <row r="16" spans="1:8" ht="13.5" customHeight="1" x14ac:dyDescent="0.25">
      <c r="A16" s="70" t="s">
        <v>12</v>
      </c>
      <c r="B16" s="67">
        <v>9744.0084999999999</v>
      </c>
      <c r="C16" s="67">
        <v>948.35370000000012</v>
      </c>
      <c r="D16" s="67">
        <v>2070.2511999999997</v>
      </c>
      <c r="E16" s="67"/>
      <c r="F16" s="67"/>
      <c r="G16" s="67">
        <v>0.80700000000000005</v>
      </c>
      <c r="H16" s="213">
        <f t="shared" si="0"/>
        <v>12763.420399999999</v>
      </c>
    </row>
    <row r="17" spans="1:8" ht="13.5" customHeight="1" x14ac:dyDescent="0.25">
      <c r="A17" s="70" t="s">
        <v>13</v>
      </c>
      <c r="B17" s="67">
        <v>9643.2435000000005</v>
      </c>
      <c r="C17" s="67">
        <v>929.3614</v>
      </c>
      <c r="D17" s="67">
        <v>1961.6592000000001</v>
      </c>
      <c r="E17" s="67"/>
      <c r="F17" s="67"/>
      <c r="G17" s="67">
        <v>0.53300000000000003</v>
      </c>
      <c r="H17" s="213">
        <f t="shared" si="0"/>
        <v>12534.7971</v>
      </c>
    </row>
    <row r="18" spans="1:8" ht="13.5" customHeight="1" x14ac:dyDescent="0.25">
      <c r="A18" s="303" t="s">
        <v>22</v>
      </c>
      <c r="B18" s="71">
        <f t="shared" ref="B18:G18" si="1">+SUM(B6:B17)</f>
        <v>121352.9351</v>
      </c>
      <c r="C18" s="71">
        <f t="shared" si="1"/>
        <v>12592.3938</v>
      </c>
      <c r="D18" s="71">
        <f t="shared" si="1"/>
        <v>27788.126600000003</v>
      </c>
      <c r="E18" s="71">
        <f t="shared" si="1"/>
        <v>0</v>
      </c>
      <c r="F18" s="71">
        <f t="shared" si="1"/>
        <v>0</v>
      </c>
      <c r="G18" s="71">
        <f t="shared" si="1"/>
        <v>15.53</v>
      </c>
      <c r="H18" s="213">
        <f t="shared" si="0"/>
        <v>161748.98549999998</v>
      </c>
    </row>
    <row r="19" spans="1:8" ht="13.5" customHeight="1" x14ac:dyDescent="0.25">
      <c r="A19" s="77"/>
      <c r="B19" s="78"/>
      <c r="C19" s="78"/>
      <c r="D19" s="78"/>
      <c r="E19" s="78"/>
      <c r="F19" s="78"/>
      <c r="G19" s="570"/>
      <c r="H19" s="62"/>
    </row>
    <row r="20" spans="1:8" ht="13.5" customHeight="1" x14ac:dyDescent="0.25">
      <c r="A20" s="79"/>
      <c r="B20" s="62"/>
      <c r="C20" s="80"/>
      <c r="D20" s="80"/>
      <c r="E20" s="80"/>
      <c r="F20" s="80"/>
      <c r="G20" s="570"/>
      <c r="H20" s="62"/>
    </row>
    <row r="21" spans="1:8" ht="15.75" customHeight="1" x14ac:dyDescent="0.25">
      <c r="A21" s="299"/>
      <c r="B21" s="685" t="s">
        <v>517</v>
      </c>
      <c r="C21" s="686"/>
      <c r="D21" s="686"/>
      <c r="E21" s="686"/>
      <c r="F21" s="686"/>
      <c r="G21" s="686"/>
      <c r="H21" s="687"/>
    </row>
    <row r="22" spans="1:8" ht="26.25" customHeight="1" x14ac:dyDescent="0.25">
      <c r="A22" s="300" t="s">
        <v>0</v>
      </c>
      <c r="B22" s="301" t="s">
        <v>30</v>
      </c>
      <c r="C22" s="302" t="s">
        <v>28</v>
      </c>
      <c r="D22" s="302" t="s">
        <v>27</v>
      </c>
      <c r="E22" s="302" t="s">
        <v>29</v>
      </c>
      <c r="F22" s="302" t="s">
        <v>43</v>
      </c>
      <c r="G22" s="302" t="s">
        <v>478</v>
      </c>
      <c r="H22" s="302" t="s">
        <v>44</v>
      </c>
    </row>
    <row r="23" spans="1:8" ht="13.5" customHeight="1" x14ac:dyDescent="0.25">
      <c r="A23" s="69" t="s">
        <v>2</v>
      </c>
      <c r="B23" s="67">
        <v>5446.6630000000005</v>
      </c>
      <c r="C23" s="67">
        <v>17.484000000000002</v>
      </c>
      <c r="D23" s="67">
        <v>27.158999999999999</v>
      </c>
      <c r="E23" s="67"/>
      <c r="F23" s="67"/>
      <c r="G23" s="67"/>
      <c r="H23" s="213">
        <f>SUM(B23:G23)</f>
        <v>5491.3060000000005</v>
      </c>
    </row>
    <row r="24" spans="1:8" ht="13.5" customHeight="1" x14ac:dyDescent="0.25">
      <c r="A24" s="70" t="s">
        <v>3</v>
      </c>
      <c r="B24" s="67">
        <v>5168.9490000000005</v>
      </c>
      <c r="C24" s="67">
        <v>16.036000000000001</v>
      </c>
      <c r="D24" s="67">
        <v>22.766999999999999</v>
      </c>
      <c r="E24" s="67"/>
      <c r="F24" s="67"/>
      <c r="G24" s="67"/>
      <c r="H24" s="213">
        <f t="shared" ref="H24:H35" si="2">SUM(B24:G24)</f>
        <v>5207.7520000000004</v>
      </c>
    </row>
    <row r="25" spans="1:8" ht="13.5" customHeight="1" x14ac:dyDescent="0.25">
      <c r="A25" s="70" t="s">
        <v>4</v>
      </c>
      <c r="B25" s="67">
        <v>4222.6030000000001</v>
      </c>
      <c r="C25" s="67">
        <v>24.794</v>
      </c>
      <c r="D25" s="67">
        <v>43.652000000000001</v>
      </c>
      <c r="E25" s="67"/>
      <c r="F25" s="67"/>
      <c r="G25" s="67"/>
      <c r="H25" s="213">
        <f t="shared" si="2"/>
        <v>4291.049</v>
      </c>
    </row>
    <row r="26" spans="1:8" ht="13.5" customHeight="1" x14ac:dyDescent="0.25">
      <c r="A26" s="70" t="s">
        <v>5</v>
      </c>
      <c r="B26" s="67">
        <v>5111.665</v>
      </c>
      <c r="C26" s="67">
        <v>19.440999999999999</v>
      </c>
      <c r="D26" s="67">
        <v>56.521999999999998</v>
      </c>
      <c r="E26" s="67"/>
      <c r="F26" s="67"/>
      <c r="G26" s="67"/>
      <c r="H26" s="213">
        <f t="shared" si="2"/>
        <v>5187.6279999999997</v>
      </c>
    </row>
    <row r="27" spans="1:8" ht="13.5" customHeight="1" x14ac:dyDescent="0.25">
      <c r="A27" s="70" t="s">
        <v>6</v>
      </c>
      <c r="B27" s="67">
        <v>5745.8160000000007</v>
      </c>
      <c r="C27" s="67">
        <v>29.414999999999999</v>
      </c>
      <c r="D27" s="67">
        <v>182.60900000000001</v>
      </c>
      <c r="E27" s="67"/>
      <c r="F27" s="67"/>
      <c r="G27" s="67"/>
      <c r="H27" s="213">
        <f t="shared" si="2"/>
        <v>5957.8400000000011</v>
      </c>
    </row>
    <row r="28" spans="1:8" ht="13.5" customHeight="1" x14ac:dyDescent="0.25">
      <c r="A28" s="70" t="s">
        <v>7</v>
      </c>
      <c r="B28" s="67">
        <v>5851.0540000000001</v>
      </c>
      <c r="C28" s="67">
        <v>30.402000000000001</v>
      </c>
      <c r="D28" s="67">
        <v>219.46899999999999</v>
      </c>
      <c r="E28" s="67"/>
      <c r="F28" s="67"/>
      <c r="G28" s="67"/>
      <c r="H28" s="213">
        <f t="shared" si="2"/>
        <v>6100.9250000000002</v>
      </c>
    </row>
    <row r="29" spans="1:8" ht="13.5" customHeight="1" x14ac:dyDescent="0.25">
      <c r="A29" s="70" t="s">
        <v>8</v>
      </c>
      <c r="B29" s="67">
        <v>6360.5749999999998</v>
      </c>
      <c r="C29" s="67">
        <v>54.067999999999998</v>
      </c>
      <c r="D29" s="67">
        <v>228.59</v>
      </c>
      <c r="E29" s="67"/>
      <c r="F29" s="67"/>
      <c r="G29" s="67"/>
      <c r="H29" s="213">
        <f t="shared" si="2"/>
        <v>6643.2330000000002</v>
      </c>
    </row>
    <row r="30" spans="1:8" ht="13.5" customHeight="1" x14ac:dyDescent="0.25">
      <c r="A30" s="70" t="s">
        <v>9</v>
      </c>
      <c r="B30" s="67">
        <v>6052.6750000000002</v>
      </c>
      <c r="C30" s="67">
        <v>75.224999999999994</v>
      </c>
      <c r="D30" s="67">
        <v>261.87599999999998</v>
      </c>
      <c r="E30" s="67"/>
      <c r="F30" s="67"/>
      <c r="G30" s="67"/>
      <c r="H30" s="213">
        <f t="shared" si="2"/>
        <v>6389.7760000000007</v>
      </c>
    </row>
    <row r="31" spans="1:8" ht="13.5" customHeight="1" x14ac:dyDescent="0.25">
      <c r="A31" s="70" t="s">
        <v>10</v>
      </c>
      <c r="B31" s="67">
        <v>5681.0410000000002</v>
      </c>
      <c r="C31" s="67">
        <v>85.126000000000005</v>
      </c>
      <c r="D31" s="67">
        <v>248.08699999999999</v>
      </c>
      <c r="E31" s="67"/>
      <c r="F31" s="67"/>
      <c r="G31" s="67"/>
      <c r="H31" s="213">
        <f t="shared" si="2"/>
        <v>6014.2540000000008</v>
      </c>
    </row>
    <row r="32" spans="1:8" ht="13.5" customHeight="1" x14ac:dyDescent="0.25">
      <c r="A32" s="70" t="s">
        <v>11</v>
      </c>
      <c r="B32" s="67">
        <v>5794.8549999999996</v>
      </c>
      <c r="C32" s="67">
        <v>108.52200000000001</v>
      </c>
      <c r="D32" s="67">
        <v>246.7</v>
      </c>
      <c r="E32" s="67"/>
      <c r="F32" s="67"/>
      <c r="G32" s="67"/>
      <c r="H32" s="213">
        <f t="shared" si="2"/>
        <v>6150.0769999999993</v>
      </c>
    </row>
    <row r="33" spans="1:8" ht="13.5" customHeight="1" x14ac:dyDescent="0.25">
      <c r="A33" s="70" t="s">
        <v>12</v>
      </c>
      <c r="B33" s="67">
        <v>5635.2170000000006</v>
      </c>
      <c r="C33" s="67">
        <v>115.02500000000001</v>
      </c>
      <c r="D33" s="67">
        <v>103.161</v>
      </c>
      <c r="E33" s="67"/>
      <c r="F33" s="67"/>
      <c r="G33" s="67"/>
      <c r="H33" s="213">
        <f t="shared" si="2"/>
        <v>5853.4030000000002</v>
      </c>
    </row>
    <row r="34" spans="1:8" ht="13.5" customHeight="1" x14ac:dyDescent="0.25">
      <c r="A34" s="70" t="s">
        <v>13</v>
      </c>
      <c r="B34" s="67">
        <v>5850.7420000000002</v>
      </c>
      <c r="C34" s="67">
        <v>148.71799999999999</v>
      </c>
      <c r="D34" s="67">
        <v>90.135000000000005</v>
      </c>
      <c r="E34" s="67"/>
      <c r="F34" s="67"/>
      <c r="G34" s="67"/>
      <c r="H34" s="213">
        <f t="shared" si="2"/>
        <v>6089.5950000000003</v>
      </c>
    </row>
    <row r="35" spans="1:8" ht="13.5" customHeight="1" x14ac:dyDescent="0.25">
      <c r="A35" s="303" t="s">
        <v>22</v>
      </c>
      <c r="B35" s="71">
        <f t="shared" ref="B35:G35" si="3">+SUM(B23:B34)</f>
        <v>66921.85500000001</v>
      </c>
      <c r="C35" s="71">
        <f t="shared" si="3"/>
        <v>724.25599999999997</v>
      </c>
      <c r="D35" s="71">
        <f t="shared" si="3"/>
        <v>1730.7270000000001</v>
      </c>
      <c r="E35" s="71">
        <f t="shared" si="3"/>
        <v>0</v>
      </c>
      <c r="F35" s="71">
        <f t="shared" si="3"/>
        <v>0</v>
      </c>
      <c r="G35" s="71">
        <f t="shared" si="3"/>
        <v>0</v>
      </c>
      <c r="H35" s="213">
        <f t="shared" si="2"/>
        <v>69376.838000000003</v>
      </c>
    </row>
    <row r="36" spans="1:8" x14ac:dyDescent="0.25">
      <c r="A36" s="73"/>
      <c r="B36" s="20"/>
      <c r="C36" s="20"/>
      <c r="D36" s="20"/>
      <c r="E36" s="20"/>
      <c r="F36" s="20"/>
      <c r="G36" s="20"/>
      <c r="H36" s="20"/>
    </row>
    <row r="37" spans="1:8" x14ac:dyDescent="0.25">
      <c r="A37" s="73"/>
      <c r="B37" s="20"/>
      <c r="C37" s="20"/>
      <c r="D37" s="20"/>
      <c r="E37" s="20"/>
      <c r="F37" s="20"/>
      <c r="G37" s="20"/>
      <c r="H37" s="20"/>
    </row>
    <row r="38" spans="1:8" x14ac:dyDescent="0.25">
      <c r="A38" s="73"/>
      <c r="B38" s="20"/>
      <c r="C38" s="20"/>
      <c r="D38" s="20"/>
      <c r="E38" s="20"/>
      <c r="F38" s="20"/>
      <c r="G38" s="20"/>
      <c r="H38" s="20"/>
    </row>
    <row r="39" spans="1:8" x14ac:dyDescent="0.25">
      <c r="A39" s="73"/>
      <c r="B39" s="20"/>
      <c r="C39" s="20"/>
      <c r="D39" s="20"/>
      <c r="E39" s="20"/>
      <c r="F39" s="20"/>
      <c r="G39" s="20"/>
      <c r="H39" s="20"/>
    </row>
    <row r="40" spans="1:8" x14ac:dyDescent="0.25">
      <c r="A40" s="76"/>
      <c r="B40" s="20"/>
      <c r="C40" s="20"/>
      <c r="D40" s="20"/>
      <c r="E40" s="20"/>
      <c r="F40" s="20"/>
      <c r="G40" s="20"/>
      <c r="H40" s="20"/>
    </row>
    <row r="41" spans="1:8" x14ac:dyDescent="0.25">
      <c r="A41" s="76"/>
      <c r="B41" s="20"/>
      <c r="C41" s="20"/>
      <c r="D41" s="20"/>
      <c r="E41" s="20"/>
      <c r="F41" s="20"/>
      <c r="G41" s="20"/>
      <c r="H41" s="20"/>
    </row>
    <row r="42" spans="1:8" x14ac:dyDescent="0.25">
      <c r="A42" s="76"/>
      <c r="B42" s="20"/>
      <c r="C42" s="20"/>
      <c r="D42" s="20"/>
      <c r="E42" s="20"/>
      <c r="F42" s="20"/>
      <c r="G42" s="20"/>
      <c r="H42" s="20"/>
    </row>
    <row r="43" spans="1:8" x14ac:dyDescent="0.25">
      <c r="G43" s="20"/>
    </row>
    <row r="44" spans="1:8" x14ac:dyDescent="0.25">
      <c r="G44" s="20"/>
    </row>
    <row r="45" spans="1:8" x14ac:dyDescent="0.25">
      <c r="G45" s="20"/>
    </row>
  </sheetData>
  <mergeCells count="2">
    <mergeCell ref="B4:H4"/>
    <mergeCell ref="B21:H21"/>
  </mergeCells>
  <phoneticPr fontId="0" type="noConversion"/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pageSetUpPr fitToPage="1"/>
  </sheetPr>
  <dimension ref="A1:H45"/>
  <sheetViews>
    <sheetView zoomScale="90" zoomScaleNormal="90" workbookViewId="0">
      <selection activeCell="H35" sqref="H35"/>
    </sheetView>
  </sheetViews>
  <sheetFormatPr baseColWidth="10" defaultRowHeight="13.5" x14ac:dyDescent="0.25"/>
  <cols>
    <col min="1" max="1" width="16.140625" style="86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7" width="21.140625" style="8" customWidth="1"/>
    <col min="8" max="8" width="14.28515625" style="8" customWidth="1"/>
    <col min="9" max="9" width="16.140625" style="8" customWidth="1"/>
    <col min="10" max="10" width="15.7109375" style="8" customWidth="1"/>
    <col min="11" max="11" width="14.42578125" style="8" customWidth="1"/>
    <col min="12" max="12" width="15.5703125" style="8" customWidth="1"/>
    <col min="13" max="13" width="13.5703125" style="8" customWidth="1"/>
    <col min="14" max="14" width="17.140625" style="8" customWidth="1"/>
    <col min="15" max="15" width="21.140625" style="8" customWidth="1"/>
    <col min="16" max="16" width="14.28515625" style="8" customWidth="1"/>
    <col min="17" max="16384" width="11.42578125" style="8"/>
  </cols>
  <sheetData>
    <row r="1" spans="1:8" x14ac:dyDescent="0.25">
      <c r="A1" s="75"/>
      <c r="B1" s="85"/>
      <c r="C1" s="85"/>
      <c r="D1" s="85"/>
      <c r="E1" s="85"/>
      <c r="F1" s="85"/>
      <c r="G1" s="85"/>
      <c r="H1" s="20"/>
    </row>
    <row r="2" spans="1:8" x14ac:dyDescent="0.25">
      <c r="A2" s="76" t="s">
        <v>473</v>
      </c>
      <c r="B2" s="20"/>
      <c r="C2" s="20"/>
      <c r="D2" s="20"/>
      <c r="E2" s="20"/>
      <c r="F2" s="20"/>
      <c r="G2" s="20"/>
      <c r="H2" s="20"/>
    </row>
    <row r="3" spans="1:8" x14ac:dyDescent="0.25">
      <c r="A3" s="76"/>
      <c r="B3" s="20"/>
      <c r="C3" s="20"/>
      <c r="D3" s="20"/>
      <c r="E3" s="20"/>
      <c r="F3" s="20"/>
      <c r="G3" s="20"/>
      <c r="H3" s="20"/>
    </row>
    <row r="4" spans="1:8" ht="12.75" customHeight="1" x14ac:dyDescent="0.25">
      <c r="A4" s="299"/>
      <c r="B4" s="685" t="s">
        <v>480</v>
      </c>
      <c r="C4" s="686"/>
      <c r="D4" s="686"/>
      <c r="E4" s="686"/>
      <c r="F4" s="686"/>
      <c r="G4" s="686"/>
      <c r="H4" s="687"/>
    </row>
    <row r="5" spans="1:8" s="86" customFormat="1" ht="30" customHeight="1" x14ac:dyDescent="0.2">
      <c r="A5" s="300" t="s">
        <v>0</v>
      </c>
      <c r="B5" s="301" t="s">
        <v>30</v>
      </c>
      <c r="C5" s="302" t="s">
        <v>28</v>
      </c>
      <c r="D5" s="302" t="s">
        <v>27</v>
      </c>
      <c r="E5" s="302" t="s">
        <v>29</v>
      </c>
      <c r="F5" s="302" t="s">
        <v>43</v>
      </c>
      <c r="G5" s="302" t="s">
        <v>478</v>
      </c>
      <c r="H5" s="302" t="s">
        <v>44</v>
      </c>
    </row>
    <row r="6" spans="1:8" ht="13.5" customHeight="1" x14ac:dyDescent="0.25">
      <c r="A6" s="69" t="s">
        <v>2</v>
      </c>
      <c r="B6" s="67">
        <v>197.6189</v>
      </c>
      <c r="C6" s="67">
        <v>12.618399999999999</v>
      </c>
      <c r="D6" s="67">
        <v>2.1021999999999998</v>
      </c>
      <c r="E6" s="67"/>
      <c r="F6" s="67"/>
      <c r="G6" s="67"/>
      <c r="H6" s="213">
        <f>+SUM(B6:G6)</f>
        <v>212.33950000000002</v>
      </c>
    </row>
    <row r="7" spans="1:8" ht="13.5" customHeight="1" x14ac:dyDescent="0.25">
      <c r="A7" s="70" t="s">
        <v>3</v>
      </c>
      <c r="B7" s="67">
        <v>191.536</v>
      </c>
      <c r="C7" s="67">
        <v>12.659799999999999</v>
      </c>
      <c r="D7" s="67">
        <v>1.6020999999999999</v>
      </c>
      <c r="E7" s="67"/>
      <c r="F7" s="67"/>
      <c r="G7" s="67"/>
      <c r="H7" s="213">
        <f t="shared" ref="H7:H18" si="0">+SUM(B7:G7)</f>
        <v>205.7979</v>
      </c>
    </row>
    <row r="8" spans="1:8" ht="13.5" customHeight="1" x14ac:dyDescent="0.25">
      <c r="A8" s="70" t="s">
        <v>4</v>
      </c>
      <c r="B8" s="67">
        <v>227.91379999999998</v>
      </c>
      <c r="C8" s="67">
        <v>15.031600000000001</v>
      </c>
      <c r="D8" s="67">
        <v>4.1364000000000001</v>
      </c>
      <c r="E8" s="67"/>
      <c r="F8" s="67"/>
      <c r="G8" s="67"/>
      <c r="H8" s="213">
        <f t="shared" si="0"/>
        <v>247.08179999999999</v>
      </c>
    </row>
    <row r="9" spans="1:8" ht="13.5" customHeight="1" x14ac:dyDescent="0.25">
      <c r="A9" s="70" t="s">
        <v>5</v>
      </c>
      <c r="B9" s="67">
        <v>187.89689999999999</v>
      </c>
      <c r="C9" s="67">
        <v>14.56</v>
      </c>
      <c r="D9" s="67">
        <v>5.69</v>
      </c>
      <c r="E9" s="67"/>
      <c r="F9" s="67"/>
      <c r="G9" s="67"/>
      <c r="H9" s="213">
        <f t="shared" si="0"/>
        <v>208.14689999999999</v>
      </c>
    </row>
    <row r="10" spans="1:8" ht="13.5" customHeight="1" x14ac:dyDescent="0.25">
      <c r="A10" s="70" t="s">
        <v>6</v>
      </c>
      <c r="B10" s="67">
        <v>231.14589999999998</v>
      </c>
      <c r="C10" s="67">
        <v>27.222900000000003</v>
      </c>
      <c r="D10" s="67">
        <v>16.114699999999999</v>
      </c>
      <c r="E10" s="67"/>
      <c r="F10" s="67"/>
      <c r="G10" s="67"/>
      <c r="H10" s="213">
        <f t="shared" si="0"/>
        <v>274.48349999999994</v>
      </c>
    </row>
    <row r="11" spans="1:8" ht="13.5" customHeight="1" x14ac:dyDescent="0.25">
      <c r="A11" s="70" t="s">
        <v>7</v>
      </c>
      <c r="B11" s="67">
        <v>199.00489999999999</v>
      </c>
      <c r="C11" s="67">
        <v>31.382999999999999</v>
      </c>
      <c r="D11" s="67">
        <v>31.694200000000002</v>
      </c>
      <c r="E11" s="67"/>
      <c r="F11" s="67"/>
      <c r="G11" s="67"/>
      <c r="H11" s="213">
        <f t="shared" si="0"/>
        <v>262.08210000000003</v>
      </c>
    </row>
    <row r="12" spans="1:8" ht="13.5" customHeight="1" x14ac:dyDescent="0.25">
      <c r="A12" s="70" t="s">
        <v>8</v>
      </c>
      <c r="B12" s="67">
        <v>215.23339999999999</v>
      </c>
      <c r="C12" s="67">
        <v>29.816299999999998</v>
      </c>
      <c r="D12" s="67">
        <v>28.2836</v>
      </c>
      <c r="E12" s="67"/>
      <c r="F12" s="67"/>
      <c r="G12" s="67"/>
      <c r="H12" s="213">
        <f t="shared" si="0"/>
        <v>273.33329999999995</v>
      </c>
    </row>
    <row r="13" spans="1:8" ht="13.5" customHeight="1" x14ac:dyDescent="0.25">
      <c r="A13" s="70" t="s">
        <v>9</v>
      </c>
      <c r="B13" s="67">
        <v>216.495</v>
      </c>
      <c r="C13" s="67">
        <v>31.733000000000001</v>
      </c>
      <c r="D13" s="67">
        <v>33.1205</v>
      </c>
      <c r="E13" s="67"/>
      <c r="F13" s="67"/>
      <c r="G13" s="67"/>
      <c r="H13" s="213">
        <f t="shared" si="0"/>
        <v>281.3485</v>
      </c>
    </row>
    <row r="14" spans="1:8" ht="13.5" customHeight="1" x14ac:dyDescent="0.25">
      <c r="A14" s="70" t="s">
        <v>10</v>
      </c>
      <c r="B14" s="67">
        <v>205.6103</v>
      </c>
      <c r="C14" s="67">
        <v>26.107599999999998</v>
      </c>
      <c r="D14" s="67">
        <v>24.8675</v>
      </c>
      <c r="E14" s="67"/>
      <c r="F14" s="67"/>
      <c r="G14" s="67"/>
      <c r="H14" s="213">
        <f t="shared" si="0"/>
        <v>256.58539999999999</v>
      </c>
    </row>
    <row r="15" spans="1:8" ht="13.5" customHeight="1" x14ac:dyDescent="0.25">
      <c r="A15" s="70" t="s">
        <v>11</v>
      </c>
      <c r="B15" s="67">
        <v>193.697</v>
      </c>
      <c r="C15" s="67">
        <v>21.790900000000001</v>
      </c>
      <c r="D15" s="67">
        <v>12.9152</v>
      </c>
      <c r="E15" s="67"/>
      <c r="F15" s="67"/>
      <c r="G15" s="67"/>
      <c r="H15" s="213">
        <f t="shared" si="0"/>
        <v>228.40309999999999</v>
      </c>
    </row>
    <row r="16" spans="1:8" ht="13.5" customHeight="1" x14ac:dyDescent="0.25">
      <c r="A16" s="70" t="s">
        <v>12</v>
      </c>
      <c r="B16" s="67">
        <v>196.13820000000001</v>
      </c>
      <c r="C16" s="67">
        <v>23.367099999999997</v>
      </c>
      <c r="D16" s="67">
        <v>10.5814</v>
      </c>
      <c r="E16" s="67"/>
      <c r="F16" s="67"/>
      <c r="G16" s="67"/>
      <c r="H16" s="213">
        <f t="shared" si="0"/>
        <v>230.08670000000001</v>
      </c>
    </row>
    <row r="17" spans="1:8" ht="13.5" customHeight="1" x14ac:dyDescent="0.25">
      <c r="A17" s="70" t="s">
        <v>13</v>
      </c>
      <c r="B17" s="67">
        <v>179.73070000000001</v>
      </c>
      <c r="C17" s="67">
        <v>20.6648</v>
      </c>
      <c r="D17" s="67">
        <v>7.9314</v>
      </c>
      <c r="E17" s="67"/>
      <c r="F17" s="67"/>
      <c r="G17" s="67"/>
      <c r="H17" s="213">
        <f t="shared" si="0"/>
        <v>208.32690000000002</v>
      </c>
    </row>
    <row r="18" spans="1:8" ht="13.5" customHeight="1" x14ac:dyDescent="0.25">
      <c r="A18" s="303" t="s">
        <v>22</v>
      </c>
      <c r="B18" s="71">
        <f t="shared" ref="B18:G18" si="1">+SUM(B6:B17)</f>
        <v>2442.0209999999997</v>
      </c>
      <c r="C18" s="71">
        <f t="shared" si="1"/>
        <v>266.9554</v>
      </c>
      <c r="D18" s="71">
        <f t="shared" si="1"/>
        <v>179.03919999999999</v>
      </c>
      <c r="E18" s="71">
        <f t="shared" si="1"/>
        <v>0</v>
      </c>
      <c r="F18" s="71">
        <f t="shared" si="1"/>
        <v>0</v>
      </c>
      <c r="G18" s="71">
        <f t="shared" si="1"/>
        <v>0</v>
      </c>
      <c r="H18" s="213">
        <f t="shared" si="0"/>
        <v>2888.0155999999997</v>
      </c>
    </row>
    <row r="19" spans="1:8" ht="13.5" customHeight="1" x14ac:dyDescent="0.25">
      <c r="A19" s="77"/>
      <c r="B19" s="78"/>
      <c r="C19" s="78"/>
      <c r="D19" s="78"/>
      <c r="E19" s="78"/>
      <c r="F19" s="78"/>
      <c r="G19" s="570"/>
      <c r="H19" s="62"/>
    </row>
    <row r="20" spans="1:8" ht="13.5" customHeight="1" x14ac:dyDescent="0.25">
      <c r="A20" s="79"/>
      <c r="B20" s="62"/>
      <c r="C20" s="80"/>
      <c r="D20" s="80"/>
      <c r="E20" s="80"/>
      <c r="F20" s="80"/>
      <c r="G20" s="570"/>
      <c r="H20" s="62"/>
    </row>
    <row r="21" spans="1:8" ht="13.5" customHeight="1" x14ac:dyDescent="0.25">
      <c r="A21" s="299"/>
      <c r="B21" s="685" t="s">
        <v>481</v>
      </c>
      <c r="C21" s="686"/>
      <c r="D21" s="686"/>
      <c r="E21" s="686"/>
      <c r="F21" s="686"/>
      <c r="G21" s="686"/>
      <c r="H21" s="687"/>
    </row>
    <row r="22" spans="1:8" ht="26.25" customHeight="1" x14ac:dyDescent="0.25">
      <c r="A22" s="300" t="s">
        <v>0</v>
      </c>
      <c r="B22" s="301" t="s">
        <v>30</v>
      </c>
      <c r="C22" s="302" t="s">
        <v>28</v>
      </c>
      <c r="D22" s="302" t="s">
        <v>27</v>
      </c>
      <c r="E22" s="302" t="s">
        <v>29</v>
      </c>
      <c r="F22" s="302" t="s">
        <v>43</v>
      </c>
      <c r="G22" s="302" t="s">
        <v>478</v>
      </c>
      <c r="H22" s="302" t="s">
        <v>44</v>
      </c>
    </row>
    <row r="23" spans="1:8" ht="13.5" customHeight="1" x14ac:dyDescent="0.25">
      <c r="A23" s="69" t="s">
        <v>2</v>
      </c>
      <c r="B23" s="67"/>
      <c r="C23" s="67">
        <v>664.42399999999998</v>
      </c>
      <c r="D23" s="67">
        <v>690.57599999999991</v>
      </c>
      <c r="E23" s="67">
        <v>240.19100000000003</v>
      </c>
      <c r="F23" s="67"/>
      <c r="G23" s="651">
        <v>1.4466600000000001</v>
      </c>
      <c r="H23" s="213">
        <f>SUM(B23:G23)</f>
        <v>1596.6376600000001</v>
      </c>
    </row>
    <row r="24" spans="1:8" ht="13.5" customHeight="1" x14ac:dyDescent="0.25">
      <c r="A24" s="70" t="s">
        <v>3</v>
      </c>
      <c r="B24" s="67"/>
      <c r="C24" s="67">
        <v>591.79499999999996</v>
      </c>
      <c r="D24" s="67">
        <v>504.03500000000003</v>
      </c>
      <c r="E24" s="67">
        <v>204.29200000000003</v>
      </c>
      <c r="F24" s="67"/>
      <c r="G24" s="651">
        <v>0.26718999999999998</v>
      </c>
      <c r="H24" s="213">
        <f t="shared" ref="H24:H35" si="2">SUM(B24:G24)</f>
        <v>1300.3891899999999</v>
      </c>
    </row>
    <row r="25" spans="1:8" ht="13.5" customHeight="1" x14ac:dyDescent="0.25">
      <c r="A25" s="70" t="s">
        <v>4</v>
      </c>
      <c r="B25" s="67"/>
      <c r="C25" s="67">
        <v>717.86400000000003</v>
      </c>
      <c r="D25" s="67">
        <v>573.20899999999995</v>
      </c>
      <c r="E25" s="67">
        <v>215.274</v>
      </c>
      <c r="F25" s="67"/>
      <c r="G25" s="651">
        <v>0.49582000000000004</v>
      </c>
      <c r="H25" s="213">
        <f t="shared" si="2"/>
        <v>1506.8428199999998</v>
      </c>
    </row>
    <row r="26" spans="1:8" ht="13.5" customHeight="1" x14ac:dyDescent="0.25">
      <c r="A26" s="70" t="s">
        <v>5</v>
      </c>
      <c r="B26" s="67"/>
      <c r="C26" s="67">
        <v>812.428</v>
      </c>
      <c r="D26" s="67">
        <v>856.19599999999991</v>
      </c>
      <c r="E26" s="67">
        <v>295.14</v>
      </c>
      <c r="F26" s="67"/>
      <c r="G26" s="651">
        <v>1.2259000000000002</v>
      </c>
      <c r="H26" s="213">
        <f t="shared" si="2"/>
        <v>1964.9898999999996</v>
      </c>
    </row>
    <row r="27" spans="1:8" ht="13.5" customHeight="1" x14ac:dyDescent="0.25">
      <c r="A27" s="70" t="s">
        <v>6</v>
      </c>
      <c r="B27" s="67"/>
      <c r="C27" s="67">
        <v>901.41300000000001</v>
      </c>
      <c r="D27" s="67">
        <v>1010.519</v>
      </c>
      <c r="E27" s="67">
        <v>427.03199999999998</v>
      </c>
      <c r="F27" s="67"/>
      <c r="G27" s="651">
        <v>2.0493699999999997</v>
      </c>
      <c r="H27" s="213">
        <f t="shared" si="2"/>
        <v>2341.0133700000001</v>
      </c>
    </row>
    <row r="28" spans="1:8" ht="13.5" customHeight="1" x14ac:dyDescent="0.25">
      <c r="A28" s="70" t="s">
        <v>7</v>
      </c>
      <c r="B28" s="67"/>
      <c r="C28" s="67">
        <v>1407.739</v>
      </c>
      <c r="D28" s="67">
        <v>1672.047</v>
      </c>
      <c r="E28" s="67">
        <v>565.33699999999999</v>
      </c>
      <c r="F28" s="67"/>
      <c r="G28" s="651">
        <v>4.6216200000000001</v>
      </c>
      <c r="H28" s="213">
        <f t="shared" si="2"/>
        <v>3649.7446199999999</v>
      </c>
    </row>
    <row r="29" spans="1:8" ht="13.5" customHeight="1" x14ac:dyDescent="0.25">
      <c r="A29" s="70" t="s">
        <v>8</v>
      </c>
      <c r="B29" s="67"/>
      <c r="C29" s="67">
        <v>1641.7349999999999</v>
      </c>
      <c r="D29" s="67">
        <v>1770.76</v>
      </c>
      <c r="E29" s="67">
        <v>610.62699999999995</v>
      </c>
      <c r="F29" s="67"/>
      <c r="G29" s="651">
        <v>3.8092599999999996</v>
      </c>
      <c r="H29" s="213">
        <f t="shared" si="2"/>
        <v>4026.9312599999998</v>
      </c>
    </row>
    <row r="30" spans="1:8" ht="13.5" customHeight="1" x14ac:dyDescent="0.25">
      <c r="A30" s="70" t="s">
        <v>9</v>
      </c>
      <c r="B30" s="67"/>
      <c r="C30" s="67">
        <v>1600.502</v>
      </c>
      <c r="D30" s="67">
        <v>1823.76</v>
      </c>
      <c r="E30" s="67">
        <v>609.95300000000009</v>
      </c>
      <c r="F30" s="67"/>
      <c r="G30" s="651">
        <v>4.1808999999999994</v>
      </c>
      <c r="H30" s="213">
        <f t="shared" si="2"/>
        <v>4038.3958999999995</v>
      </c>
    </row>
    <row r="31" spans="1:8" ht="13.5" customHeight="1" x14ac:dyDescent="0.25">
      <c r="A31" s="70" t="s">
        <v>10</v>
      </c>
      <c r="B31" s="67"/>
      <c r="C31" s="67">
        <v>1443.5119999999999</v>
      </c>
      <c r="D31" s="67">
        <v>1740.751</v>
      </c>
      <c r="E31" s="67">
        <v>576.46199999999999</v>
      </c>
      <c r="F31" s="67"/>
      <c r="G31" s="651">
        <v>3.6835500000000003</v>
      </c>
      <c r="H31" s="213">
        <f t="shared" si="2"/>
        <v>3764.4085500000001</v>
      </c>
    </row>
    <row r="32" spans="1:8" ht="13.5" customHeight="1" x14ac:dyDescent="0.25">
      <c r="A32" s="70" t="s">
        <v>11</v>
      </c>
      <c r="B32" s="67"/>
      <c r="C32" s="67">
        <v>1191.9349999999999</v>
      </c>
      <c r="D32" s="67">
        <v>1466.7650000000001</v>
      </c>
      <c r="E32" s="67">
        <v>483.036</v>
      </c>
      <c r="F32" s="67"/>
      <c r="G32" s="651">
        <v>3.1746500000000002</v>
      </c>
      <c r="H32" s="213">
        <f t="shared" si="2"/>
        <v>3144.9106499999998</v>
      </c>
    </row>
    <row r="33" spans="1:8" ht="13.5" customHeight="1" x14ac:dyDescent="0.25">
      <c r="A33" s="70" t="s">
        <v>12</v>
      </c>
      <c r="B33" s="67"/>
      <c r="C33" s="67">
        <v>922.71199999999999</v>
      </c>
      <c r="D33" s="67">
        <v>1170.0889999999999</v>
      </c>
      <c r="E33" s="67">
        <v>340.03399999999999</v>
      </c>
      <c r="F33" s="67"/>
      <c r="G33" s="651">
        <v>1.74979</v>
      </c>
      <c r="H33" s="213">
        <f t="shared" si="2"/>
        <v>2434.5847899999999</v>
      </c>
    </row>
    <row r="34" spans="1:8" ht="13.5" customHeight="1" x14ac:dyDescent="0.25">
      <c r="A34" s="70" t="s">
        <v>13</v>
      </c>
      <c r="B34" s="67"/>
      <c r="C34" s="67">
        <v>807.43599999999992</v>
      </c>
      <c r="D34" s="67">
        <v>878.47900000000004</v>
      </c>
      <c r="E34" s="67">
        <v>245.59200000000001</v>
      </c>
      <c r="F34" s="67"/>
      <c r="G34" s="651">
        <v>1.19821</v>
      </c>
      <c r="H34" s="213">
        <f t="shared" si="2"/>
        <v>1932.7052100000001</v>
      </c>
    </row>
    <row r="35" spans="1:8" ht="13.5" customHeight="1" x14ac:dyDescent="0.25">
      <c r="A35" s="303" t="s">
        <v>22</v>
      </c>
      <c r="B35" s="71">
        <f t="shared" ref="B35:G35" si="3">+SUM(B23:B34)</f>
        <v>0</v>
      </c>
      <c r="C35" s="71">
        <f t="shared" si="3"/>
        <v>12703.494999999999</v>
      </c>
      <c r="D35" s="71">
        <f t="shared" si="3"/>
        <v>14157.186</v>
      </c>
      <c r="E35" s="71">
        <f t="shared" si="3"/>
        <v>4812.9699999999993</v>
      </c>
      <c r="F35" s="71">
        <f t="shared" si="3"/>
        <v>0</v>
      </c>
      <c r="G35" s="71">
        <f t="shared" si="3"/>
        <v>27.902919999999998</v>
      </c>
      <c r="H35" s="213">
        <f t="shared" si="2"/>
        <v>31701.553919999998</v>
      </c>
    </row>
    <row r="36" spans="1:8" x14ac:dyDescent="0.25">
      <c r="A36" s="20"/>
    </row>
    <row r="37" spans="1:8" x14ac:dyDescent="0.25">
      <c r="A37" s="73"/>
      <c r="B37" s="20"/>
      <c r="C37" s="20"/>
      <c r="D37" s="20"/>
      <c r="E37" s="20"/>
      <c r="F37" s="20"/>
      <c r="G37" s="20"/>
      <c r="H37" s="20"/>
    </row>
    <row r="38" spans="1:8" x14ac:dyDescent="0.25">
      <c r="A38" s="73"/>
      <c r="B38" s="20"/>
      <c r="C38" s="20"/>
      <c r="D38" s="20"/>
      <c r="E38" s="20"/>
      <c r="F38" s="20"/>
      <c r="G38" s="20"/>
      <c r="H38" s="20"/>
    </row>
    <row r="39" spans="1:8" x14ac:dyDescent="0.25">
      <c r="A39" s="73"/>
      <c r="B39" s="20"/>
      <c r="C39" s="20"/>
      <c r="D39" s="20"/>
      <c r="E39" s="20"/>
      <c r="F39" s="20"/>
      <c r="G39" s="20"/>
      <c r="H39" s="20"/>
    </row>
    <row r="40" spans="1:8" x14ac:dyDescent="0.25">
      <c r="A40" s="76"/>
      <c r="B40" s="20"/>
      <c r="C40" s="20"/>
      <c r="D40" s="20"/>
      <c r="E40" s="20"/>
      <c r="F40" s="20"/>
      <c r="G40" s="20"/>
      <c r="H40" s="20"/>
    </row>
    <row r="41" spans="1:8" x14ac:dyDescent="0.25">
      <c r="A41" s="76"/>
      <c r="B41" s="20"/>
      <c r="C41" s="20"/>
      <c r="D41" s="20"/>
      <c r="E41" s="20"/>
      <c r="F41" s="20"/>
      <c r="G41" s="20"/>
      <c r="H41" s="20"/>
    </row>
    <row r="42" spans="1:8" x14ac:dyDescent="0.25">
      <c r="A42" s="76"/>
      <c r="B42" s="20"/>
      <c r="C42" s="20"/>
      <c r="D42" s="20"/>
      <c r="E42" s="20"/>
      <c r="F42" s="20"/>
      <c r="G42" s="20"/>
      <c r="H42" s="20"/>
    </row>
    <row r="43" spans="1:8" x14ac:dyDescent="0.25">
      <c r="G43" s="20"/>
    </row>
    <row r="44" spans="1:8" x14ac:dyDescent="0.25">
      <c r="G44" s="20"/>
    </row>
    <row r="45" spans="1:8" x14ac:dyDescent="0.25">
      <c r="G45" s="20"/>
    </row>
  </sheetData>
  <mergeCells count="2">
    <mergeCell ref="B4:H4"/>
    <mergeCell ref="B21:H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fitToPage="1"/>
  </sheetPr>
  <dimension ref="A1:H45"/>
  <sheetViews>
    <sheetView zoomScale="90" zoomScaleNormal="90" workbookViewId="0">
      <selection activeCell="K39" sqref="K39"/>
    </sheetView>
  </sheetViews>
  <sheetFormatPr baseColWidth="10" defaultRowHeight="13.5" x14ac:dyDescent="0.25"/>
  <cols>
    <col min="1" max="1" width="16.140625" style="86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7" width="21.140625" style="8" customWidth="1"/>
    <col min="8" max="8" width="14.28515625" style="8" customWidth="1"/>
    <col min="9" max="9" width="11.42578125" style="8"/>
    <col min="10" max="10" width="16.140625" style="8" customWidth="1"/>
    <col min="11" max="11" width="15.7109375" style="8" customWidth="1"/>
    <col min="12" max="12" width="14.42578125" style="8" customWidth="1"/>
    <col min="13" max="13" width="15.5703125" style="8" customWidth="1"/>
    <col min="14" max="14" width="13.5703125" style="8" customWidth="1"/>
    <col min="15" max="15" width="17.140625" style="8" customWidth="1"/>
    <col min="16" max="16" width="21.140625" style="8" customWidth="1"/>
    <col min="17" max="17" width="14.28515625" style="8" customWidth="1"/>
    <col min="18" max="16384" width="11.42578125" style="8"/>
  </cols>
  <sheetData>
    <row r="1" spans="1:8" x14ac:dyDescent="0.25">
      <c r="A1" s="75"/>
      <c r="B1" s="85"/>
      <c r="C1" s="85"/>
      <c r="D1" s="85"/>
      <c r="E1" s="85"/>
      <c r="F1" s="85"/>
      <c r="G1" s="85"/>
      <c r="H1" s="20"/>
    </row>
    <row r="2" spans="1:8" x14ac:dyDescent="0.25">
      <c r="A2" s="76" t="s">
        <v>473</v>
      </c>
      <c r="B2" s="20"/>
      <c r="C2" s="20"/>
      <c r="D2" s="20"/>
      <c r="E2" s="20"/>
      <c r="F2" s="20"/>
      <c r="G2" s="20"/>
      <c r="H2" s="20"/>
    </row>
    <row r="3" spans="1:8" x14ac:dyDescent="0.25">
      <c r="A3" s="76"/>
      <c r="B3" s="20"/>
      <c r="C3" s="20"/>
      <c r="D3" s="20"/>
      <c r="E3" s="20"/>
      <c r="F3" s="20"/>
      <c r="G3" s="20"/>
      <c r="H3" s="20"/>
    </row>
    <row r="4" spans="1:8" ht="12.75" customHeight="1" x14ac:dyDescent="0.25">
      <c r="A4" s="299"/>
      <c r="B4" s="685" t="s">
        <v>516</v>
      </c>
      <c r="C4" s="686"/>
      <c r="D4" s="686"/>
      <c r="E4" s="686"/>
      <c r="F4" s="686"/>
      <c r="G4" s="686"/>
      <c r="H4" s="687"/>
    </row>
    <row r="5" spans="1:8" s="86" customFormat="1" ht="30" customHeight="1" x14ac:dyDescent="0.2">
      <c r="A5" s="300" t="s">
        <v>0</v>
      </c>
      <c r="B5" s="301" t="s">
        <v>30</v>
      </c>
      <c r="C5" s="302" t="s">
        <v>28</v>
      </c>
      <c r="D5" s="302" t="s">
        <v>27</v>
      </c>
      <c r="E5" s="302" t="s">
        <v>29</v>
      </c>
      <c r="F5" s="302" t="s">
        <v>43</v>
      </c>
      <c r="G5" s="302" t="s">
        <v>478</v>
      </c>
      <c r="H5" s="302" t="s">
        <v>44</v>
      </c>
    </row>
    <row r="6" spans="1:8" ht="13.5" customHeight="1" x14ac:dyDescent="0.25">
      <c r="A6" s="69" t="s">
        <v>2</v>
      </c>
      <c r="B6" s="67"/>
      <c r="C6" s="67">
        <v>168.209</v>
      </c>
      <c r="D6" s="67">
        <v>137.18100000000001</v>
      </c>
      <c r="E6" s="67">
        <v>66.686999999999998</v>
      </c>
      <c r="F6" s="67"/>
      <c r="G6" s="651">
        <v>6.2710000000000002E-2</v>
      </c>
      <c r="H6" s="213">
        <f>+SUM(B6:G6)</f>
        <v>372.13970999999998</v>
      </c>
    </row>
    <row r="7" spans="1:8" ht="13.5" customHeight="1" x14ac:dyDescent="0.25">
      <c r="A7" s="70" t="s">
        <v>3</v>
      </c>
      <c r="B7" s="67"/>
      <c r="C7" s="67">
        <v>165.38300000000001</v>
      </c>
      <c r="D7" s="67">
        <v>120.91500000000001</v>
      </c>
      <c r="E7" s="67">
        <v>57.255000000000003</v>
      </c>
      <c r="F7" s="67"/>
      <c r="G7" s="651">
        <v>7.603E-2</v>
      </c>
      <c r="H7" s="213">
        <f t="shared" ref="H7:H18" si="0">+SUM(B7:G7)</f>
        <v>343.62903</v>
      </c>
    </row>
    <row r="8" spans="1:8" ht="13.5" customHeight="1" x14ac:dyDescent="0.25">
      <c r="A8" s="70" t="s">
        <v>4</v>
      </c>
      <c r="B8" s="67"/>
      <c r="C8" s="67">
        <v>193.16200000000001</v>
      </c>
      <c r="D8" s="67">
        <v>154.34399999999999</v>
      </c>
      <c r="E8" s="67">
        <v>72.396000000000001</v>
      </c>
      <c r="F8" s="67"/>
      <c r="G8" s="651">
        <v>0.19644999999999999</v>
      </c>
      <c r="H8" s="213">
        <f t="shared" si="0"/>
        <v>420.09845000000001</v>
      </c>
    </row>
    <row r="9" spans="1:8" ht="13.5" customHeight="1" x14ac:dyDescent="0.25">
      <c r="A9" s="70" t="s">
        <v>5</v>
      </c>
      <c r="B9" s="67"/>
      <c r="C9" s="67">
        <v>215.702</v>
      </c>
      <c r="D9" s="67">
        <v>179.238</v>
      </c>
      <c r="E9" s="67">
        <v>75.06</v>
      </c>
      <c r="F9" s="67"/>
      <c r="G9" s="651">
        <v>0.3553</v>
      </c>
      <c r="H9" s="213">
        <f t="shared" si="0"/>
        <v>470.3553</v>
      </c>
    </row>
    <row r="10" spans="1:8" ht="13.5" customHeight="1" x14ac:dyDescent="0.25">
      <c r="A10" s="70" t="s">
        <v>6</v>
      </c>
      <c r="B10" s="67"/>
      <c r="C10" s="67">
        <v>310.65499999999997</v>
      </c>
      <c r="D10" s="67">
        <v>239.327</v>
      </c>
      <c r="E10" s="67">
        <v>106</v>
      </c>
      <c r="F10" s="67"/>
      <c r="G10" s="651">
        <v>0.62948000000000004</v>
      </c>
      <c r="H10" s="213">
        <f t="shared" si="0"/>
        <v>656.61147999999991</v>
      </c>
    </row>
    <row r="11" spans="1:8" ht="13.5" customHeight="1" x14ac:dyDescent="0.25">
      <c r="A11" s="70" t="s">
        <v>7</v>
      </c>
      <c r="B11" s="67"/>
      <c r="C11" s="67">
        <v>423.62200000000001</v>
      </c>
      <c r="D11" s="67">
        <v>368.86099999999999</v>
      </c>
      <c r="E11" s="67">
        <v>121.179</v>
      </c>
      <c r="F11" s="67"/>
      <c r="G11" s="651">
        <v>1.4011300000000002</v>
      </c>
      <c r="H11" s="213">
        <f t="shared" si="0"/>
        <v>915.06312999999989</v>
      </c>
    </row>
    <row r="12" spans="1:8" ht="13.5" customHeight="1" x14ac:dyDescent="0.25">
      <c r="A12" s="70" t="s">
        <v>8</v>
      </c>
      <c r="B12" s="67"/>
      <c r="C12" s="67">
        <v>390.65899999999999</v>
      </c>
      <c r="D12" s="67">
        <v>329.05200000000002</v>
      </c>
      <c r="E12" s="67">
        <v>127.57299999999999</v>
      </c>
      <c r="F12" s="67"/>
      <c r="G12" s="651">
        <v>1.8309600000000001</v>
      </c>
      <c r="H12" s="213">
        <f t="shared" si="0"/>
        <v>849.11496</v>
      </c>
    </row>
    <row r="13" spans="1:8" ht="13.5" customHeight="1" x14ac:dyDescent="0.25">
      <c r="A13" s="70" t="s">
        <v>9</v>
      </c>
      <c r="B13" s="67"/>
      <c r="C13" s="67">
        <v>400.27699999999999</v>
      </c>
      <c r="D13" s="67">
        <v>341.63900000000001</v>
      </c>
      <c r="E13" s="67">
        <v>131.298</v>
      </c>
      <c r="F13" s="67"/>
      <c r="G13" s="651">
        <v>1.29843</v>
      </c>
      <c r="H13" s="213">
        <f t="shared" si="0"/>
        <v>874.51242999999999</v>
      </c>
    </row>
    <row r="14" spans="1:8" ht="13.5" customHeight="1" x14ac:dyDescent="0.25">
      <c r="A14" s="70" t="s">
        <v>10</v>
      </c>
      <c r="B14" s="67"/>
      <c r="C14" s="67">
        <v>349.952</v>
      </c>
      <c r="D14" s="67">
        <v>305.35599999999999</v>
      </c>
      <c r="E14" s="67">
        <v>112.36799999999999</v>
      </c>
      <c r="F14" s="67"/>
      <c r="G14" s="651">
        <v>1.10866</v>
      </c>
      <c r="H14" s="213">
        <f t="shared" si="0"/>
        <v>768.78465999999992</v>
      </c>
    </row>
    <row r="15" spans="1:8" ht="13.5" customHeight="1" x14ac:dyDescent="0.25">
      <c r="A15" s="70" t="s">
        <v>11</v>
      </c>
      <c r="B15" s="67"/>
      <c r="C15" s="67">
        <v>279.78300000000002</v>
      </c>
      <c r="D15" s="67">
        <v>248.30699999999999</v>
      </c>
      <c r="E15" s="67">
        <v>95.534000000000006</v>
      </c>
      <c r="F15" s="67"/>
      <c r="G15" s="651">
        <v>0.49436000000000002</v>
      </c>
      <c r="H15" s="213">
        <f t="shared" si="0"/>
        <v>624.11836000000005</v>
      </c>
    </row>
    <row r="16" spans="1:8" ht="13.5" customHeight="1" x14ac:dyDescent="0.25">
      <c r="A16" s="70" t="s">
        <v>12</v>
      </c>
      <c r="B16" s="67"/>
      <c r="C16" s="67">
        <v>253.858</v>
      </c>
      <c r="D16" s="67">
        <v>221.352</v>
      </c>
      <c r="E16" s="67">
        <v>76</v>
      </c>
      <c r="F16" s="67"/>
      <c r="G16" s="651">
        <v>0.31927999999999995</v>
      </c>
      <c r="H16" s="213">
        <f t="shared" si="0"/>
        <v>551.52928000000009</v>
      </c>
    </row>
    <row r="17" spans="1:8" ht="13.5" customHeight="1" x14ac:dyDescent="0.25">
      <c r="A17" s="70" t="s">
        <v>13</v>
      </c>
      <c r="B17" s="67"/>
      <c r="C17" s="67">
        <v>174.46799999999999</v>
      </c>
      <c r="D17" s="67">
        <v>162.21600000000001</v>
      </c>
      <c r="E17" s="67">
        <v>53.942</v>
      </c>
      <c r="F17" s="67"/>
      <c r="G17" s="651">
        <v>8.3330000000000001E-2</v>
      </c>
      <c r="H17" s="213">
        <f t="shared" si="0"/>
        <v>390.70932999999997</v>
      </c>
    </row>
    <row r="18" spans="1:8" ht="13.5" customHeight="1" x14ac:dyDescent="0.25">
      <c r="A18" s="303" t="s">
        <v>22</v>
      </c>
      <c r="B18" s="71">
        <f t="shared" ref="B18:G18" si="1">+SUM(B6:B17)</f>
        <v>0</v>
      </c>
      <c r="C18" s="71">
        <f t="shared" si="1"/>
        <v>3325.73</v>
      </c>
      <c r="D18" s="71">
        <f t="shared" si="1"/>
        <v>2807.788</v>
      </c>
      <c r="E18" s="71">
        <f t="shared" si="1"/>
        <v>1095.2919999999999</v>
      </c>
      <c r="F18" s="71">
        <f t="shared" si="1"/>
        <v>0</v>
      </c>
      <c r="G18" s="71">
        <f t="shared" si="1"/>
        <v>7.8561200000000015</v>
      </c>
      <c r="H18" s="213">
        <f t="shared" si="0"/>
        <v>7236.6661199999999</v>
      </c>
    </row>
    <row r="19" spans="1:8" ht="13.5" customHeight="1" x14ac:dyDescent="0.25">
      <c r="A19" s="77"/>
      <c r="B19" s="78"/>
      <c r="C19" s="78"/>
      <c r="D19" s="78"/>
      <c r="E19" s="78"/>
      <c r="F19" s="78"/>
      <c r="G19" s="570"/>
      <c r="H19" s="62"/>
    </row>
    <row r="20" spans="1:8" ht="13.5" customHeight="1" x14ac:dyDescent="0.25">
      <c r="A20" s="79"/>
      <c r="B20" s="62"/>
      <c r="C20" s="80"/>
      <c r="D20" s="80"/>
      <c r="E20" s="80"/>
      <c r="F20" s="80"/>
      <c r="G20" s="570"/>
      <c r="H20" s="62"/>
    </row>
    <row r="21" spans="1:8" ht="13.5" customHeight="1" x14ac:dyDescent="0.25">
      <c r="A21" s="299"/>
      <c r="B21" s="685" t="s">
        <v>515</v>
      </c>
      <c r="C21" s="686"/>
      <c r="D21" s="686"/>
      <c r="E21" s="686"/>
      <c r="F21" s="686"/>
      <c r="G21" s="686"/>
      <c r="H21" s="687"/>
    </row>
    <row r="22" spans="1:8" ht="26.25" customHeight="1" x14ac:dyDescent="0.25">
      <c r="A22" s="300" t="s">
        <v>0</v>
      </c>
      <c r="B22" s="301" t="s">
        <v>30</v>
      </c>
      <c r="C22" s="302" t="s">
        <v>28</v>
      </c>
      <c r="D22" s="302" t="s">
        <v>27</v>
      </c>
      <c r="E22" s="302" t="s">
        <v>29</v>
      </c>
      <c r="F22" s="302" t="s">
        <v>43</v>
      </c>
      <c r="G22" s="302" t="s">
        <v>478</v>
      </c>
      <c r="H22" s="302" t="s">
        <v>44</v>
      </c>
    </row>
    <row r="23" spans="1:8" ht="13.5" customHeight="1" x14ac:dyDescent="0.25">
      <c r="A23" s="69" t="s">
        <v>2</v>
      </c>
      <c r="B23" s="67"/>
      <c r="C23" s="67"/>
      <c r="D23" s="67"/>
      <c r="E23" s="67"/>
      <c r="F23" s="67"/>
      <c r="G23" s="67"/>
      <c r="H23" s="213">
        <f>SUM(B23:G23)</f>
        <v>0</v>
      </c>
    </row>
    <row r="24" spans="1:8" ht="13.5" customHeight="1" x14ac:dyDescent="0.25">
      <c r="A24" s="70" t="s">
        <v>3</v>
      </c>
      <c r="B24" s="67"/>
      <c r="C24" s="67"/>
      <c r="D24" s="67"/>
      <c r="E24" s="67"/>
      <c r="F24" s="67"/>
      <c r="G24" s="67"/>
      <c r="H24" s="213">
        <f t="shared" ref="H24:H35" si="2">SUM(B24:G24)</f>
        <v>0</v>
      </c>
    </row>
    <row r="25" spans="1:8" ht="13.5" customHeight="1" x14ac:dyDescent="0.25">
      <c r="A25" s="70" t="s">
        <v>4</v>
      </c>
      <c r="B25" s="67"/>
      <c r="C25" s="67"/>
      <c r="D25" s="67"/>
      <c r="E25" s="67"/>
      <c r="F25" s="67"/>
      <c r="G25" s="67"/>
      <c r="H25" s="213">
        <f t="shared" si="2"/>
        <v>0</v>
      </c>
    </row>
    <row r="26" spans="1:8" ht="13.5" customHeight="1" x14ac:dyDescent="0.25">
      <c r="A26" s="70" t="s">
        <v>5</v>
      </c>
      <c r="B26" s="67"/>
      <c r="C26" s="67"/>
      <c r="D26" s="67"/>
      <c r="E26" s="67"/>
      <c r="F26" s="67"/>
      <c r="G26" s="67"/>
      <c r="H26" s="213">
        <f t="shared" si="2"/>
        <v>0</v>
      </c>
    </row>
    <row r="27" spans="1:8" ht="13.5" customHeight="1" x14ac:dyDescent="0.25">
      <c r="A27" s="70" t="s">
        <v>6</v>
      </c>
      <c r="B27" s="67"/>
      <c r="C27" s="67"/>
      <c r="D27" s="67"/>
      <c r="E27" s="67"/>
      <c r="F27" s="67"/>
      <c r="G27" s="67"/>
      <c r="H27" s="213">
        <f t="shared" si="2"/>
        <v>0</v>
      </c>
    </row>
    <row r="28" spans="1:8" ht="13.5" customHeight="1" x14ac:dyDescent="0.25">
      <c r="A28" s="70" t="s">
        <v>7</v>
      </c>
      <c r="B28" s="67"/>
      <c r="C28" s="67"/>
      <c r="D28" s="67"/>
      <c r="E28" s="67"/>
      <c r="F28" s="67"/>
      <c r="G28" s="67"/>
      <c r="H28" s="213">
        <f t="shared" si="2"/>
        <v>0</v>
      </c>
    </row>
    <row r="29" spans="1:8" ht="13.5" customHeight="1" x14ac:dyDescent="0.25">
      <c r="A29" s="70" t="s">
        <v>8</v>
      </c>
      <c r="B29" s="67"/>
      <c r="C29" s="67"/>
      <c r="D29" s="67"/>
      <c r="E29" s="67"/>
      <c r="F29" s="67"/>
      <c r="G29" s="67"/>
      <c r="H29" s="213">
        <f t="shared" si="2"/>
        <v>0</v>
      </c>
    </row>
    <row r="30" spans="1:8" ht="13.5" customHeight="1" x14ac:dyDescent="0.25">
      <c r="A30" s="70" t="s">
        <v>9</v>
      </c>
      <c r="B30" s="67"/>
      <c r="C30" s="67"/>
      <c r="D30" s="67"/>
      <c r="E30" s="67"/>
      <c r="F30" s="67"/>
      <c r="G30" s="67"/>
      <c r="H30" s="213">
        <f t="shared" si="2"/>
        <v>0</v>
      </c>
    </row>
    <row r="31" spans="1:8" ht="13.5" customHeight="1" x14ac:dyDescent="0.25">
      <c r="A31" s="70" t="s">
        <v>10</v>
      </c>
      <c r="B31" s="67"/>
      <c r="C31" s="67"/>
      <c r="D31" s="67"/>
      <c r="E31" s="67"/>
      <c r="F31" s="67"/>
      <c r="G31" s="67"/>
      <c r="H31" s="213">
        <f t="shared" si="2"/>
        <v>0</v>
      </c>
    </row>
    <row r="32" spans="1:8" ht="13.5" customHeight="1" x14ac:dyDescent="0.25">
      <c r="A32" s="70" t="s">
        <v>11</v>
      </c>
      <c r="B32" s="67"/>
      <c r="C32" s="67"/>
      <c r="D32" s="67"/>
      <c r="E32" s="67"/>
      <c r="F32" s="67"/>
      <c r="G32" s="67"/>
      <c r="H32" s="213">
        <f t="shared" si="2"/>
        <v>0</v>
      </c>
    </row>
    <row r="33" spans="1:8" ht="13.5" customHeight="1" x14ac:dyDescent="0.25">
      <c r="A33" s="70" t="s">
        <v>12</v>
      </c>
      <c r="B33" s="67"/>
      <c r="C33" s="67"/>
      <c r="D33" s="67"/>
      <c r="E33" s="67"/>
      <c r="F33" s="67"/>
      <c r="G33" s="67"/>
      <c r="H33" s="213">
        <f t="shared" si="2"/>
        <v>0</v>
      </c>
    </row>
    <row r="34" spans="1:8" ht="13.5" customHeight="1" x14ac:dyDescent="0.25">
      <c r="A34" s="70" t="s">
        <v>13</v>
      </c>
      <c r="B34" s="67"/>
      <c r="C34" s="67"/>
      <c r="D34" s="659">
        <v>1.4359999999999999</v>
      </c>
      <c r="E34" s="67"/>
      <c r="F34" s="67"/>
      <c r="G34" s="67"/>
      <c r="H34" s="213">
        <f t="shared" si="2"/>
        <v>1.4359999999999999</v>
      </c>
    </row>
    <row r="35" spans="1:8" ht="13.5" customHeight="1" x14ac:dyDescent="0.25">
      <c r="A35" s="303" t="s">
        <v>22</v>
      </c>
      <c r="B35" s="71">
        <f t="shared" ref="B35:G35" si="3">+SUM(B23:B34)</f>
        <v>0</v>
      </c>
      <c r="C35" s="71">
        <f t="shared" si="3"/>
        <v>0</v>
      </c>
      <c r="D35" s="71">
        <f t="shared" si="3"/>
        <v>1.4359999999999999</v>
      </c>
      <c r="E35" s="71">
        <f t="shared" si="3"/>
        <v>0</v>
      </c>
      <c r="F35" s="71">
        <f t="shared" si="3"/>
        <v>0</v>
      </c>
      <c r="G35" s="71">
        <f t="shared" si="3"/>
        <v>0</v>
      </c>
      <c r="H35" s="213">
        <f t="shared" si="2"/>
        <v>1.4359999999999999</v>
      </c>
    </row>
    <row r="36" spans="1:8" x14ac:dyDescent="0.25">
      <c r="A36" s="73"/>
      <c r="B36" s="20"/>
      <c r="C36" s="20"/>
      <c r="D36" s="20"/>
      <c r="E36" s="20"/>
      <c r="F36" s="20"/>
      <c r="G36" s="20"/>
      <c r="H36" s="20"/>
    </row>
    <row r="37" spans="1:8" x14ac:dyDescent="0.25">
      <c r="A37" s="73"/>
      <c r="B37" s="20"/>
      <c r="C37" s="20"/>
      <c r="D37" s="20"/>
      <c r="E37" s="20"/>
      <c r="F37" s="20"/>
      <c r="G37" s="20"/>
      <c r="H37" s="20"/>
    </row>
    <row r="38" spans="1:8" x14ac:dyDescent="0.25">
      <c r="A38" s="73"/>
      <c r="B38" s="20"/>
      <c r="C38" s="20"/>
      <c r="D38" s="20"/>
      <c r="E38" s="20"/>
      <c r="F38" s="20"/>
      <c r="G38" s="20"/>
      <c r="H38" s="20"/>
    </row>
    <row r="39" spans="1:8" x14ac:dyDescent="0.25">
      <c r="A39" s="73"/>
      <c r="B39" s="20"/>
      <c r="C39" s="20"/>
      <c r="D39" s="20"/>
      <c r="E39" s="20"/>
      <c r="F39" s="20"/>
      <c r="G39" s="20"/>
      <c r="H39" s="20"/>
    </row>
    <row r="40" spans="1:8" x14ac:dyDescent="0.25">
      <c r="A40" s="76"/>
      <c r="B40" s="20"/>
      <c r="C40" s="20"/>
      <c r="D40" s="20"/>
      <c r="E40" s="20"/>
      <c r="F40" s="20"/>
      <c r="G40" s="20"/>
      <c r="H40" s="20"/>
    </row>
    <row r="41" spans="1:8" x14ac:dyDescent="0.25">
      <c r="A41" s="76"/>
      <c r="B41" s="20"/>
      <c r="C41" s="20"/>
      <c r="D41" s="20"/>
      <c r="E41" s="20"/>
      <c r="F41" s="20"/>
      <c r="G41" s="20"/>
      <c r="H41" s="20"/>
    </row>
    <row r="42" spans="1:8" x14ac:dyDescent="0.25">
      <c r="A42" s="76"/>
      <c r="B42" s="20"/>
      <c r="C42" s="20"/>
      <c r="D42" s="20"/>
      <c r="E42" s="20"/>
      <c r="F42" s="20"/>
      <c r="G42" s="20"/>
      <c r="H42" s="20"/>
    </row>
    <row r="43" spans="1:8" x14ac:dyDescent="0.25">
      <c r="G43" s="20"/>
    </row>
    <row r="44" spans="1:8" x14ac:dyDescent="0.25">
      <c r="G44" s="20"/>
    </row>
    <row r="45" spans="1:8" x14ac:dyDescent="0.25">
      <c r="G45" s="20"/>
    </row>
  </sheetData>
  <mergeCells count="2">
    <mergeCell ref="B4:H4"/>
    <mergeCell ref="B21:H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A1:H82"/>
  <sheetViews>
    <sheetView zoomScale="90" zoomScaleNormal="90" workbookViewId="0">
      <selection activeCell="H35" sqref="H35"/>
    </sheetView>
  </sheetViews>
  <sheetFormatPr baseColWidth="10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7" width="21.140625" style="8" customWidth="1"/>
    <col min="8" max="8" width="15.7109375" style="8" bestFit="1" customWidth="1"/>
    <col min="9" max="10" width="11.42578125" style="8"/>
    <col min="11" max="11" width="14.140625" style="8" customWidth="1"/>
    <col min="12" max="12" width="13.42578125" style="8" customWidth="1"/>
    <col min="13" max="13" width="13.140625" style="8" customWidth="1"/>
    <col min="14" max="14" width="12.42578125" style="8" customWidth="1"/>
    <col min="15" max="15" width="16.85546875" style="8" customWidth="1"/>
    <col min="16" max="16" width="18.42578125" style="8" customWidth="1"/>
    <col min="17" max="17" width="19.5703125" style="8" customWidth="1"/>
    <col min="18" max="18" width="15.5703125" style="8" customWidth="1"/>
    <col min="19" max="16384" width="11.42578125" style="8"/>
  </cols>
  <sheetData>
    <row r="1" spans="1:8" x14ac:dyDescent="0.25">
      <c r="A1" s="62"/>
      <c r="B1" s="62"/>
      <c r="C1" s="62"/>
      <c r="D1" s="62"/>
      <c r="E1" s="62"/>
      <c r="F1" s="62"/>
      <c r="G1" s="85"/>
      <c r="H1" s="62"/>
    </row>
    <row r="2" spans="1:8" x14ac:dyDescent="0.25">
      <c r="A2" s="73" t="s">
        <v>474</v>
      </c>
      <c r="B2" s="73"/>
      <c r="C2" s="73"/>
      <c r="D2" s="73"/>
      <c r="E2" s="73"/>
      <c r="F2" s="73"/>
      <c r="G2" s="20"/>
      <c r="H2" s="73"/>
    </row>
    <row r="3" spans="1:8" x14ac:dyDescent="0.25">
      <c r="A3" s="73"/>
      <c r="B3" s="73"/>
      <c r="C3" s="73"/>
      <c r="D3" s="73"/>
      <c r="E3" s="73"/>
      <c r="F3" s="73"/>
      <c r="G3" s="20"/>
      <c r="H3" s="73"/>
    </row>
    <row r="4" spans="1:8" ht="19.5" customHeight="1" x14ac:dyDescent="0.25">
      <c r="A4" s="304"/>
      <c r="B4" s="688" t="s">
        <v>238</v>
      </c>
      <c r="C4" s="688"/>
      <c r="D4" s="688"/>
      <c r="E4" s="688"/>
      <c r="F4" s="688"/>
      <c r="G4" s="688"/>
      <c r="H4" s="688"/>
    </row>
    <row r="5" spans="1:8" ht="25.5" x14ac:dyDescent="0.25">
      <c r="A5" s="300" t="s">
        <v>0</v>
      </c>
      <c r="B5" s="302" t="s">
        <v>30</v>
      </c>
      <c r="C5" s="302" t="s">
        <v>28</v>
      </c>
      <c r="D5" s="302" t="s">
        <v>27</v>
      </c>
      <c r="E5" s="302" t="s">
        <v>29</v>
      </c>
      <c r="F5" s="302" t="s">
        <v>43</v>
      </c>
      <c r="G5" s="302" t="s">
        <v>478</v>
      </c>
      <c r="H5" s="302" t="s">
        <v>44</v>
      </c>
    </row>
    <row r="6" spans="1:8" ht="13.5" customHeight="1" x14ac:dyDescent="0.25">
      <c r="A6" s="70" t="s">
        <v>2</v>
      </c>
      <c r="B6" s="650">
        <v>8938.3363999999983</v>
      </c>
      <c r="C6" s="67">
        <v>2559.4876999999997</v>
      </c>
      <c r="D6" s="67">
        <v>13046.3104</v>
      </c>
      <c r="E6" s="67">
        <v>1134.9506999999999</v>
      </c>
      <c r="F6" s="67">
        <v>1105.5735</v>
      </c>
      <c r="G6" s="67">
        <v>70.49199999999999</v>
      </c>
      <c r="H6" s="290">
        <f t="shared" ref="H6:H18" si="0">+SUM(B6:G6)</f>
        <v>26855.150699999998</v>
      </c>
    </row>
    <row r="7" spans="1:8" ht="13.5" customHeight="1" x14ac:dyDescent="0.25">
      <c r="A7" s="70" t="s">
        <v>3</v>
      </c>
      <c r="B7" s="650">
        <v>7551.7694000000001</v>
      </c>
      <c r="C7" s="67">
        <v>2214.0140000000001</v>
      </c>
      <c r="D7" s="67">
        <v>10522.4108</v>
      </c>
      <c r="E7" s="67">
        <v>1034.9304999999999</v>
      </c>
      <c r="F7" s="67">
        <v>945.90139999999997</v>
      </c>
      <c r="G7" s="67">
        <v>60.637</v>
      </c>
      <c r="H7" s="290">
        <f t="shared" si="0"/>
        <v>22329.663099999994</v>
      </c>
    </row>
    <row r="8" spans="1:8" ht="13.5" customHeight="1" x14ac:dyDescent="0.25">
      <c r="A8" s="70" t="s">
        <v>4</v>
      </c>
      <c r="B8" s="650">
        <v>9063.9898000000012</v>
      </c>
      <c r="C8" s="67">
        <v>2465.1279</v>
      </c>
      <c r="D8" s="67">
        <v>11380.668300000001</v>
      </c>
      <c r="E8" s="67">
        <v>1162.2952</v>
      </c>
      <c r="F8" s="67">
        <v>1180.0779000000002</v>
      </c>
      <c r="G8" s="67">
        <v>77.644000000000005</v>
      </c>
      <c r="H8" s="290">
        <f t="shared" si="0"/>
        <v>25329.803100000001</v>
      </c>
    </row>
    <row r="9" spans="1:8" ht="13.5" customHeight="1" x14ac:dyDescent="0.25">
      <c r="A9" s="70" t="s">
        <v>5</v>
      </c>
      <c r="B9" s="650">
        <v>9980.9908000000014</v>
      </c>
      <c r="C9" s="67">
        <v>3255.0603000000001</v>
      </c>
      <c r="D9" s="67">
        <v>15255.8055</v>
      </c>
      <c r="E9" s="67">
        <v>1599.8885999999998</v>
      </c>
      <c r="F9" s="67">
        <v>1137.152</v>
      </c>
      <c r="G9" s="67">
        <v>80.128</v>
      </c>
      <c r="H9" s="290">
        <f t="shared" si="0"/>
        <v>31309.0252</v>
      </c>
    </row>
    <row r="10" spans="1:8" ht="13.5" customHeight="1" x14ac:dyDescent="0.25">
      <c r="A10" s="70" t="s">
        <v>6</v>
      </c>
      <c r="B10" s="650">
        <v>11081.531700000001</v>
      </c>
      <c r="C10" s="67">
        <v>4074.8253</v>
      </c>
      <c r="D10" s="67">
        <v>19685.6132</v>
      </c>
      <c r="E10" s="67">
        <v>1887.8198</v>
      </c>
      <c r="F10" s="67">
        <v>1231.1494000000002</v>
      </c>
      <c r="G10" s="67">
        <v>100.03700000000001</v>
      </c>
      <c r="H10" s="290">
        <f t="shared" si="0"/>
        <v>38060.9764</v>
      </c>
    </row>
    <row r="11" spans="1:8" ht="13.5" customHeight="1" x14ac:dyDescent="0.25">
      <c r="A11" s="70" t="s">
        <v>7</v>
      </c>
      <c r="B11" s="650">
        <v>10349.417599999999</v>
      </c>
      <c r="C11" s="67">
        <v>5150.5150999999996</v>
      </c>
      <c r="D11" s="67">
        <v>23933.065999999999</v>
      </c>
      <c r="E11" s="67">
        <v>2403.1614</v>
      </c>
      <c r="F11" s="67">
        <v>1184.1281999999999</v>
      </c>
      <c r="G11" s="67">
        <v>118.93599999999999</v>
      </c>
      <c r="H11" s="290">
        <f t="shared" si="0"/>
        <v>43139.224299999994</v>
      </c>
    </row>
    <row r="12" spans="1:8" ht="13.5" customHeight="1" x14ac:dyDescent="0.25">
      <c r="A12" s="70" t="s">
        <v>8</v>
      </c>
      <c r="B12" s="650">
        <v>10397.947700000001</v>
      </c>
      <c r="C12" s="67">
        <v>5020.4315999999999</v>
      </c>
      <c r="D12" s="67">
        <v>25896.2009</v>
      </c>
      <c r="E12" s="67">
        <v>2134.2483999999999</v>
      </c>
      <c r="F12" s="67">
        <v>1205.7356</v>
      </c>
      <c r="G12" s="67">
        <v>105.828</v>
      </c>
      <c r="H12" s="290">
        <f t="shared" si="0"/>
        <v>44760.392199999995</v>
      </c>
    </row>
    <row r="13" spans="1:8" ht="13.5" customHeight="1" x14ac:dyDescent="0.25">
      <c r="A13" s="70" t="s">
        <v>9</v>
      </c>
      <c r="B13" s="650">
        <v>10250.279499999999</v>
      </c>
      <c r="C13" s="67">
        <v>5074.0064999999995</v>
      </c>
      <c r="D13" s="67">
        <v>23885.6538</v>
      </c>
      <c r="E13" s="67">
        <v>2253.6165000000001</v>
      </c>
      <c r="F13" s="67">
        <v>1247.4362999999998</v>
      </c>
      <c r="G13" s="67">
        <v>110.82600000000001</v>
      </c>
      <c r="H13" s="290">
        <f t="shared" si="0"/>
        <v>42821.818599999999</v>
      </c>
    </row>
    <row r="14" spans="1:8" ht="13.5" customHeight="1" x14ac:dyDescent="0.25">
      <c r="A14" s="70" t="s">
        <v>10</v>
      </c>
      <c r="B14" s="650">
        <v>8665.8006999999998</v>
      </c>
      <c r="C14" s="67">
        <v>4717.4182000000001</v>
      </c>
      <c r="D14" s="67">
        <v>23969.3861</v>
      </c>
      <c r="E14" s="67">
        <v>2087.4661999999998</v>
      </c>
      <c r="F14" s="67">
        <v>1154.4611000000002</v>
      </c>
      <c r="G14" s="67">
        <v>107.636</v>
      </c>
      <c r="H14" s="290">
        <f t="shared" si="0"/>
        <v>40702.168299999998</v>
      </c>
    </row>
    <row r="15" spans="1:8" ht="13.5" customHeight="1" x14ac:dyDescent="0.25">
      <c r="A15" s="70" t="s">
        <v>11</v>
      </c>
      <c r="B15" s="650">
        <v>8562.9565000000002</v>
      </c>
      <c r="C15" s="67">
        <v>4216.2010999999993</v>
      </c>
      <c r="D15" s="67">
        <v>20789.210999999999</v>
      </c>
      <c r="E15" s="67">
        <v>1900.6741999999999</v>
      </c>
      <c r="F15" s="67">
        <v>1223.3479000000002</v>
      </c>
      <c r="G15" s="67">
        <v>89.532999999999987</v>
      </c>
      <c r="H15" s="290">
        <f t="shared" si="0"/>
        <v>36781.923700000007</v>
      </c>
    </row>
    <row r="16" spans="1:8" ht="13.5" customHeight="1" x14ac:dyDescent="0.25">
      <c r="A16" s="70" t="s">
        <v>12</v>
      </c>
      <c r="B16" s="650">
        <v>8933.0813000000016</v>
      </c>
      <c r="C16" s="67">
        <v>3353.7777000000006</v>
      </c>
      <c r="D16" s="67">
        <v>17074.744599999998</v>
      </c>
      <c r="E16" s="67">
        <v>1498.7239</v>
      </c>
      <c r="F16" s="67">
        <v>1206.8986000000002</v>
      </c>
      <c r="G16" s="67">
        <v>81.459000000000003</v>
      </c>
      <c r="H16" s="290">
        <f t="shared" si="0"/>
        <v>32148.685100000002</v>
      </c>
    </row>
    <row r="17" spans="1:8" ht="13.5" customHeight="1" x14ac:dyDescent="0.25">
      <c r="A17" s="70" t="s">
        <v>13</v>
      </c>
      <c r="B17" s="650">
        <v>9094.2858000000015</v>
      </c>
      <c r="C17" s="67">
        <v>2896.9803000000002</v>
      </c>
      <c r="D17" s="67">
        <v>14506.5579</v>
      </c>
      <c r="E17" s="67">
        <v>1291.0146999999999</v>
      </c>
      <c r="F17" s="67">
        <v>1238.0941999999998</v>
      </c>
      <c r="G17" s="67">
        <v>77.473000000000013</v>
      </c>
      <c r="H17" s="290">
        <f t="shared" si="0"/>
        <v>29104.405900000002</v>
      </c>
    </row>
    <row r="18" spans="1:8" ht="13.5" customHeight="1" x14ac:dyDescent="0.25">
      <c r="A18" s="303" t="s">
        <v>22</v>
      </c>
      <c r="B18" s="71">
        <f t="shared" ref="B18:G18" si="1">+SUM(B6:B17)</f>
        <v>112870.3872</v>
      </c>
      <c r="C18" s="71">
        <f t="shared" si="1"/>
        <v>44997.845699999998</v>
      </c>
      <c r="D18" s="71">
        <f t="shared" si="1"/>
        <v>219945.62849999999</v>
      </c>
      <c r="E18" s="71">
        <f t="shared" si="1"/>
        <v>20388.790100000002</v>
      </c>
      <c r="F18" s="71">
        <f t="shared" si="1"/>
        <v>14059.956100000001</v>
      </c>
      <c r="G18" s="71">
        <f t="shared" si="1"/>
        <v>1080.6289999999999</v>
      </c>
      <c r="H18" s="290">
        <f t="shared" si="0"/>
        <v>413343.2366</v>
      </c>
    </row>
    <row r="19" spans="1:8" s="28" customFormat="1" ht="13.5" customHeight="1" x14ac:dyDescent="0.25"/>
    <row r="20" spans="1:8" s="28" customFormat="1" ht="13.5" customHeight="1" x14ac:dyDescent="0.25"/>
    <row r="21" spans="1:8" ht="15.75" customHeight="1" x14ac:dyDescent="0.25">
      <c r="A21" s="304"/>
      <c r="B21" s="685" t="s">
        <v>514</v>
      </c>
      <c r="C21" s="686"/>
      <c r="D21" s="686"/>
      <c r="E21" s="686"/>
      <c r="F21" s="686"/>
      <c r="G21" s="686"/>
      <c r="H21" s="687"/>
    </row>
    <row r="22" spans="1:8" ht="30" customHeight="1" x14ac:dyDescent="0.25">
      <c r="A22" s="300" t="s">
        <v>0</v>
      </c>
      <c r="B22" s="302" t="s">
        <v>30</v>
      </c>
      <c r="C22" s="302" t="s">
        <v>28</v>
      </c>
      <c r="D22" s="302" t="s">
        <v>27</v>
      </c>
      <c r="E22" s="302" t="s">
        <v>29</v>
      </c>
      <c r="F22" s="302" t="s">
        <v>43</v>
      </c>
      <c r="G22" s="302" t="s">
        <v>478</v>
      </c>
      <c r="H22" s="302" t="s">
        <v>44</v>
      </c>
    </row>
    <row r="23" spans="1:8" ht="13.5" customHeight="1" x14ac:dyDescent="0.25">
      <c r="A23" s="70" t="s">
        <v>2</v>
      </c>
      <c r="B23" s="67">
        <v>42467.144</v>
      </c>
      <c r="C23" s="67">
        <v>2136.7730000000001</v>
      </c>
      <c r="D23" s="67">
        <v>12816.903</v>
      </c>
      <c r="E23" s="67"/>
      <c r="F23" s="67">
        <v>992.77599999999995</v>
      </c>
      <c r="G23" s="67">
        <v>1.3560000000000001</v>
      </c>
      <c r="H23" s="290">
        <f>+SUM(B23:G23)</f>
        <v>58414.951999999997</v>
      </c>
    </row>
    <row r="24" spans="1:8" ht="13.5" customHeight="1" x14ac:dyDescent="0.25">
      <c r="A24" s="70" t="s">
        <v>3</v>
      </c>
      <c r="B24" s="67">
        <v>39866.046000000002</v>
      </c>
      <c r="C24" s="67">
        <v>1676.0039999999999</v>
      </c>
      <c r="D24" s="67">
        <v>10705.69</v>
      </c>
      <c r="E24" s="67"/>
      <c r="F24" s="67">
        <v>843.1</v>
      </c>
      <c r="G24" s="67">
        <v>1.389</v>
      </c>
      <c r="H24" s="290">
        <f t="shared" ref="H24:H35" si="2">+SUM(B24:G24)</f>
        <v>53092.229000000007</v>
      </c>
    </row>
    <row r="25" spans="1:8" ht="13.5" customHeight="1" x14ac:dyDescent="0.25">
      <c r="A25" s="70" t="s">
        <v>4</v>
      </c>
      <c r="B25" s="67">
        <v>46180.097999999998</v>
      </c>
      <c r="C25" s="67">
        <v>2607.8939999999998</v>
      </c>
      <c r="D25" s="67">
        <v>16391.829000000002</v>
      </c>
      <c r="E25" s="67"/>
      <c r="F25" s="67">
        <v>1028.0119999999999</v>
      </c>
      <c r="G25" s="67">
        <v>1.3779999999999999</v>
      </c>
      <c r="H25" s="290">
        <f t="shared" si="2"/>
        <v>66209.210999999996</v>
      </c>
    </row>
    <row r="26" spans="1:8" ht="13.5" customHeight="1" x14ac:dyDescent="0.25">
      <c r="A26" s="70" t="s">
        <v>5</v>
      </c>
      <c r="B26" s="67">
        <v>41796.957999999999</v>
      </c>
      <c r="C26" s="67">
        <v>2449.9380000000001</v>
      </c>
      <c r="D26" s="67">
        <v>19447.485000000001</v>
      </c>
      <c r="E26" s="67"/>
      <c r="F26" s="67">
        <v>533.54100000000005</v>
      </c>
      <c r="G26" s="67">
        <v>2.72</v>
      </c>
      <c r="H26" s="290">
        <f t="shared" si="2"/>
        <v>64230.642</v>
      </c>
    </row>
    <row r="27" spans="1:8" ht="13.5" customHeight="1" x14ac:dyDescent="0.25">
      <c r="A27" s="70" t="s">
        <v>6</v>
      </c>
      <c r="B27" s="67">
        <v>48820.07</v>
      </c>
      <c r="C27" s="67">
        <v>2919.6869999999999</v>
      </c>
      <c r="D27" s="67">
        <v>36684.673999999999</v>
      </c>
      <c r="E27" s="67"/>
      <c r="F27" s="67">
        <v>533.54100000000005</v>
      </c>
      <c r="G27" s="67">
        <v>4.9169999999999998</v>
      </c>
      <c r="H27" s="290">
        <f t="shared" si="2"/>
        <v>88962.888999999996</v>
      </c>
    </row>
    <row r="28" spans="1:8" ht="13.5" customHeight="1" x14ac:dyDescent="0.25">
      <c r="A28" s="70" t="s">
        <v>7</v>
      </c>
      <c r="B28" s="67">
        <v>48685.114000000001</v>
      </c>
      <c r="C28" s="67">
        <v>4548.5439999999999</v>
      </c>
      <c r="D28" s="67">
        <v>45744.682999999997</v>
      </c>
      <c r="E28" s="67"/>
      <c r="F28" s="67">
        <v>1003.407</v>
      </c>
      <c r="G28" s="67">
        <v>7.9009999999999998</v>
      </c>
      <c r="H28" s="290">
        <f t="shared" si="2"/>
        <v>99989.649000000005</v>
      </c>
    </row>
    <row r="29" spans="1:8" ht="13.5" customHeight="1" x14ac:dyDescent="0.25">
      <c r="A29" s="70" t="s">
        <v>8</v>
      </c>
      <c r="B29" s="67">
        <v>49061.64</v>
      </c>
      <c r="C29" s="67">
        <v>4109.6909999999998</v>
      </c>
      <c r="D29" s="67">
        <v>44265.872000000003</v>
      </c>
      <c r="E29" s="67"/>
      <c r="F29" s="67">
        <v>902.601</v>
      </c>
      <c r="G29" s="67">
        <v>7.8929999999999998</v>
      </c>
      <c r="H29" s="290">
        <f t="shared" si="2"/>
        <v>98347.697</v>
      </c>
    </row>
    <row r="30" spans="1:8" ht="13.5" customHeight="1" x14ac:dyDescent="0.25">
      <c r="A30" s="70" t="s">
        <v>9</v>
      </c>
      <c r="B30" s="67">
        <v>49637.798999999999</v>
      </c>
      <c r="C30" s="67">
        <v>4122.835</v>
      </c>
      <c r="D30" s="67">
        <v>44102.428999999996</v>
      </c>
      <c r="E30" s="67"/>
      <c r="F30" s="67">
        <v>915.83699999999999</v>
      </c>
      <c r="G30" s="67">
        <v>6.2110000000000003</v>
      </c>
      <c r="H30" s="290">
        <f t="shared" si="2"/>
        <v>98785.11099999999</v>
      </c>
    </row>
    <row r="31" spans="1:8" ht="13.5" customHeight="1" x14ac:dyDescent="0.25">
      <c r="A31" s="70" t="s">
        <v>10</v>
      </c>
      <c r="B31" s="67">
        <v>45119.447</v>
      </c>
      <c r="C31" s="67">
        <v>3312.3180000000002</v>
      </c>
      <c r="D31" s="67">
        <v>32483.856</v>
      </c>
      <c r="E31" s="67"/>
      <c r="F31" s="67">
        <v>797.88300000000004</v>
      </c>
      <c r="G31" s="67">
        <v>6.6680000000000001</v>
      </c>
      <c r="H31" s="290">
        <f t="shared" si="2"/>
        <v>81720.172000000006</v>
      </c>
    </row>
    <row r="32" spans="1:8" ht="13.5" customHeight="1" x14ac:dyDescent="0.25">
      <c r="A32" s="70" t="s">
        <v>11</v>
      </c>
      <c r="B32" s="67">
        <v>45685.675999999999</v>
      </c>
      <c r="C32" s="67">
        <v>2586.924</v>
      </c>
      <c r="D32" s="67">
        <v>25051.659</v>
      </c>
      <c r="E32" s="67"/>
      <c r="F32" s="67">
        <v>860.41600000000005</v>
      </c>
      <c r="G32" s="67">
        <v>3.0670000000000002</v>
      </c>
      <c r="H32" s="290">
        <f t="shared" si="2"/>
        <v>74187.741999999984</v>
      </c>
    </row>
    <row r="33" spans="1:8" ht="13.5" customHeight="1" x14ac:dyDescent="0.25">
      <c r="A33" s="70" t="s">
        <v>12</v>
      </c>
      <c r="B33" s="67">
        <v>43416.053999999996</v>
      </c>
      <c r="C33" s="67">
        <v>2223.6759999999999</v>
      </c>
      <c r="D33" s="67">
        <v>18164.920999999998</v>
      </c>
      <c r="E33" s="67"/>
      <c r="F33" s="67">
        <v>1001.552</v>
      </c>
      <c r="G33" s="67">
        <v>2.1339999999999999</v>
      </c>
      <c r="H33" s="290">
        <f t="shared" si="2"/>
        <v>64808.337</v>
      </c>
    </row>
    <row r="34" spans="1:8" ht="13.5" customHeight="1" x14ac:dyDescent="0.25">
      <c r="A34" s="70" t="s">
        <v>13</v>
      </c>
      <c r="B34" s="67">
        <v>43743.303999999996</v>
      </c>
      <c r="C34" s="67">
        <v>2690.3809999999999</v>
      </c>
      <c r="D34" s="67">
        <v>14791.841</v>
      </c>
      <c r="E34" s="67"/>
      <c r="F34" s="67">
        <v>821.23099999999999</v>
      </c>
      <c r="G34" s="67">
        <v>1.375</v>
      </c>
      <c r="H34" s="290">
        <f t="shared" si="2"/>
        <v>62048.131999999998</v>
      </c>
    </row>
    <row r="35" spans="1:8" ht="13.5" customHeight="1" x14ac:dyDescent="0.25">
      <c r="A35" s="303" t="s">
        <v>22</v>
      </c>
      <c r="B35" s="71">
        <f t="shared" ref="B35:G35" si="3">+SUM(B23:B34)</f>
        <v>544479.35</v>
      </c>
      <c r="C35" s="71">
        <f t="shared" si="3"/>
        <v>35384.664999999994</v>
      </c>
      <c r="D35" s="71">
        <f t="shared" si="3"/>
        <v>320651.84199999995</v>
      </c>
      <c r="E35" s="71">
        <f t="shared" si="3"/>
        <v>0</v>
      </c>
      <c r="F35" s="71">
        <f t="shared" si="3"/>
        <v>10233.896999999999</v>
      </c>
      <c r="G35" s="71">
        <f t="shared" si="3"/>
        <v>47.009</v>
      </c>
      <c r="H35" s="290">
        <f t="shared" si="2"/>
        <v>910796.76299999992</v>
      </c>
    </row>
    <row r="36" spans="1:8" s="28" customFormat="1" x14ac:dyDescent="0.25">
      <c r="A36" s="74"/>
      <c r="B36" s="33"/>
      <c r="C36" s="33"/>
      <c r="D36" s="33"/>
      <c r="E36" s="33"/>
      <c r="F36" s="33"/>
      <c r="G36" s="20"/>
      <c r="H36" s="33"/>
    </row>
    <row r="37" spans="1:8" s="28" customFormat="1" x14ac:dyDescent="0.25">
      <c r="A37" s="74"/>
      <c r="B37" s="33"/>
      <c r="C37" s="33"/>
      <c r="D37" s="33"/>
      <c r="E37" s="33"/>
      <c r="F37" s="33"/>
      <c r="G37" s="20"/>
      <c r="H37" s="33"/>
    </row>
    <row r="38" spans="1:8" x14ac:dyDescent="0.25">
      <c r="A38" s="20"/>
      <c r="B38" s="20"/>
      <c r="C38" s="20"/>
      <c r="D38" s="20"/>
      <c r="E38" s="20"/>
      <c r="F38" s="20"/>
      <c r="G38" s="20"/>
      <c r="H38" s="20"/>
    </row>
    <row r="39" spans="1:8" x14ac:dyDescent="0.25">
      <c r="G39" s="20"/>
    </row>
    <row r="40" spans="1:8" x14ac:dyDescent="0.25">
      <c r="G40" s="20"/>
    </row>
    <row r="41" spans="1:8" x14ac:dyDescent="0.25">
      <c r="G41" s="20"/>
    </row>
    <row r="42" spans="1:8" x14ac:dyDescent="0.25">
      <c r="G42" s="20"/>
    </row>
    <row r="43" spans="1:8" x14ac:dyDescent="0.25">
      <c r="G43" s="20"/>
    </row>
    <row r="44" spans="1:8" x14ac:dyDescent="0.25">
      <c r="G44" s="20"/>
    </row>
    <row r="45" spans="1:8" x14ac:dyDescent="0.25">
      <c r="G45" s="20"/>
    </row>
    <row r="55" spans="1:8" x14ac:dyDescent="0.25">
      <c r="A55" s="12"/>
      <c r="B55" s="12"/>
      <c r="C55" s="12"/>
      <c r="D55" s="12"/>
      <c r="E55" s="12"/>
      <c r="F55" s="12"/>
      <c r="H55" s="12"/>
    </row>
    <row r="56" spans="1:8" x14ac:dyDescent="0.25">
      <c r="A56" s="12"/>
      <c r="B56" s="12"/>
      <c r="C56" s="12"/>
      <c r="D56" s="12"/>
      <c r="E56" s="12"/>
      <c r="F56" s="12"/>
      <c r="H56" s="12"/>
    </row>
    <row r="72" spans="1:8" x14ac:dyDescent="0.25">
      <c r="A72" s="12"/>
      <c r="B72" s="12"/>
      <c r="C72" s="12"/>
      <c r="D72" s="12"/>
      <c r="E72" s="12"/>
      <c r="F72" s="12"/>
      <c r="H72" s="12"/>
    </row>
    <row r="73" spans="1:8" x14ac:dyDescent="0.25">
      <c r="A73" s="12"/>
      <c r="B73" s="12"/>
      <c r="C73" s="12"/>
      <c r="D73" s="12"/>
      <c r="E73" s="12"/>
      <c r="F73" s="12"/>
      <c r="H73" s="12"/>
    </row>
    <row r="74" spans="1:8" x14ac:dyDescent="0.25">
      <c r="A74" s="12"/>
      <c r="B74" s="12"/>
      <c r="C74" s="12"/>
      <c r="D74" s="12"/>
      <c r="E74" s="12"/>
      <c r="F74" s="12"/>
      <c r="H74" s="12"/>
    </row>
    <row r="75" spans="1:8" x14ac:dyDescent="0.25">
      <c r="A75" s="12"/>
      <c r="B75" s="12"/>
      <c r="C75" s="12"/>
      <c r="D75" s="12"/>
      <c r="E75" s="12"/>
      <c r="F75" s="12"/>
      <c r="H75" s="12"/>
    </row>
    <row r="76" spans="1:8" x14ac:dyDescent="0.25">
      <c r="A76" s="12"/>
      <c r="B76" s="12"/>
      <c r="C76" s="12"/>
      <c r="D76" s="12"/>
      <c r="E76" s="12"/>
      <c r="F76" s="12"/>
      <c r="H76" s="12"/>
    </row>
    <row r="77" spans="1:8" x14ac:dyDescent="0.25">
      <c r="A77" s="12"/>
      <c r="B77" s="12"/>
      <c r="C77" s="12"/>
      <c r="D77" s="12"/>
      <c r="E77" s="12"/>
      <c r="F77" s="12"/>
      <c r="H77" s="12"/>
    </row>
    <row r="78" spans="1:8" x14ac:dyDescent="0.25">
      <c r="A78" s="12"/>
      <c r="B78" s="12"/>
      <c r="C78" s="12"/>
      <c r="D78" s="12"/>
      <c r="E78" s="12"/>
      <c r="F78" s="12"/>
      <c r="H78" s="12"/>
    </row>
    <row r="79" spans="1:8" x14ac:dyDescent="0.25">
      <c r="A79" s="12"/>
      <c r="B79" s="12"/>
      <c r="C79" s="12"/>
      <c r="D79" s="12"/>
      <c r="E79" s="12"/>
      <c r="F79" s="12"/>
      <c r="H79" s="12"/>
    </row>
    <row r="80" spans="1:8" x14ac:dyDescent="0.25">
      <c r="A80" s="12"/>
      <c r="B80" s="12"/>
      <c r="C80" s="12"/>
      <c r="D80" s="12"/>
      <c r="E80" s="12"/>
      <c r="F80" s="12"/>
      <c r="H80" s="12"/>
    </row>
    <row r="81" spans="1:8" x14ac:dyDescent="0.25">
      <c r="A81" s="12"/>
      <c r="B81" s="12"/>
      <c r="C81" s="12"/>
      <c r="D81" s="12"/>
      <c r="E81" s="12"/>
      <c r="F81" s="12"/>
      <c r="H81" s="12"/>
    </row>
    <row r="82" spans="1:8" x14ac:dyDescent="0.25">
      <c r="A82" s="12"/>
      <c r="B82" s="12"/>
      <c r="C82" s="12"/>
      <c r="D82" s="12"/>
      <c r="E82" s="12"/>
      <c r="F82" s="12"/>
      <c r="H82" s="12"/>
    </row>
  </sheetData>
  <mergeCells count="2">
    <mergeCell ref="B21:H21"/>
    <mergeCell ref="B4:H4"/>
  </mergeCells>
  <phoneticPr fontId="0" type="noConversion"/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A1:H19"/>
  <sheetViews>
    <sheetView zoomScale="90" zoomScaleNormal="90" workbookViewId="0">
      <selection activeCell="M37" sqref="M37"/>
    </sheetView>
  </sheetViews>
  <sheetFormatPr baseColWidth="10" defaultRowHeight="13.5" x14ac:dyDescent="0.25"/>
  <cols>
    <col min="1" max="1" width="15" style="8" customWidth="1"/>
    <col min="2" max="2" width="17" style="8" bestFit="1" customWidth="1"/>
    <col min="3" max="3" width="16.140625" style="8" bestFit="1" customWidth="1"/>
    <col min="4" max="4" width="16.5703125" style="8" bestFit="1" customWidth="1"/>
    <col min="5" max="5" width="15.5703125" style="8" bestFit="1" customWidth="1"/>
    <col min="6" max="6" width="14.28515625" style="8" customWidth="1"/>
    <col min="7" max="7" width="15" style="8" customWidth="1"/>
    <col min="8" max="8" width="14.42578125" style="8" customWidth="1"/>
    <col min="9" max="16384" width="11.42578125" style="8"/>
  </cols>
  <sheetData>
    <row r="1" spans="1:8" x14ac:dyDescent="0.25">
      <c r="A1" s="58"/>
      <c r="B1" s="58"/>
      <c r="C1" s="58"/>
      <c r="D1" s="58"/>
      <c r="E1" s="58"/>
      <c r="F1" s="59"/>
      <c r="G1" s="59"/>
    </row>
    <row r="2" spans="1:8" x14ac:dyDescent="0.25">
      <c r="A2" s="57" t="s">
        <v>474</v>
      </c>
      <c r="B2" s="57"/>
      <c r="C2" s="57"/>
      <c r="D2" s="57"/>
      <c r="E2" s="57"/>
      <c r="F2" s="59"/>
      <c r="G2" s="59"/>
    </row>
    <row r="3" spans="1:8" x14ac:dyDescent="0.25">
      <c r="A3" s="57"/>
      <c r="B3" s="57"/>
      <c r="C3" s="57"/>
      <c r="D3" s="57"/>
      <c r="E3" s="57"/>
      <c r="F3" s="59"/>
      <c r="G3" s="59"/>
    </row>
    <row r="4" spans="1:8" x14ac:dyDescent="0.25">
      <c r="A4" s="59"/>
      <c r="B4" s="59"/>
      <c r="C4" s="59"/>
      <c r="D4" s="59"/>
      <c r="E4" s="59"/>
      <c r="F4" s="59"/>
      <c r="G4" s="59"/>
    </row>
    <row r="5" spans="1:8" x14ac:dyDescent="0.25">
      <c r="A5" s="457"/>
      <c r="B5" s="689" t="s">
        <v>45</v>
      </c>
      <c r="C5" s="690"/>
      <c r="D5" s="690"/>
      <c r="E5" s="690"/>
      <c r="F5" s="690"/>
      <c r="G5" s="690"/>
      <c r="H5" s="691"/>
    </row>
    <row r="6" spans="1:8" ht="38.25" x14ac:dyDescent="0.25">
      <c r="A6" s="458" t="s">
        <v>0</v>
      </c>
      <c r="B6" s="459" t="s">
        <v>30</v>
      </c>
      <c r="C6" s="460" t="s">
        <v>28</v>
      </c>
      <c r="D6" s="460" t="s">
        <v>27</v>
      </c>
      <c r="E6" s="460" t="s">
        <v>29</v>
      </c>
      <c r="F6" s="460" t="s">
        <v>43</v>
      </c>
      <c r="G6" s="302" t="s">
        <v>478</v>
      </c>
      <c r="H6" s="460" t="s">
        <v>44</v>
      </c>
    </row>
    <row r="7" spans="1:8" x14ac:dyDescent="0.25">
      <c r="A7" s="454" t="s">
        <v>2</v>
      </c>
      <c r="B7" s="455">
        <f>'47_1'!B6+'47_1'!B23+'47_2'!B6+'47_2'!B23+'47_3'!B6+'47_3'!B23+'47_4'!B6+'47_4'!B23+'48'!B6+'48'!B23</f>
        <v>66488.173699999999</v>
      </c>
      <c r="C7" s="455">
        <f>'47_1'!C6+'47_1'!C23+'47_2'!C6+'47_2'!C23+'47_3'!C6+'47_3'!C23+'47_4'!C6+'47_4'!C23+'48'!C6+'48'!C23</f>
        <v>6435.2689</v>
      </c>
      <c r="D7" s="455">
        <f>'47_1'!D6+'47_1'!D23+'47_2'!D6+'47_2'!D23+'47_3'!D6+'47_3'!D23+'47_4'!D6+'47_4'!D23+'48'!D6+'48'!D23</f>
        <v>28706.296999999999</v>
      </c>
      <c r="E7" s="455">
        <f>'47_1'!E6+'47_1'!E23+'47_2'!E6+'47_2'!E23+'47_3'!E6+'47_3'!E23+'47_4'!E6+'47_4'!E23+'48'!E6+'48'!E23</f>
        <v>1441.8287</v>
      </c>
      <c r="F7" s="455">
        <f>'47_1'!F6+'47_1'!F23+'47_2'!F6+'47_2'!F23+'47_3'!F6+'47_3'!F23+'47_4'!F6+'47_4'!F23+'48'!F6+'48'!F23</f>
        <v>2098.3494999999998</v>
      </c>
      <c r="G7" s="455">
        <f>'47_1'!G6+'47_1'!G23+'47_2'!G6+'47_2'!G23+'47_3'!G6+'47_3'!G23+'47_4'!G6+'47_4'!G23+'48'!G6+'48'!G23</f>
        <v>73.895369999999986</v>
      </c>
      <c r="H7" s="654">
        <f>+SUM(B7:G7)</f>
        <v>105243.81316999999</v>
      </c>
    </row>
    <row r="8" spans="1:8" x14ac:dyDescent="0.25">
      <c r="A8" s="456" t="s">
        <v>3</v>
      </c>
      <c r="B8" s="455">
        <f>'47_1'!B7+'47_1'!B24+'47_2'!B7+'47_2'!B24+'47_3'!B7+'47_3'!B24+'47_4'!B7+'47_4'!B24+'48'!B7+'48'!B24</f>
        <v>61010.252500000002</v>
      </c>
      <c r="C8" s="455">
        <f>'47_1'!C7+'47_1'!C24+'47_2'!C7+'47_2'!C24+'47_3'!C7+'47_3'!C24+'47_4'!C7+'47_4'!C24+'48'!C7+'48'!C24</f>
        <v>5544.5198</v>
      </c>
      <c r="D8" s="455">
        <f>'47_1'!D7+'47_1'!D24+'47_2'!D7+'47_2'!D24+'47_3'!D7+'47_3'!D24+'47_4'!D7+'47_4'!D24+'48'!D7+'48'!D24</f>
        <v>23532.060100000002</v>
      </c>
      <c r="E8" s="455">
        <f>'47_1'!E7+'47_1'!E24+'47_2'!E7+'47_2'!E24+'47_3'!E7+'47_3'!E24+'47_4'!E7+'47_4'!E24+'48'!E7+'48'!E24</f>
        <v>1296.4775</v>
      </c>
      <c r="F8" s="455">
        <f>'47_1'!F7+'47_1'!F24+'47_2'!F7+'47_2'!F24+'47_3'!F7+'47_3'!F24+'47_4'!F7+'47_4'!F24+'48'!F7+'48'!F24</f>
        <v>1789.0014000000001</v>
      </c>
      <c r="G8" s="455">
        <f>'47_1'!G7+'47_1'!G24+'47_2'!G7+'47_2'!G24+'47_3'!G7+'47_3'!G24+'47_4'!G7+'47_4'!G24+'48'!G7+'48'!G24</f>
        <v>62.867220000000003</v>
      </c>
      <c r="H8" s="654">
        <f t="shared" ref="H8:H19" si="0">+SUM(B8:G8)</f>
        <v>93235.178519999987</v>
      </c>
    </row>
    <row r="9" spans="1:8" x14ac:dyDescent="0.25">
      <c r="A9" s="456" t="s">
        <v>4</v>
      </c>
      <c r="B9" s="455">
        <f>'47_1'!B8+'47_1'!B25+'47_2'!B8+'47_2'!B25+'47_3'!B8+'47_3'!B25+'47_4'!B8+'47_4'!B25+'48'!B8+'48'!B25</f>
        <v>71698.048299999995</v>
      </c>
      <c r="C9" s="455">
        <f>'47_1'!C8+'47_1'!C25+'47_2'!C8+'47_2'!C25+'47_3'!C8+'47_3'!C25+'47_4'!C8+'47_4'!C25+'48'!C8+'48'!C25</f>
        <v>6997.4058000000005</v>
      </c>
      <c r="D9" s="455">
        <f>'47_1'!D8+'47_1'!D25+'47_2'!D8+'47_2'!D25+'47_3'!D8+'47_3'!D25+'47_4'!D8+'47_4'!D25+'48'!D8+'48'!D25</f>
        <v>30456.005200000003</v>
      </c>
      <c r="E9" s="455">
        <f>'47_1'!E8+'47_1'!E25+'47_2'!E8+'47_2'!E25+'47_3'!E8+'47_3'!E25+'47_4'!E8+'47_4'!E25+'48'!E8+'48'!E25</f>
        <v>1449.9652000000001</v>
      </c>
      <c r="F9" s="455">
        <f>'47_1'!F8+'47_1'!F25+'47_2'!F8+'47_2'!F25+'47_3'!F8+'47_3'!F25+'47_4'!F8+'47_4'!F25+'48'!F8+'48'!F25</f>
        <v>2208.0898999999999</v>
      </c>
      <c r="G9" s="455">
        <f>'47_1'!G8+'47_1'!G25+'47_2'!G8+'47_2'!G25+'47_3'!G8+'47_3'!G25+'47_4'!G8+'47_4'!G25+'48'!G8+'48'!G25</f>
        <v>80.447270000000003</v>
      </c>
      <c r="H9" s="654">
        <f t="shared" si="0"/>
        <v>112889.96167000002</v>
      </c>
    </row>
    <row r="10" spans="1:8" x14ac:dyDescent="0.25">
      <c r="A10" s="456" t="s">
        <v>5</v>
      </c>
      <c r="B10" s="455">
        <f>'47_1'!B9+'47_1'!B26+'47_2'!B9+'47_2'!B26+'47_3'!B9+'47_3'!B26+'47_4'!B9+'47_4'!B26+'48'!B9+'48'!B26</f>
        <v>67065.944699999993</v>
      </c>
      <c r="C10" s="455">
        <f>'47_1'!C9+'47_1'!C26+'47_2'!C9+'47_2'!C26+'47_3'!C9+'47_3'!C26+'47_4'!C9+'47_4'!C26+'48'!C9+'48'!C26</f>
        <v>7717.8062</v>
      </c>
      <c r="D10" s="455">
        <f>'47_1'!D9+'47_1'!D26+'47_2'!D9+'47_2'!D26+'47_3'!D9+'47_3'!D26+'47_4'!D9+'47_4'!D26+'48'!D9+'48'!D26</f>
        <v>37852.5412</v>
      </c>
      <c r="E10" s="455">
        <f>'47_1'!E9+'47_1'!E26+'47_2'!E9+'47_2'!E26+'47_3'!E9+'47_3'!E26+'47_4'!E9+'47_4'!E26+'48'!E9+'48'!E26</f>
        <v>1970.0885999999998</v>
      </c>
      <c r="F10" s="455">
        <f>'47_1'!F9+'47_1'!F26+'47_2'!F9+'47_2'!F26+'47_3'!F9+'47_3'!F26+'47_4'!F9+'47_4'!F26+'48'!F9+'48'!F26</f>
        <v>1670.6930000000002</v>
      </c>
      <c r="G10" s="455">
        <f>'47_1'!G9+'47_1'!G26+'47_2'!G9+'47_2'!G26+'47_3'!G9+'47_3'!G26+'47_4'!G9+'47_4'!G26+'48'!G9+'48'!G26</f>
        <v>85.259199999999993</v>
      </c>
      <c r="H10" s="654">
        <f t="shared" si="0"/>
        <v>116362.33289999999</v>
      </c>
    </row>
    <row r="11" spans="1:8" x14ac:dyDescent="0.25">
      <c r="A11" s="456" t="s">
        <v>6</v>
      </c>
      <c r="B11" s="455">
        <f>'47_1'!B10+'47_1'!B27+'47_2'!B10+'47_2'!B27+'47_3'!B10+'47_3'!B27+'47_4'!B10+'47_4'!B27+'48'!B10+'48'!B27</f>
        <v>76334.813400000014</v>
      </c>
      <c r="C11" s="455">
        <f>'47_1'!C10+'47_1'!C27+'47_2'!C10+'47_2'!C27+'47_3'!C10+'47_3'!C27+'47_4'!C10+'47_4'!C27+'48'!C10+'48'!C27</f>
        <v>9371.2839000000004</v>
      </c>
      <c r="D11" s="455">
        <f>'47_1'!D10+'47_1'!D27+'47_2'!D10+'47_2'!D27+'47_3'!D10+'47_3'!D27+'47_4'!D10+'47_4'!D27+'48'!D10+'48'!D27</f>
        <v>60283.602700000003</v>
      </c>
      <c r="E11" s="455">
        <f>'47_1'!E10+'47_1'!E27+'47_2'!E10+'47_2'!E27+'47_3'!E10+'47_3'!E27+'47_4'!E10+'47_4'!E27+'48'!E10+'48'!E27</f>
        <v>2420.8517999999999</v>
      </c>
      <c r="F11" s="455">
        <f>'47_1'!F10+'47_1'!F27+'47_2'!F10+'47_2'!F27+'47_3'!F10+'47_3'!F27+'47_4'!F10+'47_4'!F27+'48'!F10+'48'!F27</f>
        <v>1764.6904000000004</v>
      </c>
      <c r="G11" s="455">
        <f>'47_1'!G10+'47_1'!G27+'47_2'!G10+'47_2'!G27+'47_3'!G10+'47_3'!G27+'47_4'!G10+'47_4'!G27+'48'!G10+'48'!G27</f>
        <v>109.18985000000001</v>
      </c>
      <c r="H11" s="654">
        <f t="shared" si="0"/>
        <v>150284.43205</v>
      </c>
    </row>
    <row r="12" spans="1:8" x14ac:dyDescent="0.25">
      <c r="A12" s="456" t="s">
        <v>7</v>
      </c>
      <c r="B12" s="455">
        <f>'47_1'!B11+'47_1'!B28+'47_2'!B11+'47_2'!B28+'47_3'!B11+'47_3'!B28+'47_4'!B11+'47_4'!B28+'48'!B11+'48'!B28</f>
        <v>75265.241399999999</v>
      </c>
      <c r="C12" s="455">
        <f>'47_1'!C11+'47_1'!C28+'47_2'!C11+'47_2'!C28+'47_3'!C11+'47_3'!C28+'47_4'!C11+'47_4'!C28+'48'!C11+'48'!C28</f>
        <v>12912.7986</v>
      </c>
      <c r="D12" s="455">
        <f>'47_1'!D11+'47_1'!D28+'47_2'!D11+'47_2'!D28+'47_3'!D11+'47_3'!D28+'47_4'!D11+'47_4'!D28+'48'!D11+'48'!D28</f>
        <v>74997.561300000001</v>
      </c>
      <c r="E12" s="455">
        <f>'47_1'!E11+'47_1'!E28+'47_2'!E11+'47_2'!E28+'47_3'!E11+'47_3'!E28+'47_4'!E11+'47_4'!E28+'48'!E11+'48'!E28</f>
        <v>3089.6774</v>
      </c>
      <c r="F12" s="455">
        <f>'47_1'!F11+'47_1'!F28+'47_2'!F11+'47_2'!F28+'47_3'!F11+'47_3'!F28+'47_4'!F11+'47_4'!F28+'48'!F11+'48'!F28</f>
        <v>2187.5351999999998</v>
      </c>
      <c r="G12" s="455">
        <f>'47_1'!G11+'47_1'!G28+'47_2'!G11+'47_2'!G28+'47_3'!G11+'47_3'!G28+'47_4'!G11+'47_4'!G28+'48'!G11+'48'!G28</f>
        <v>134.82775000000001</v>
      </c>
      <c r="H12" s="654">
        <f t="shared" si="0"/>
        <v>168587.64164999998</v>
      </c>
    </row>
    <row r="13" spans="1:8" x14ac:dyDescent="0.25">
      <c r="A13" s="456" t="s">
        <v>8</v>
      </c>
      <c r="B13" s="455">
        <f>'47_1'!B12+'47_1'!B29+'47_2'!B12+'47_2'!B29+'47_3'!B12+'47_3'!B29+'47_4'!B12+'47_4'!B29+'48'!B12+'48'!B29</f>
        <v>76956.725000000006</v>
      </c>
      <c r="C13" s="455">
        <f>'47_1'!C12+'47_1'!C29+'47_2'!C12+'47_2'!C29+'47_3'!C12+'47_3'!C29+'47_4'!C12+'47_4'!C29+'48'!C12+'48'!C29</f>
        <v>12654.436900000001</v>
      </c>
      <c r="D13" s="455">
        <f>'47_1'!D12+'47_1'!D29+'47_2'!D12+'47_2'!D29+'47_3'!D12+'47_3'!D29+'47_4'!D12+'47_4'!D29+'48'!D12+'48'!D29</f>
        <v>75714.301700000011</v>
      </c>
      <c r="E13" s="455">
        <f>'47_1'!E12+'47_1'!E29+'47_2'!E12+'47_2'!E29+'47_3'!E12+'47_3'!E29+'47_4'!E12+'47_4'!E29+'48'!E12+'48'!E29</f>
        <v>2872.4483999999998</v>
      </c>
      <c r="F13" s="455">
        <f>'47_1'!F12+'47_1'!F29+'47_2'!F12+'47_2'!F29+'47_3'!F12+'47_3'!F29+'47_4'!F12+'47_4'!F29+'48'!F12+'48'!F29</f>
        <v>2108.3366000000001</v>
      </c>
      <c r="G13" s="455">
        <f>'47_1'!G12+'47_1'!G29+'47_2'!G12+'47_2'!G29+'47_3'!G12+'47_3'!G29+'47_4'!G12+'47_4'!G29+'48'!G12+'48'!G29</f>
        <v>121.48122000000001</v>
      </c>
      <c r="H13" s="654">
        <f t="shared" si="0"/>
        <v>170427.72982000001</v>
      </c>
    </row>
    <row r="14" spans="1:8" x14ac:dyDescent="0.25">
      <c r="A14" s="456" t="s">
        <v>9</v>
      </c>
      <c r="B14" s="455">
        <f>'47_1'!B13+'47_1'!B30+'47_2'!B13+'47_2'!B30+'47_3'!B13+'47_3'!B30+'47_4'!B13+'47_4'!B30+'48'!B13+'48'!B30</f>
        <v>77011.488199999993</v>
      </c>
      <c r="C14" s="455">
        <f>'47_1'!C13+'47_1'!C30+'47_2'!C13+'47_2'!C30+'47_3'!C13+'47_3'!C30+'47_4'!C13+'47_4'!C30+'48'!C13+'48'!C30</f>
        <v>12716.731499999998</v>
      </c>
      <c r="D14" s="455">
        <f>'47_1'!D13+'47_1'!D30+'47_2'!D13+'47_2'!D30+'47_3'!D13+'47_3'!D30+'47_4'!D13+'47_4'!D30+'48'!D13+'48'!D30</f>
        <v>73593.456200000001</v>
      </c>
      <c r="E14" s="455">
        <f>'47_1'!E13+'47_1'!E30+'47_2'!E13+'47_2'!E30+'47_3'!E13+'47_3'!E30+'47_4'!E13+'47_4'!E30+'48'!E13+'48'!E30</f>
        <v>2994.8675000000003</v>
      </c>
      <c r="F14" s="455">
        <f>'47_1'!F13+'47_1'!F30+'47_2'!F13+'47_2'!F30+'47_3'!F13+'47_3'!F30+'47_4'!F13+'47_4'!F30+'48'!F13+'48'!F30</f>
        <v>2163.2732999999998</v>
      </c>
      <c r="G14" s="455">
        <f>'47_1'!G13+'47_1'!G30+'47_2'!G13+'47_2'!G30+'47_3'!G13+'47_3'!G30+'47_4'!G13+'47_4'!G30+'48'!G13+'48'!G30</f>
        <v>126.17433000000001</v>
      </c>
      <c r="H14" s="654">
        <f t="shared" si="0"/>
        <v>168605.99102999998</v>
      </c>
    </row>
    <row r="15" spans="1:8" x14ac:dyDescent="0.25">
      <c r="A15" s="456" t="s">
        <v>10</v>
      </c>
      <c r="B15" s="455">
        <f>'47_1'!B14+'47_1'!B31+'47_2'!B14+'47_2'!B31+'47_3'!B14+'47_3'!B31+'47_4'!B14+'47_4'!B31+'48'!B14+'48'!B31</f>
        <v>69940.927100000001</v>
      </c>
      <c r="C15" s="455">
        <f>'47_1'!C14+'47_1'!C31+'47_2'!C14+'47_2'!C31+'47_3'!C14+'47_3'!C31+'47_4'!C14+'47_4'!C31+'48'!C14+'48'!C31</f>
        <v>11128.303100000001</v>
      </c>
      <c r="D15" s="455">
        <f>'47_1'!D14+'47_1'!D31+'47_2'!D14+'47_2'!D31+'47_3'!D14+'47_3'!D31+'47_4'!D14+'47_4'!D31+'48'!D14+'48'!D31</f>
        <v>61533.462099999997</v>
      </c>
      <c r="E15" s="455">
        <f>'47_1'!E14+'47_1'!E31+'47_2'!E14+'47_2'!E31+'47_3'!E14+'47_3'!E31+'47_4'!E14+'47_4'!E31+'48'!E14+'48'!E31</f>
        <v>2776.2961999999998</v>
      </c>
      <c r="F15" s="455">
        <f>'47_1'!F14+'47_1'!F31+'47_2'!F14+'47_2'!F31+'47_3'!F14+'47_3'!F31+'47_4'!F14+'47_4'!F31+'48'!F14+'48'!F31</f>
        <v>1952.3441000000003</v>
      </c>
      <c r="G15" s="455">
        <f>'47_1'!G14+'47_1'!G31+'47_2'!G14+'47_2'!G31+'47_3'!G14+'47_3'!G31+'47_4'!G14+'47_4'!G31+'48'!G14+'48'!G31</f>
        <v>120.32321</v>
      </c>
      <c r="H15" s="654">
        <f t="shared" si="0"/>
        <v>147451.65581</v>
      </c>
    </row>
    <row r="16" spans="1:8" x14ac:dyDescent="0.25">
      <c r="A16" s="456" t="s">
        <v>11</v>
      </c>
      <c r="B16" s="455">
        <f>'47_1'!B15+'47_1'!B32+'47_2'!B15+'47_2'!B32+'47_3'!B15+'47_3'!B32+'47_4'!B15+'47_4'!B32+'48'!B15+'48'!B32</f>
        <v>70038.605199999991</v>
      </c>
      <c r="C16" s="455">
        <f>'47_1'!C15+'47_1'!C32+'47_2'!C15+'47_2'!C32+'47_3'!C15+'47_3'!C32+'47_4'!C15+'47_4'!C32+'48'!C15+'48'!C32</f>
        <v>9515.5056999999979</v>
      </c>
      <c r="D16" s="455">
        <f>'47_1'!D15+'47_1'!D32+'47_2'!D15+'47_2'!D32+'47_3'!D15+'47_3'!D32+'47_4'!D15+'47_4'!D32+'48'!D15+'48'!D32</f>
        <v>50357.161599999999</v>
      </c>
      <c r="E16" s="455">
        <f>'47_1'!E15+'47_1'!E32+'47_2'!E15+'47_2'!E32+'47_3'!E15+'47_3'!E32+'47_4'!E15+'47_4'!E32+'48'!E15+'48'!E32</f>
        <v>2479.2442000000001</v>
      </c>
      <c r="F16" s="455">
        <f>'47_1'!F15+'47_1'!F32+'47_2'!F15+'47_2'!F32+'47_3'!F15+'47_3'!F32+'47_4'!F15+'47_4'!F32+'48'!F15+'48'!F32</f>
        <v>2083.7639000000004</v>
      </c>
      <c r="G16" s="455">
        <f>'47_1'!G15+'47_1'!G32+'47_2'!G15+'47_2'!G32+'47_3'!G15+'47_3'!G32+'47_4'!G15+'47_4'!G32+'48'!G15+'48'!G32</f>
        <v>97.330009999999987</v>
      </c>
      <c r="H16" s="654">
        <f t="shared" si="0"/>
        <v>134571.61060999997</v>
      </c>
    </row>
    <row r="17" spans="1:8" x14ac:dyDescent="0.25">
      <c r="A17" s="456" t="s">
        <v>12</v>
      </c>
      <c r="B17" s="455">
        <f>'47_1'!B16+'47_1'!B33+'47_2'!B16+'47_2'!B33+'47_3'!B16+'47_3'!B33+'47_4'!B16+'47_4'!B33+'48'!B16+'48'!B33</f>
        <v>67940.315499999997</v>
      </c>
      <c r="C17" s="455">
        <f>'47_1'!C16+'47_1'!C33+'47_2'!C16+'47_2'!C33+'47_3'!C16+'47_3'!C33+'47_4'!C16+'47_4'!C33+'48'!C16+'48'!C33</f>
        <v>7911.7633000000005</v>
      </c>
      <c r="D17" s="455">
        <f>'47_1'!D16+'47_1'!D33+'47_2'!D16+'47_2'!D33+'47_3'!D16+'47_3'!D33+'47_4'!D16+'47_4'!D33+'48'!D16+'48'!D33</f>
        <v>38915.654699999999</v>
      </c>
      <c r="E17" s="455">
        <f>'47_1'!E16+'47_1'!E33+'47_2'!E16+'47_2'!E33+'47_3'!E16+'47_3'!E33+'47_4'!E16+'47_4'!E33+'48'!E16+'48'!E33</f>
        <v>1914.7579000000001</v>
      </c>
      <c r="F17" s="455">
        <f>'47_1'!F16+'47_1'!F33+'47_2'!F16+'47_2'!F33+'47_3'!F16+'47_3'!F33+'47_4'!F16+'47_4'!F33+'48'!F16+'48'!F33</f>
        <v>2208.4506000000001</v>
      </c>
      <c r="G17" s="455">
        <f>'47_1'!G16+'47_1'!G33+'47_2'!G16+'47_2'!G33+'47_3'!G16+'47_3'!G33+'47_4'!G16+'47_4'!G33+'48'!G16+'48'!G33</f>
        <v>86.469070000000002</v>
      </c>
      <c r="H17" s="654">
        <f t="shared" si="0"/>
        <v>118977.41107</v>
      </c>
    </row>
    <row r="18" spans="1:8" x14ac:dyDescent="0.25">
      <c r="A18" s="456" t="s">
        <v>13</v>
      </c>
      <c r="B18" s="455">
        <f>'47_1'!B17+'47_1'!B34+'47_2'!B17+'47_2'!B34+'47_3'!B17+'47_3'!B34+'47_4'!B17+'47_4'!B34+'48'!B17+'48'!B34</f>
        <v>68531.536599999992</v>
      </c>
      <c r="C18" s="455">
        <f>'47_1'!C17+'47_1'!C34+'47_2'!C17+'47_2'!C34+'47_3'!C17+'47_3'!C34+'47_4'!C17+'47_4'!C34+'48'!C17+'48'!C34</f>
        <v>7736.6239999999998</v>
      </c>
      <c r="D18" s="455">
        <f>'47_1'!D17+'47_1'!D34+'47_2'!D17+'47_2'!D34+'47_3'!D17+'47_3'!D34+'47_4'!D17+'47_4'!D34+'48'!D17+'48'!D34</f>
        <v>32497.0304</v>
      </c>
      <c r="E18" s="455">
        <f>'47_1'!E17+'47_1'!E34+'47_2'!E17+'47_2'!E34+'47_3'!E17+'47_3'!E34+'47_4'!E17+'47_4'!E34+'48'!E17+'48'!E34</f>
        <v>1590.5486999999998</v>
      </c>
      <c r="F18" s="455">
        <f>'47_1'!F17+'47_1'!F34+'47_2'!F17+'47_2'!F34+'47_3'!F17+'47_3'!F34+'47_4'!F17+'47_4'!F34+'48'!F17+'48'!F34</f>
        <v>2059.3251999999998</v>
      </c>
      <c r="G18" s="455">
        <f>'47_1'!G17+'47_1'!G34+'47_2'!G17+'47_2'!G34+'47_3'!G17+'47_3'!G34+'47_4'!G17+'47_4'!G34+'48'!G17+'48'!G34</f>
        <v>80.662540000000007</v>
      </c>
      <c r="H18" s="654">
        <f t="shared" si="0"/>
        <v>112495.72744</v>
      </c>
    </row>
    <row r="19" spans="1:8" x14ac:dyDescent="0.25">
      <c r="A19" s="566" t="s">
        <v>22</v>
      </c>
      <c r="B19" s="653">
        <f t="shared" ref="B19:G19" si="1">+SUM(B7:B18)</f>
        <v>848282.07160000002</v>
      </c>
      <c r="C19" s="653">
        <f t="shared" si="1"/>
        <v>110642.4477</v>
      </c>
      <c r="D19" s="653">
        <f t="shared" si="1"/>
        <v>588439.13420000009</v>
      </c>
      <c r="E19" s="653">
        <f t="shared" si="1"/>
        <v>26297.052100000001</v>
      </c>
      <c r="F19" s="653">
        <f t="shared" si="1"/>
        <v>24293.8531</v>
      </c>
      <c r="G19" s="653">
        <f t="shared" si="1"/>
        <v>1178.9270400000003</v>
      </c>
      <c r="H19" s="654">
        <f t="shared" si="0"/>
        <v>1599133.4857399999</v>
      </c>
    </row>
  </sheetData>
  <mergeCells count="1">
    <mergeCell ref="B5:H5"/>
  </mergeCells>
  <phoneticPr fontId="0" type="noConversion"/>
  <pageMargins left="0.74803149606299213" right="0.74803149606299213" top="0.98425196850393704" bottom="0.98425196850393704" header="0" footer="0"/>
  <pageSetup paperSize="1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B1:F72"/>
  <sheetViews>
    <sheetView topLeftCell="A49" zoomScaleNormal="100" workbookViewId="0">
      <selection activeCell="C74" sqref="C74:F75"/>
    </sheetView>
  </sheetViews>
  <sheetFormatPr baseColWidth="10" defaultRowHeight="13.5" x14ac:dyDescent="0.25"/>
  <cols>
    <col min="1" max="1" width="11.42578125" style="8"/>
    <col min="2" max="2" width="34.42578125" style="8" customWidth="1"/>
    <col min="3" max="3" width="14" style="8" customWidth="1"/>
    <col min="4" max="4" width="19" style="8" customWidth="1"/>
    <col min="5" max="5" width="15.85546875" style="8" customWidth="1"/>
    <col min="6" max="6" width="15.42578125" style="439" customWidth="1"/>
    <col min="7" max="16384" width="11.42578125" style="8"/>
  </cols>
  <sheetData>
    <row r="1" spans="2:6" x14ac:dyDescent="0.25">
      <c r="B1" s="13" t="s">
        <v>449</v>
      </c>
      <c r="C1" s="9"/>
      <c r="D1" s="9"/>
      <c r="E1" s="9"/>
      <c r="F1" s="438"/>
    </row>
    <row r="2" spans="2:6" x14ac:dyDescent="0.25">
      <c r="B2" s="9"/>
      <c r="C2" s="9"/>
      <c r="D2" s="9"/>
      <c r="E2" s="9"/>
      <c r="F2" s="438"/>
    </row>
    <row r="3" spans="2:6" x14ac:dyDescent="0.25">
      <c r="B3" s="9"/>
      <c r="C3" s="9"/>
      <c r="D3" s="9"/>
      <c r="E3" s="9"/>
      <c r="F3" s="438"/>
    </row>
    <row r="4" spans="2:6" x14ac:dyDescent="0.25">
      <c r="B4" s="11" t="s">
        <v>86</v>
      </c>
      <c r="C4" s="9"/>
      <c r="D4" s="9"/>
      <c r="E4" s="9"/>
      <c r="F4" s="438"/>
    </row>
    <row r="5" spans="2:6" ht="14.25" thickBot="1" x14ac:dyDescent="0.3">
      <c r="B5" s="9"/>
      <c r="C5" s="9"/>
      <c r="D5" s="9"/>
      <c r="E5" s="9"/>
      <c r="F5" s="438"/>
    </row>
    <row r="6" spans="2:6" ht="14.25" thickBot="1" x14ac:dyDescent="0.3">
      <c r="B6" s="500" t="s">
        <v>87</v>
      </c>
      <c r="C6" s="498"/>
      <c r="D6" s="502" t="s">
        <v>88</v>
      </c>
      <c r="E6" s="498"/>
      <c r="F6" s="499"/>
    </row>
    <row r="7" spans="2:6" ht="14.25" thickBot="1" x14ac:dyDescent="0.3">
      <c r="B7" s="501" t="s">
        <v>89</v>
      </c>
      <c r="C7" s="503" t="s">
        <v>216</v>
      </c>
      <c r="D7" s="503" t="s">
        <v>215</v>
      </c>
      <c r="E7" s="503" t="s">
        <v>217</v>
      </c>
      <c r="F7" s="503" t="s">
        <v>15</v>
      </c>
    </row>
    <row r="8" spans="2:6" ht="14.25" thickBot="1" x14ac:dyDescent="0.3">
      <c r="B8" s="506" t="s">
        <v>23</v>
      </c>
      <c r="C8" s="507">
        <f>'7'!N5</f>
        <v>92981.464000000007</v>
      </c>
      <c r="D8" s="507">
        <f>'8'!N5</f>
        <v>227114.61480000004</v>
      </c>
      <c r="E8" s="507">
        <f>'9'!N5</f>
        <v>200779.17499999999</v>
      </c>
      <c r="F8" s="507">
        <f>E8+D8+C8</f>
        <v>520875.25380000006</v>
      </c>
    </row>
    <row r="9" spans="2:6" ht="14.25" x14ac:dyDescent="0.3">
      <c r="B9" s="508" t="s">
        <v>395</v>
      </c>
      <c r="C9" s="509">
        <f>'7'!N6</f>
        <v>-829.32299999999998</v>
      </c>
      <c r="D9" s="509">
        <f>'8'!N6</f>
        <v>0</v>
      </c>
      <c r="E9" s="509">
        <f>'9'!N6</f>
        <v>0</v>
      </c>
      <c r="F9" s="509">
        <f t="shared" ref="F9:F71" si="0">E9+D9+C9</f>
        <v>-829.32299999999998</v>
      </c>
    </row>
    <row r="10" spans="2:6" ht="14.25" x14ac:dyDescent="0.3">
      <c r="B10" s="510" t="s">
        <v>439</v>
      </c>
      <c r="C10" s="511">
        <f>'7'!N7</f>
        <v>0</v>
      </c>
      <c r="D10" s="511">
        <f>'8'!N7</f>
        <v>146057.79580000002</v>
      </c>
      <c r="E10" s="511">
        <f>'9'!N7</f>
        <v>0</v>
      </c>
      <c r="F10" s="511">
        <f t="shared" si="0"/>
        <v>146057.79580000002</v>
      </c>
    </row>
    <row r="11" spans="2:6" ht="14.25" x14ac:dyDescent="0.3">
      <c r="B11" s="510" t="s">
        <v>447</v>
      </c>
      <c r="C11" s="511">
        <f>'7'!N8</f>
        <v>0</v>
      </c>
      <c r="D11" s="511">
        <f>'8'!N8</f>
        <v>0</v>
      </c>
      <c r="E11" s="511">
        <f>'9'!N8</f>
        <v>87623.260999999999</v>
      </c>
      <c r="F11" s="511">
        <f t="shared" si="0"/>
        <v>87623.260999999999</v>
      </c>
    </row>
    <row r="12" spans="2:6" ht="14.25" x14ac:dyDescent="0.3">
      <c r="B12" s="510" t="s">
        <v>396</v>
      </c>
      <c r="C12" s="511">
        <f>'7'!N9</f>
        <v>93810.787000000011</v>
      </c>
      <c r="D12" s="511">
        <f>'8'!N9</f>
        <v>81056.819000000003</v>
      </c>
      <c r="E12" s="511">
        <f>'9'!N9</f>
        <v>0</v>
      </c>
      <c r="F12" s="511">
        <f t="shared" si="0"/>
        <v>174867.60600000003</v>
      </c>
    </row>
    <row r="13" spans="2:6" ht="15" thickBot="1" x14ac:dyDescent="0.35">
      <c r="B13" s="512" t="s">
        <v>397</v>
      </c>
      <c r="C13" s="513">
        <f>'7'!N10</f>
        <v>0</v>
      </c>
      <c r="D13" s="513">
        <f>'8'!N10</f>
        <v>0</v>
      </c>
      <c r="E13" s="513">
        <f>'9'!N10</f>
        <v>113155.914</v>
      </c>
      <c r="F13" s="513">
        <f t="shared" si="0"/>
        <v>113155.914</v>
      </c>
    </row>
    <row r="14" spans="2:6" ht="14.25" thickBot="1" x14ac:dyDescent="0.3">
      <c r="B14" s="506" t="s">
        <v>398</v>
      </c>
      <c r="C14" s="507">
        <f>'7'!N11</f>
        <v>2375627.3879999998</v>
      </c>
      <c r="D14" s="507">
        <f>'8'!N11</f>
        <v>1694523.5718</v>
      </c>
      <c r="E14" s="507">
        <f>'9'!N11</f>
        <v>7896.4379999999946</v>
      </c>
      <c r="F14" s="507">
        <f t="shared" si="0"/>
        <v>4078047.3977999999</v>
      </c>
    </row>
    <row r="15" spans="2:6" ht="14.25" x14ac:dyDescent="0.3">
      <c r="B15" s="508" t="s">
        <v>399</v>
      </c>
      <c r="C15" s="509">
        <f>'7'!N12</f>
        <v>9031.2000000000007</v>
      </c>
      <c r="D15" s="509">
        <f>'8'!N12</f>
        <v>-9117.128999999999</v>
      </c>
      <c r="E15" s="509">
        <f>'9'!N12</f>
        <v>0</v>
      </c>
      <c r="F15" s="509">
        <f t="shared" si="0"/>
        <v>-85.928999999998268</v>
      </c>
    </row>
    <row r="16" spans="2:6" ht="14.25" x14ac:dyDescent="0.3">
      <c r="B16" s="508" t="s">
        <v>487</v>
      </c>
      <c r="C16" s="509">
        <f>'7'!N13</f>
        <v>3955.1320000000001</v>
      </c>
      <c r="D16" s="509">
        <f>'8'!N13</f>
        <v>0</v>
      </c>
      <c r="E16" s="509">
        <f>'9'!N13</f>
        <v>0</v>
      </c>
      <c r="F16" s="509">
        <f>E16+D16+C16</f>
        <v>3955.1320000000001</v>
      </c>
    </row>
    <row r="17" spans="2:6" ht="14.25" x14ac:dyDescent="0.3">
      <c r="B17" s="510" t="s">
        <v>400</v>
      </c>
      <c r="C17" s="511">
        <f>'7'!N14</f>
        <v>-23859.914000000001</v>
      </c>
      <c r="D17" s="511">
        <f>'8'!N14</f>
        <v>0</v>
      </c>
      <c r="E17" s="511">
        <f>'9'!N14</f>
        <v>0</v>
      </c>
      <c r="F17" s="511">
        <f t="shared" si="0"/>
        <v>-23859.914000000001</v>
      </c>
    </row>
    <row r="18" spans="2:6" ht="14.25" x14ac:dyDescent="0.3">
      <c r="B18" s="510" t="s">
        <v>401</v>
      </c>
      <c r="C18" s="511">
        <f>'7'!N15</f>
        <v>1090380.4649999999</v>
      </c>
      <c r="D18" s="511">
        <f>'8'!N15</f>
        <v>0</v>
      </c>
      <c r="E18" s="511">
        <f>'9'!N15</f>
        <v>0</v>
      </c>
      <c r="F18" s="511">
        <f t="shared" si="0"/>
        <v>1090380.4649999999</v>
      </c>
    </row>
    <row r="19" spans="2:6" ht="14.25" x14ac:dyDescent="0.3">
      <c r="B19" s="510" t="s">
        <v>402</v>
      </c>
      <c r="C19" s="511">
        <f>'7'!N16</f>
        <v>478808.01300000004</v>
      </c>
      <c r="D19" s="511">
        <f>'8'!N16</f>
        <v>1134204.169</v>
      </c>
      <c r="E19" s="511">
        <f>'9'!N16</f>
        <v>36463.445</v>
      </c>
      <c r="F19" s="511">
        <f t="shared" si="0"/>
        <v>1649475.6270000001</v>
      </c>
    </row>
    <row r="20" spans="2:6" ht="14.25" x14ac:dyDescent="0.3">
      <c r="B20" s="510" t="s">
        <v>403</v>
      </c>
      <c r="C20" s="511">
        <f>'7'!N17</f>
        <v>538336.41600000008</v>
      </c>
      <c r="D20" s="511">
        <f>'8'!N17</f>
        <v>0</v>
      </c>
      <c r="E20" s="511">
        <f>'9'!N17</f>
        <v>0</v>
      </c>
      <c r="F20" s="511">
        <f t="shared" si="0"/>
        <v>538336.41600000008</v>
      </c>
    </row>
    <row r="21" spans="2:6" ht="15" thickBot="1" x14ac:dyDescent="0.35">
      <c r="B21" s="512" t="s">
        <v>404</v>
      </c>
      <c r="C21" s="513">
        <f>'7'!N18</f>
        <v>278976.076</v>
      </c>
      <c r="D21" s="513">
        <f>'8'!N18</f>
        <v>569436.5318</v>
      </c>
      <c r="E21" s="513">
        <f>'9'!N18</f>
        <v>-28567.007000000005</v>
      </c>
      <c r="F21" s="513">
        <f t="shared" si="0"/>
        <v>819845.60080000001</v>
      </c>
    </row>
    <row r="22" spans="2:6" ht="14.25" thickBot="1" x14ac:dyDescent="0.3">
      <c r="B22" s="506" t="s">
        <v>24</v>
      </c>
      <c r="C22" s="507">
        <f>'7'!N19</f>
        <v>505265.56299999997</v>
      </c>
      <c r="D22" s="507">
        <f>'8'!N19</f>
        <v>386991.12200000003</v>
      </c>
      <c r="E22" s="507">
        <f>'9'!N19</f>
        <v>33222.052000000003</v>
      </c>
      <c r="F22" s="507">
        <f t="shared" si="0"/>
        <v>925478.73699999996</v>
      </c>
    </row>
    <row r="23" spans="2:6" ht="14.25" x14ac:dyDescent="0.3">
      <c r="B23" s="508" t="s">
        <v>405</v>
      </c>
      <c r="C23" s="509">
        <f>'7'!N20</f>
        <v>412334.64899999998</v>
      </c>
      <c r="D23" s="509">
        <f>'8'!N20</f>
        <v>313901.88300000003</v>
      </c>
      <c r="E23" s="509">
        <f>'9'!N20</f>
        <v>0</v>
      </c>
      <c r="F23" s="509">
        <f t="shared" si="0"/>
        <v>726236.53200000001</v>
      </c>
    </row>
    <row r="24" spans="2:6" ht="15" thickBot="1" x14ac:dyDescent="0.35">
      <c r="B24" s="512" t="s">
        <v>406</v>
      </c>
      <c r="C24" s="513">
        <f>'7'!N21</f>
        <v>92930.913999999975</v>
      </c>
      <c r="D24" s="513">
        <f>'8'!N21</f>
        <v>73089.239000000001</v>
      </c>
      <c r="E24" s="513">
        <f>'9'!N21</f>
        <v>33222.052000000003</v>
      </c>
      <c r="F24" s="513">
        <f t="shared" si="0"/>
        <v>199242.20499999996</v>
      </c>
    </row>
    <row r="25" spans="2:6" ht="14.25" thickBot="1" x14ac:dyDescent="0.3">
      <c r="B25" s="506" t="s">
        <v>407</v>
      </c>
      <c r="C25" s="507">
        <f>'7'!N22</f>
        <v>1942708.5999999996</v>
      </c>
      <c r="D25" s="507">
        <f>'8'!N22</f>
        <v>1667987.2346999999</v>
      </c>
      <c r="E25" s="507">
        <f>'9'!N22</f>
        <v>47328.116000000002</v>
      </c>
      <c r="F25" s="507">
        <f t="shared" si="0"/>
        <v>3658023.9506999995</v>
      </c>
    </row>
    <row r="26" spans="2:6" ht="14.25" x14ac:dyDescent="0.3">
      <c r="B26" s="508" t="s">
        <v>440</v>
      </c>
      <c r="C26" s="509">
        <f>'7'!N23</f>
        <v>0</v>
      </c>
      <c r="D26" s="509">
        <f>'8'!N23</f>
        <v>7088.6489999999994</v>
      </c>
      <c r="E26" s="509">
        <f>'9'!N23</f>
        <v>0</v>
      </c>
      <c r="F26" s="509">
        <f t="shared" si="0"/>
        <v>7088.6489999999994</v>
      </c>
    </row>
    <row r="27" spans="2:6" ht="14.25" x14ac:dyDescent="0.3">
      <c r="B27" s="508" t="s">
        <v>488</v>
      </c>
      <c r="C27" s="509">
        <f>'7'!N24</f>
        <v>22027.106</v>
      </c>
      <c r="D27" s="509">
        <f>'8'!N25</f>
        <v>1647898.378</v>
      </c>
      <c r="E27" s="509">
        <f>'9'!N25</f>
        <v>0</v>
      </c>
      <c r="F27" s="509">
        <f>E27+D27+C27</f>
        <v>1669925.4839999999</v>
      </c>
    </row>
    <row r="28" spans="2:6" ht="14.25" x14ac:dyDescent="0.3">
      <c r="B28" s="510" t="s">
        <v>343</v>
      </c>
      <c r="C28" s="511">
        <f>'7'!N25</f>
        <v>1272319.9339999999</v>
      </c>
      <c r="D28" s="511">
        <f>'8'!N25</f>
        <v>1647898.378</v>
      </c>
      <c r="E28" s="511">
        <f>'9'!N25</f>
        <v>0</v>
      </c>
      <c r="F28" s="511">
        <f t="shared" si="0"/>
        <v>2920218.3119999999</v>
      </c>
    </row>
    <row r="29" spans="2:6" ht="14.25" x14ac:dyDescent="0.3">
      <c r="B29" s="510" t="s">
        <v>408</v>
      </c>
      <c r="C29" s="511">
        <f>'7'!N26</f>
        <v>46355.623000000007</v>
      </c>
      <c r="D29" s="511">
        <f>'8'!N26</f>
        <v>12169.207700000001</v>
      </c>
      <c r="E29" s="511">
        <f>'9'!N26</f>
        <v>0</v>
      </c>
      <c r="F29" s="511">
        <f t="shared" si="0"/>
        <v>58524.830700000006</v>
      </c>
    </row>
    <row r="30" spans="2:6" ht="14.25" x14ac:dyDescent="0.3">
      <c r="B30" s="510" t="s">
        <v>409</v>
      </c>
      <c r="C30" s="511">
        <f>'7'!N27</f>
        <v>37332.764999999999</v>
      </c>
      <c r="D30" s="511">
        <f>'8'!N27</f>
        <v>831</v>
      </c>
      <c r="E30" s="511">
        <f>'9'!N27</f>
        <v>47328.116000000002</v>
      </c>
      <c r="F30" s="511">
        <f t="shared" si="0"/>
        <v>85491.880999999994</v>
      </c>
    </row>
    <row r="31" spans="2:6" ht="14.25" x14ac:dyDescent="0.3">
      <c r="B31" s="510" t="s">
        <v>441</v>
      </c>
      <c r="C31" s="511">
        <f>'7'!N28</f>
        <v>0</v>
      </c>
      <c r="D31" s="511">
        <f>'8'!N28</f>
        <v>0</v>
      </c>
      <c r="E31" s="511">
        <f>'9'!N28</f>
        <v>0</v>
      </c>
      <c r="F31" s="511">
        <f t="shared" si="0"/>
        <v>0</v>
      </c>
    </row>
    <row r="32" spans="2:6" ht="14.25" x14ac:dyDescent="0.3">
      <c r="B32" s="510" t="s">
        <v>342</v>
      </c>
      <c r="C32" s="511">
        <f>'7'!N29</f>
        <v>-84532.176000000007</v>
      </c>
      <c r="D32" s="511">
        <f>'8'!N29</f>
        <v>0</v>
      </c>
      <c r="E32" s="511">
        <f>'9'!N29</f>
        <v>0</v>
      </c>
      <c r="F32" s="511">
        <f t="shared" si="0"/>
        <v>-84532.176000000007</v>
      </c>
    </row>
    <row r="33" spans="2:6" ht="15" thickBot="1" x14ac:dyDescent="0.35">
      <c r="B33" s="512" t="s">
        <v>410</v>
      </c>
      <c r="C33" s="513">
        <f>'7'!N30</f>
        <v>649205.34799999988</v>
      </c>
      <c r="D33" s="513">
        <f>'8'!N30</f>
        <v>0</v>
      </c>
      <c r="E33" s="513">
        <f>'9'!N30</f>
        <v>0</v>
      </c>
      <c r="F33" s="513">
        <f t="shared" si="0"/>
        <v>649205.34799999988</v>
      </c>
    </row>
    <row r="34" spans="2:6" ht="14.25" thickBot="1" x14ac:dyDescent="0.3">
      <c r="B34" s="506" t="s">
        <v>411</v>
      </c>
      <c r="C34" s="507">
        <f>'7'!N31</f>
        <v>248959.66500000004</v>
      </c>
      <c r="D34" s="507">
        <f>'8'!N31</f>
        <v>982340.41</v>
      </c>
      <c r="E34" s="507">
        <f>'9'!N31</f>
        <v>0</v>
      </c>
      <c r="F34" s="507">
        <f t="shared" si="0"/>
        <v>1231300.0750000002</v>
      </c>
    </row>
    <row r="35" spans="2:6" ht="14.25" x14ac:dyDescent="0.3">
      <c r="B35" s="508" t="s">
        <v>344</v>
      </c>
      <c r="C35" s="509">
        <f>'7'!N32</f>
        <v>119914.92000000001</v>
      </c>
      <c r="D35" s="509">
        <f>'8'!N32</f>
        <v>-2036.42</v>
      </c>
      <c r="E35" s="509">
        <f>'9'!N32</f>
        <v>0</v>
      </c>
      <c r="F35" s="509">
        <f t="shared" si="0"/>
        <v>117878.50000000001</v>
      </c>
    </row>
    <row r="36" spans="2:6" ht="14.25" x14ac:dyDescent="0.3">
      <c r="B36" s="510" t="s">
        <v>442</v>
      </c>
      <c r="C36" s="511">
        <f>'7'!N33</f>
        <v>-49527.856</v>
      </c>
      <c r="D36" s="511">
        <f>'8'!N33</f>
        <v>145443.61900000001</v>
      </c>
      <c r="E36" s="511">
        <f>'9'!N33</f>
        <v>0</v>
      </c>
      <c r="F36" s="511">
        <f t="shared" si="0"/>
        <v>95915.763000000006</v>
      </c>
    </row>
    <row r="37" spans="2:6" ht="14.25" x14ac:dyDescent="0.3">
      <c r="B37" s="510" t="s">
        <v>412</v>
      </c>
      <c r="C37" s="511">
        <f>'7'!N34</f>
        <v>11807.178</v>
      </c>
      <c r="D37" s="511">
        <f>'8'!N34</f>
        <v>0</v>
      </c>
      <c r="E37" s="511">
        <f>'9'!N34</f>
        <v>0</v>
      </c>
      <c r="F37" s="511">
        <f t="shared" si="0"/>
        <v>11807.178</v>
      </c>
    </row>
    <row r="38" spans="2:6" ht="14.25" x14ac:dyDescent="0.3">
      <c r="B38" s="510" t="s">
        <v>413</v>
      </c>
      <c r="C38" s="511">
        <f>'7'!N35</f>
        <v>-606.14700000000005</v>
      </c>
      <c r="D38" s="511">
        <f>'8'!N35</f>
        <v>0</v>
      </c>
      <c r="E38" s="511">
        <f>'9'!N35</f>
        <v>0</v>
      </c>
      <c r="F38" s="511">
        <f t="shared" si="0"/>
        <v>-606.14700000000005</v>
      </c>
    </row>
    <row r="39" spans="2:6" ht="14.25" x14ac:dyDescent="0.3">
      <c r="B39" s="510" t="s">
        <v>414</v>
      </c>
      <c r="C39" s="511">
        <f>'7'!N36</f>
        <v>108534.41500000002</v>
      </c>
      <c r="D39" s="511">
        <f>'8'!N36</f>
        <v>210221.17800000001</v>
      </c>
      <c r="E39" s="511">
        <f>'9'!N36</f>
        <v>0</v>
      </c>
      <c r="F39" s="511">
        <f t="shared" si="0"/>
        <v>318755.59300000005</v>
      </c>
    </row>
    <row r="40" spans="2:6" ht="15" thickBot="1" x14ac:dyDescent="0.35">
      <c r="B40" s="512" t="s">
        <v>415</v>
      </c>
      <c r="C40" s="513">
        <f>'7'!N37</f>
        <v>58837.154999999984</v>
      </c>
      <c r="D40" s="513">
        <f>'8'!N37</f>
        <v>628712.03300000005</v>
      </c>
      <c r="E40" s="513">
        <f>'9'!N37</f>
        <v>0</v>
      </c>
      <c r="F40" s="513">
        <f t="shared" si="0"/>
        <v>687549.18800000008</v>
      </c>
    </row>
    <row r="41" spans="2:6" ht="14.25" thickBot="1" x14ac:dyDescent="0.3">
      <c r="B41" s="506" t="s">
        <v>416</v>
      </c>
      <c r="C41" s="507">
        <f>'7'!N38</f>
        <v>6014.1029999999992</v>
      </c>
      <c r="D41" s="507">
        <f>'8'!N38</f>
        <v>0</v>
      </c>
      <c r="E41" s="507">
        <f>'9'!N38</f>
        <v>0</v>
      </c>
      <c r="F41" s="507">
        <f t="shared" si="0"/>
        <v>6014.1029999999992</v>
      </c>
    </row>
    <row r="42" spans="2:6" ht="15" thickBot="1" x14ac:dyDescent="0.35">
      <c r="B42" s="514" t="s">
        <v>417</v>
      </c>
      <c r="C42" s="515">
        <f>'7'!N39</f>
        <v>6014.1029999999992</v>
      </c>
      <c r="D42" s="515">
        <f>'8'!N39</f>
        <v>0</v>
      </c>
      <c r="E42" s="515">
        <f>'9'!N39</f>
        <v>0</v>
      </c>
      <c r="F42" s="515">
        <f t="shared" si="0"/>
        <v>6014.1029999999992</v>
      </c>
    </row>
    <row r="43" spans="2:6" ht="14.25" thickBot="1" x14ac:dyDescent="0.3">
      <c r="B43" s="506" t="s">
        <v>418</v>
      </c>
      <c r="C43" s="507">
        <f>'7'!N40</f>
        <v>1391.9199999999983</v>
      </c>
      <c r="D43" s="507">
        <f>'8'!N40</f>
        <v>80986.024000000005</v>
      </c>
      <c r="E43" s="507">
        <f>'9'!N40</f>
        <v>24145.716</v>
      </c>
      <c r="F43" s="507">
        <f t="shared" si="0"/>
        <v>106523.66</v>
      </c>
    </row>
    <row r="44" spans="2:6" ht="14.25" x14ac:dyDescent="0.3">
      <c r="B44" s="508" t="s">
        <v>443</v>
      </c>
      <c r="C44" s="516">
        <f>'7'!N41</f>
        <v>0</v>
      </c>
      <c r="D44" s="516">
        <f>'8'!N41</f>
        <v>10338.944</v>
      </c>
      <c r="E44" s="516">
        <f>'9'!N41</f>
        <v>0</v>
      </c>
      <c r="F44" s="516">
        <f t="shared" si="0"/>
        <v>10338.944</v>
      </c>
    </row>
    <row r="45" spans="2:6" ht="14.25" x14ac:dyDescent="0.3">
      <c r="B45" s="510" t="s">
        <v>419</v>
      </c>
      <c r="C45" s="517">
        <f>'7'!N42</f>
        <v>18128.121999999999</v>
      </c>
      <c r="D45" s="517">
        <f>'8'!N42</f>
        <v>76187.11</v>
      </c>
      <c r="E45" s="517">
        <f>'9'!N42</f>
        <v>0</v>
      </c>
      <c r="F45" s="517">
        <f t="shared" si="0"/>
        <v>94315.232000000004</v>
      </c>
    </row>
    <row r="46" spans="2:6" ht="14.25" x14ac:dyDescent="0.3">
      <c r="B46" s="510" t="s">
        <v>444</v>
      </c>
      <c r="C46" s="517">
        <f>'7'!N43</f>
        <v>0</v>
      </c>
      <c r="D46" s="517">
        <f>'8'!N43</f>
        <v>3.0000000000000001E-3</v>
      </c>
      <c r="E46" s="517">
        <f>'9'!N43</f>
        <v>0</v>
      </c>
      <c r="F46" s="517">
        <f t="shared" si="0"/>
        <v>3.0000000000000001E-3</v>
      </c>
    </row>
    <row r="47" spans="2:6" ht="15" thickBot="1" x14ac:dyDescent="0.35">
      <c r="B47" s="512" t="s">
        <v>420</v>
      </c>
      <c r="C47" s="518">
        <f>'7'!N44</f>
        <v>-16736.202000000001</v>
      </c>
      <c r="D47" s="518">
        <f>'8'!N44</f>
        <v>-5540.0330000000004</v>
      </c>
      <c r="E47" s="518">
        <f>'9'!N44</f>
        <v>24145.716</v>
      </c>
      <c r="F47" s="518">
        <f t="shared" si="0"/>
        <v>1869.4809999999998</v>
      </c>
    </row>
    <row r="48" spans="2:6" ht="14.25" thickBot="1" x14ac:dyDescent="0.3">
      <c r="B48" s="506" t="s">
        <v>421</v>
      </c>
      <c r="C48" s="507">
        <f>'7'!N45</f>
        <v>25574.718000000012</v>
      </c>
      <c r="D48" s="507">
        <f>'8'!N45</f>
        <v>-48198.147600000004</v>
      </c>
      <c r="E48" s="507">
        <f>'9'!N45</f>
        <v>85858.847999999984</v>
      </c>
      <c r="F48" s="507">
        <f t="shared" si="0"/>
        <v>63235.418399999995</v>
      </c>
    </row>
    <row r="49" spans="2:6" ht="14.25" x14ac:dyDescent="0.3">
      <c r="B49" s="508" t="s">
        <v>422</v>
      </c>
      <c r="C49" s="509">
        <f>'7'!N46</f>
        <v>44723.782000000007</v>
      </c>
      <c r="D49" s="509">
        <f>'8'!N46</f>
        <v>-45405.581000000006</v>
      </c>
      <c r="E49" s="509">
        <f>'9'!N46</f>
        <v>0</v>
      </c>
      <c r="F49" s="509">
        <f t="shared" si="0"/>
        <v>-681.79899999999907</v>
      </c>
    </row>
    <row r="50" spans="2:6" ht="14.25" x14ac:dyDescent="0.3">
      <c r="B50" s="510" t="s">
        <v>421</v>
      </c>
      <c r="C50" s="511">
        <f>'7'!N47</f>
        <v>2180.7750000000001</v>
      </c>
      <c r="D50" s="511">
        <f>'8'!N47</f>
        <v>-7269.1900000000005</v>
      </c>
      <c r="E50" s="511">
        <f>'9'!N47</f>
        <v>85858.847999999984</v>
      </c>
      <c r="F50" s="511">
        <f t="shared" si="0"/>
        <v>80770.432999999975</v>
      </c>
    </row>
    <row r="51" spans="2:6" ht="14.25" x14ac:dyDescent="0.3">
      <c r="B51" s="510" t="s">
        <v>423</v>
      </c>
      <c r="C51" s="511">
        <f>'7'!N48</f>
        <v>-20783.594999999998</v>
      </c>
      <c r="D51" s="511">
        <f>'8'!N48</f>
        <v>4384.1874000000016</v>
      </c>
      <c r="E51" s="511">
        <f>'9'!N48</f>
        <v>0</v>
      </c>
      <c r="F51" s="511">
        <f t="shared" si="0"/>
        <v>-16399.407599999995</v>
      </c>
    </row>
    <row r="52" spans="2:6" ht="15" thickBot="1" x14ac:dyDescent="0.35">
      <c r="B52" s="512" t="s">
        <v>424</v>
      </c>
      <c r="C52" s="513">
        <f>'7'!N49</f>
        <v>-546.24400000000003</v>
      </c>
      <c r="D52" s="513">
        <f>'8'!N49</f>
        <v>92.435999999999979</v>
      </c>
      <c r="E52" s="513">
        <f>'9'!N49</f>
        <v>0</v>
      </c>
      <c r="F52" s="513">
        <f t="shared" si="0"/>
        <v>-453.80800000000005</v>
      </c>
    </row>
    <row r="53" spans="2:6" ht="14.25" thickBot="1" x14ac:dyDescent="0.3">
      <c r="B53" s="506" t="s">
        <v>425</v>
      </c>
      <c r="C53" s="507">
        <f>'7'!N50</f>
        <v>245139.55599999998</v>
      </c>
      <c r="D53" s="507">
        <f>'8'!N50</f>
        <v>356651.85249999992</v>
      </c>
      <c r="E53" s="507">
        <f>'9'!N50</f>
        <v>0</v>
      </c>
      <c r="F53" s="507">
        <f t="shared" si="0"/>
        <v>601791.4084999999</v>
      </c>
    </row>
    <row r="54" spans="2:6" ht="14.25" x14ac:dyDescent="0.3">
      <c r="B54" s="508" t="s">
        <v>426</v>
      </c>
      <c r="C54" s="509">
        <f>'7'!N51</f>
        <v>15668.323</v>
      </c>
      <c r="D54" s="509">
        <f>'8'!N51</f>
        <v>24283.455999999998</v>
      </c>
      <c r="E54" s="509">
        <f>'9'!N51</f>
        <v>0</v>
      </c>
      <c r="F54" s="509">
        <f t="shared" si="0"/>
        <v>39951.778999999995</v>
      </c>
    </row>
    <row r="55" spans="2:6" ht="14.25" x14ac:dyDescent="0.3">
      <c r="B55" s="510" t="s">
        <v>427</v>
      </c>
      <c r="C55" s="511">
        <f>'7'!N52</f>
        <v>20284.823</v>
      </c>
      <c r="D55" s="511">
        <f>'8'!N52</f>
        <v>0</v>
      </c>
      <c r="E55" s="511">
        <f>'9'!N52</f>
        <v>0</v>
      </c>
      <c r="F55" s="511">
        <f t="shared" si="0"/>
        <v>20284.823</v>
      </c>
    </row>
    <row r="56" spans="2:6" ht="14.25" x14ac:dyDescent="0.3">
      <c r="B56" s="510" t="s">
        <v>211</v>
      </c>
      <c r="C56" s="511">
        <f>'7'!N53</f>
        <v>0</v>
      </c>
      <c r="D56" s="511">
        <f>'8'!N53</f>
        <v>5417.9419999999991</v>
      </c>
      <c r="E56" s="511">
        <f>'9'!N53</f>
        <v>0</v>
      </c>
      <c r="F56" s="511">
        <f t="shared" si="0"/>
        <v>5417.9419999999991</v>
      </c>
    </row>
    <row r="57" spans="2:6" ht="14.25" x14ac:dyDescent="0.3">
      <c r="B57" s="510" t="s">
        <v>445</v>
      </c>
      <c r="C57" s="511">
        <f>'7'!N54</f>
        <v>0</v>
      </c>
      <c r="D57" s="511">
        <f>'8'!N54</f>
        <v>1E-4</v>
      </c>
      <c r="E57" s="511">
        <f>'9'!N54</f>
        <v>0</v>
      </c>
      <c r="F57" s="511">
        <f t="shared" si="0"/>
        <v>1E-4</v>
      </c>
    </row>
    <row r="58" spans="2:6" ht="14.25" x14ac:dyDescent="0.3">
      <c r="B58" s="510" t="s">
        <v>428</v>
      </c>
      <c r="C58" s="511">
        <f>'7'!N55</f>
        <v>55368.731999999989</v>
      </c>
      <c r="D58" s="511">
        <f>'8'!N55</f>
        <v>178822.61900000001</v>
      </c>
      <c r="E58" s="511">
        <f>'9'!N55</f>
        <v>0</v>
      </c>
      <c r="F58" s="511">
        <f t="shared" si="0"/>
        <v>234191.351</v>
      </c>
    </row>
    <row r="59" spans="2:6" ht="14.25" x14ac:dyDescent="0.3">
      <c r="B59" s="510" t="s">
        <v>429</v>
      </c>
      <c r="C59" s="511">
        <f>'7'!N56</f>
        <v>3650.0940000000001</v>
      </c>
      <c r="D59" s="511">
        <f>'8'!N56</f>
        <v>0</v>
      </c>
      <c r="E59" s="511">
        <f>'9'!N56</f>
        <v>0</v>
      </c>
      <c r="F59" s="511">
        <f t="shared" si="0"/>
        <v>3650.0940000000001</v>
      </c>
    </row>
    <row r="60" spans="2:6" ht="14.25" x14ac:dyDescent="0.3">
      <c r="B60" s="510" t="s">
        <v>430</v>
      </c>
      <c r="C60" s="511">
        <f>'7'!N57</f>
        <v>9417.1610000000001</v>
      </c>
      <c r="D60" s="511">
        <f>'8'!N57</f>
        <v>-523.01099999999997</v>
      </c>
      <c r="E60" s="511">
        <f>'9'!N57</f>
        <v>0</v>
      </c>
      <c r="F60" s="511">
        <f t="shared" si="0"/>
        <v>8894.15</v>
      </c>
    </row>
    <row r="61" spans="2:6" ht="14.25" x14ac:dyDescent="0.3">
      <c r="B61" s="510" t="s">
        <v>183</v>
      </c>
      <c r="C61" s="511">
        <f>'7'!N58</f>
        <v>0</v>
      </c>
      <c r="D61" s="511">
        <f>'8'!N58</f>
        <v>145606.90900000001</v>
      </c>
      <c r="E61" s="511">
        <f>'9'!N58</f>
        <v>0</v>
      </c>
      <c r="F61" s="511">
        <f t="shared" si="0"/>
        <v>145606.90900000001</v>
      </c>
    </row>
    <row r="62" spans="2:6" ht="14.25" x14ac:dyDescent="0.3">
      <c r="B62" s="510" t="s">
        <v>431</v>
      </c>
      <c r="C62" s="511">
        <f>'7'!N59</f>
        <v>5566.8440000000001</v>
      </c>
      <c r="D62" s="511">
        <f>'8'!N59</f>
        <v>-401.24199999999996</v>
      </c>
      <c r="E62" s="511">
        <f>'9'!N59</f>
        <v>0</v>
      </c>
      <c r="F62" s="511">
        <f t="shared" si="0"/>
        <v>5165.6019999999999</v>
      </c>
    </row>
    <row r="63" spans="2:6" ht="14.25" x14ac:dyDescent="0.3">
      <c r="B63" s="510" t="s">
        <v>432</v>
      </c>
      <c r="C63" s="511">
        <f>'7'!N60</f>
        <v>4069.2489999999998</v>
      </c>
      <c r="D63" s="511">
        <f>'8'!N60</f>
        <v>4856.5644000000002</v>
      </c>
      <c r="E63" s="511">
        <f>'9'!N60</f>
        <v>0</v>
      </c>
      <c r="F63" s="511">
        <f t="shared" si="0"/>
        <v>8925.8133999999991</v>
      </c>
    </row>
    <row r="64" spans="2:6" ht="14.25" x14ac:dyDescent="0.3">
      <c r="B64" s="510" t="s">
        <v>433</v>
      </c>
      <c r="C64" s="511">
        <f>'7'!N61</f>
        <v>1018.769</v>
      </c>
      <c r="D64" s="511">
        <f>'8'!N61</f>
        <v>2E-3</v>
      </c>
      <c r="E64" s="511">
        <f>'9'!N61</f>
        <v>0</v>
      </c>
      <c r="F64" s="511">
        <f t="shared" si="0"/>
        <v>1018.771</v>
      </c>
    </row>
    <row r="65" spans="2:6" ht="15" thickBot="1" x14ac:dyDescent="0.35">
      <c r="B65" s="512" t="s">
        <v>434</v>
      </c>
      <c r="C65" s="513">
        <f>'7'!N62</f>
        <v>130095.561</v>
      </c>
      <c r="D65" s="513">
        <f>'8'!N62</f>
        <v>-1411.3870000000002</v>
      </c>
      <c r="E65" s="513">
        <f>'9'!N62</f>
        <v>0</v>
      </c>
      <c r="F65" s="513">
        <f t="shared" si="0"/>
        <v>128684.174</v>
      </c>
    </row>
    <row r="66" spans="2:6" ht="14.25" thickBot="1" x14ac:dyDescent="0.3">
      <c r="B66" s="506" t="s">
        <v>435</v>
      </c>
      <c r="C66" s="507">
        <f>'7'!N63</f>
        <v>18275.522000000001</v>
      </c>
      <c r="D66" s="507">
        <f>'8'!N63</f>
        <v>0</v>
      </c>
      <c r="E66" s="507">
        <f>'9'!N63</f>
        <v>0</v>
      </c>
      <c r="F66" s="507">
        <f t="shared" si="0"/>
        <v>18275.522000000001</v>
      </c>
    </row>
    <row r="67" spans="2:6" ht="14.25" x14ac:dyDescent="0.3">
      <c r="B67" s="508" t="s">
        <v>212</v>
      </c>
      <c r="C67" s="509">
        <f>'7'!N64</f>
        <v>16525.537</v>
      </c>
      <c r="D67" s="509">
        <f>'8'!N64</f>
        <v>0</v>
      </c>
      <c r="E67" s="509">
        <f>'9'!N64</f>
        <v>0</v>
      </c>
      <c r="F67" s="509">
        <f t="shared" si="0"/>
        <v>16525.537</v>
      </c>
    </row>
    <row r="68" spans="2:6" ht="14.25" x14ac:dyDescent="0.3">
      <c r="B68" s="510" t="s">
        <v>436</v>
      </c>
      <c r="C68" s="511">
        <f>'7'!N65</f>
        <v>-12.251999999999999</v>
      </c>
      <c r="D68" s="511">
        <f>'8'!N65</f>
        <v>0</v>
      </c>
      <c r="E68" s="511">
        <f>'9'!N65</f>
        <v>0</v>
      </c>
      <c r="F68" s="511">
        <f t="shared" si="0"/>
        <v>-12.251999999999999</v>
      </c>
    </row>
    <row r="69" spans="2:6" ht="15" thickBot="1" x14ac:dyDescent="0.35">
      <c r="B69" s="512" t="s">
        <v>437</v>
      </c>
      <c r="C69" s="513">
        <f>'7'!N66</f>
        <v>1762.2370000000001</v>
      </c>
      <c r="D69" s="513">
        <f>'8'!N66</f>
        <v>0</v>
      </c>
      <c r="E69" s="513">
        <f>'9'!N66</f>
        <v>0</v>
      </c>
      <c r="F69" s="513">
        <f t="shared" si="0"/>
        <v>1762.2370000000001</v>
      </c>
    </row>
    <row r="70" spans="2:6" ht="14.25" thickBot="1" x14ac:dyDescent="0.3">
      <c r="B70" s="506" t="s">
        <v>213</v>
      </c>
      <c r="C70" s="507">
        <f>'7'!N67</f>
        <v>-41496.100000000006</v>
      </c>
      <c r="D70" s="507">
        <f>'8'!N67</f>
        <v>0</v>
      </c>
      <c r="E70" s="507">
        <f>'9'!N67</f>
        <v>68758.523000000001</v>
      </c>
      <c r="F70" s="507">
        <f t="shared" si="0"/>
        <v>27262.422999999995</v>
      </c>
    </row>
    <row r="71" spans="2:6" ht="15" thickBot="1" x14ac:dyDescent="0.35">
      <c r="B71" s="514" t="s">
        <v>213</v>
      </c>
      <c r="C71" s="515">
        <f>'7'!N68</f>
        <v>-41496.100000000006</v>
      </c>
      <c r="D71" s="515">
        <f>'8'!N68</f>
        <v>0</v>
      </c>
      <c r="E71" s="515">
        <f>'9'!N68</f>
        <v>68758.523000000001</v>
      </c>
      <c r="F71" s="515">
        <f t="shared" si="0"/>
        <v>27262.422999999995</v>
      </c>
    </row>
    <row r="72" spans="2:6" ht="14.25" thickBot="1" x14ac:dyDescent="0.3">
      <c r="B72" s="519" t="s">
        <v>15</v>
      </c>
      <c r="C72" s="520">
        <f>'7'!N69</f>
        <v>5420442.3989999993</v>
      </c>
      <c r="D72" s="520">
        <f>'8'!N69</f>
        <v>5348396.6821999988</v>
      </c>
      <c r="E72" s="520">
        <f>'9'!N69</f>
        <v>467988.86799999996</v>
      </c>
      <c r="F72" s="520">
        <f>'10'!N69</f>
        <v>11236827.949199997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37"/>
  <sheetViews>
    <sheetView zoomScale="90" zoomScaleNormal="90" workbookViewId="0">
      <selection activeCell="F40" sqref="F40"/>
    </sheetView>
  </sheetViews>
  <sheetFormatPr baseColWidth="10" defaultRowHeight="13.5" x14ac:dyDescent="0.25"/>
  <cols>
    <col min="1" max="1" width="6.85546875" style="8" customWidth="1"/>
    <col min="2" max="2" width="30.85546875" style="8" customWidth="1"/>
    <col min="3" max="3" width="12.7109375" style="8" customWidth="1"/>
    <col min="4" max="4" width="12" style="8" customWidth="1"/>
    <col min="5" max="5" width="12.42578125" style="8" customWidth="1"/>
    <col min="6" max="6" width="12.85546875" style="8" customWidth="1"/>
    <col min="7" max="7" width="11.85546875" style="8" customWidth="1"/>
    <col min="8" max="8" width="11.5703125" style="8" customWidth="1"/>
    <col min="9" max="16384" width="11.42578125" style="8"/>
  </cols>
  <sheetData>
    <row r="1" spans="2:9" ht="14.25" customHeight="1" x14ac:dyDescent="0.25">
      <c r="B1" s="6"/>
    </row>
    <row r="2" spans="2:9" x14ac:dyDescent="0.25">
      <c r="B2" s="2"/>
    </row>
    <row r="3" spans="2:9" x14ac:dyDescent="0.25">
      <c r="B3" s="1" t="s">
        <v>180</v>
      </c>
    </row>
    <row r="4" spans="2:9" x14ac:dyDescent="0.25">
      <c r="B4" s="1"/>
    </row>
    <row r="5" spans="2:9" x14ac:dyDescent="0.25">
      <c r="B5" s="6" t="s">
        <v>187</v>
      </c>
    </row>
    <row r="6" spans="2:9" x14ac:dyDescent="0.25">
      <c r="B6" s="2"/>
    </row>
    <row r="7" spans="2:9" x14ac:dyDescent="0.25">
      <c r="B7" s="156" t="s">
        <v>87</v>
      </c>
      <c r="C7" s="157" t="s">
        <v>94</v>
      </c>
      <c r="D7" s="158"/>
      <c r="E7" s="159" t="s">
        <v>189</v>
      </c>
      <c r="F7" s="160"/>
      <c r="G7" s="89" t="s">
        <v>15</v>
      </c>
      <c r="H7" s="160"/>
    </row>
    <row r="8" spans="2:9" x14ac:dyDescent="0.25">
      <c r="B8" s="161" t="s">
        <v>89</v>
      </c>
      <c r="C8" s="162"/>
      <c r="D8" s="163"/>
      <c r="E8" s="164" t="s">
        <v>188</v>
      </c>
      <c r="F8" s="165"/>
      <c r="G8" s="166"/>
      <c r="H8" s="167"/>
    </row>
    <row r="9" spans="2:9" x14ac:dyDescent="0.25">
      <c r="B9" s="168"/>
      <c r="C9" s="90" t="s">
        <v>177</v>
      </c>
      <c r="D9" s="90" t="s">
        <v>178</v>
      </c>
      <c r="E9" s="90" t="s">
        <v>177</v>
      </c>
      <c r="F9" s="90" t="s">
        <v>178</v>
      </c>
      <c r="G9" s="90" t="s">
        <v>177</v>
      </c>
      <c r="H9" s="90" t="s">
        <v>178</v>
      </c>
    </row>
    <row r="10" spans="2:9" x14ac:dyDescent="0.25">
      <c r="B10" s="82"/>
      <c r="C10" s="10"/>
      <c r="D10" s="10"/>
      <c r="E10" s="10"/>
      <c r="F10" s="10"/>
      <c r="G10" s="10"/>
      <c r="H10" s="10"/>
      <c r="I10" s="12"/>
    </row>
    <row r="11" spans="2:9" x14ac:dyDescent="0.25">
      <c r="B11" s="50" t="s">
        <v>23</v>
      </c>
      <c r="C11" s="172">
        <v>0</v>
      </c>
      <c r="D11" s="172"/>
      <c r="E11" s="10">
        <v>0</v>
      </c>
      <c r="F11" s="10">
        <v>0</v>
      </c>
      <c r="G11" s="10">
        <f>C11+E11</f>
        <v>0</v>
      </c>
      <c r="H11" s="10">
        <f>D11+F11</f>
        <v>0</v>
      </c>
      <c r="I11" s="12"/>
    </row>
    <row r="12" spans="2:9" x14ac:dyDescent="0.25">
      <c r="B12" s="50" t="s">
        <v>175</v>
      </c>
      <c r="C12" s="215"/>
      <c r="D12" s="215">
        <v>0</v>
      </c>
      <c r="E12" s="10">
        <v>0</v>
      </c>
      <c r="F12" s="10">
        <v>0</v>
      </c>
      <c r="G12" s="10">
        <f t="shared" ref="G12:G17" si="0">C12+E12</f>
        <v>0</v>
      </c>
      <c r="H12" s="10">
        <f t="shared" ref="H12:H17" si="1">D12+F12</f>
        <v>0</v>
      </c>
      <c r="I12" s="12"/>
    </row>
    <row r="13" spans="2:9" x14ac:dyDescent="0.25">
      <c r="B13" s="206" t="s">
        <v>24</v>
      </c>
      <c r="C13" s="172">
        <v>0</v>
      </c>
      <c r="D13" s="172">
        <v>0</v>
      </c>
      <c r="E13" s="10">
        <v>0</v>
      </c>
      <c r="F13" s="10">
        <v>0</v>
      </c>
      <c r="G13" s="10">
        <f t="shared" si="0"/>
        <v>0</v>
      </c>
      <c r="H13" s="10">
        <f t="shared" si="1"/>
        <v>0</v>
      </c>
      <c r="I13" s="12"/>
    </row>
    <row r="14" spans="2:9" x14ac:dyDescent="0.25">
      <c r="B14" s="50" t="s">
        <v>25</v>
      </c>
      <c r="C14" s="172">
        <v>0</v>
      </c>
      <c r="D14" s="172">
        <v>0</v>
      </c>
      <c r="E14" s="10">
        <v>0</v>
      </c>
      <c r="F14" s="10">
        <v>0</v>
      </c>
      <c r="G14" s="10">
        <f t="shared" si="0"/>
        <v>0</v>
      </c>
      <c r="H14" s="10">
        <f t="shared" si="1"/>
        <v>0</v>
      </c>
      <c r="I14" s="12"/>
    </row>
    <row r="15" spans="2:9" x14ac:dyDescent="0.25">
      <c r="B15" s="206"/>
      <c r="C15" s="172"/>
      <c r="D15" s="172"/>
      <c r="E15" s="10">
        <v>0</v>
      </c>
      <c r="F15" s="10">
        <v>0</v>
      </c>
      <c r="G15" s="10">
        <f t="shared" si="0"/>
        <v>0</v>
      </c>
      <c r="H15" s="10">
        <f t="shared" si="1"/>
        <v>0</v>
      </c>
      <c r="I15" s="12"/>
    </row>
    <row r="16" spans="2:9" x14ac:dyDescent="0.25">
      <c r="B16" s="206" t="s">
        <v>26</v>
      </c>
      <c r="C16" s="172"/>
      <c r="D16" s="172"/>
      <c r="E16" s="436"/>
      <c r="F16" s="10">
        <v>0</v>
      </c>
      <c r="G16" s="10">
        <f t="shared" si="0"/>
        <v>0</v>
      </c>
      <c r="H16" s="10">
        <f t="shared" si="1"/>
        <v>0</v>
      </c>
      <c r="I16" s="12"/>
    </row>
    <row r="17" spans="1:9" x14ac:dyDescent="0.25">
      <c r="B17" s="206" t="s">
        <v>176</v>
      </c>
      <c r="C17" s="172">
        <v>0</v>
      </c>
      <c r="D17" s="172"/>
      <c r="E17" s="10">
        <v>0</v>
      </c>
      <c r="F17" s="10">
        <v>0</v>
      </c>
      <c r="G17" s="10">
        <f t="shared" si="0"/>
        <v>0</v>
      </c>
      <c r="H17" s="10">
        <f t="shared" si="1"/>
        <v>0</v>
      </c>
      <c r="I17" s="12"/>
    </row>
    <row r="18" spans="1:9" x14ac:dyDescent="0.25">
      <c r="B18" s="82"/>
      <c r="C18" s="172"/>
      <c r="D18" s="172"/>
      <c r="E18" s="10"/>
      <c r="F18" s="10"/>
      <c r="G18" s="10"/>
      <c r="H18" s="10"/>
      <c r="I18" s="12"/>
    </row>
    <row r="19" spans="1:9" x14ac:dyDescent="0.25">
      <c r="B19" s="7" t="s">
        <v>179</v>
      </c>
      <c r="C19" s="169">
        <f t="shared" ref="C19:H19" si="2">SUM(C11:C17)</f>
        <v>0</v>
      </c>
      <c r="D19" s="169">
        <f t="shared" si="2"/>
        <v>0</v>
      </c>
      <c r="E19" s="169">
        <f t="shared" si="2"/>
        <v>0</v>
      </c>
      <c r="F19" s="169">
        <f t="shared" si="2"/>
        <v>0</v>
      </c>
      <c r="G19" s="169">
        <f t="shared" si="2"/>
        <v>0</v>
      </c>
      <c r="H19" s="169">
        <f t="shared" si="2"/>
        <v>0</v>
      </c>
      <c r="I19" s="12"/>
    </row>
    <row r="20" spans="1:9" x14ac:dyDescent="0.25">
      <c r="A20" s="28"/>
      <c r="B20" s="239" t="s">
        <v>334</v>
      </c>
      <c r="C20" s="12"/>
      <c r="D20" s="12"/>
      <c r="E20" s="12"/>
      <c r="F20" s="12"/>
      <c r="G20" s="12"/>
      <c r="H20" s="12"/>
      <c r="I20" s="12"/>
    </row>
    <row r="21" spans="1:9" x14ac:dyDescent="0.25">
      <c r="A21" s="28"/>
      <c r="C21" s="12"/>
      <c r="D21" s="12"/>
      <c r="E21" s="12"/>
      <c r="F21" s="12"/>
      <c r="G21" s="12"/>
      <c r="H21" s="12"/>
      <c r="I21" s="12"/>
    </row>
    <row r="22" spans="1:9" x14ac:dyDescent="0.25">
      <c r="A22" s="28"/>
      <c r="B22" s="6" t="s">
        <v>204</v>
      </c>
    </row>
    <row r="23" spans="1:9" x14ac:dyDescent="0.25">
      <c r="A23" s="28"/>
      <c r="B23" s="1"/>
    </row>
    <row r="24" spans="1:9" x14ac:dyDescent="0.25">
      <c r="B24" s="156" t="s">
        <v>87</v>
      </c>
      <c r="C24" s="157" t="s">
        <v>94</v>
      </c>
      <c r="D24" s="158"/>
      <c r="E24" s="159" t="s">
        <v>189</v>
      </c>
      <c r="F24" s="160"/>
      <c r="G24" s="89" t="s">
        <v>15</v>
      </c>
      <c r="H24" s="160"/>
    </row>
    <row r="25" spans="1:9" x14ac:dyDescent="0.25">
      <c r="B25" s="161" t="s">
        <v>89</v>
      </c>
      <c r="C25" s="162"/>
      <c r="D25" s="163"/>
      <c r="E25" s="164" t="s">
        <v>188</v>
      </c>
      <c r="F25" s="170"/>
      <c r="G25" s="166"/>
      <c r="H25" s="167"/>
    </row>
    <row r="26" spans="1:9" x14ac:dyDescent="0.25">
      <c r="B26" s="171"/>
      <c r="C26" s="81" t="s">
        <v>177</v>
      </c>
      <c r="D26" s="81" t="s">
        <v>178</v>
      </c>
      <c r="E26" s="81" t="s">
        <v>177</v>
      </c>
      <c r="F26" s="81" t="s">
        <v>178</v>
      </c>
      <c r="G26" s="81" t="s">
        <v>177</v>
      </c>
      <c r="H26" s="81" t="s">
        <v>178</v>
      </c>
    </row>
    <row r="27" spans="1:9" x14ac:dyDescent="0.25">
      <c r="B27" s="139" t="s">
        <v>185</v>
      </c>
      <c r="C27" s="172"/>
      <c r="D27" s="172"/>
      <c r="E27" s="172"/>
      <c r="F27" s="172"/>
      <c r="G27" s="172"/>
      <c r="H27" s="172"/>
      <c r="I27" s="12"/>
    </row>
    <row r="28" spans="1:9" x14ac:dyDescent="0.25">
      <c r="B28" s="139" t="s">
        <v>186</v>
      </c>
      <c r="C28" s="172"/>
      <c r="D28" s="172"/>
      <c r="E28" s="172"/>
      <c r="F28" s="172"/>
      <c r="G28" s="172"/>
      <c r="H28" s="172"/>
      <c r="I28" s="12"/>
    </row>
    <row r="29" spans="1:9" x14ac:dyDescent="0.25">
      <c r="B29" s="123"/>
      <c r="C29" s="173"/>
      <c r="D29" s="173"/>
      <c r="E29" s="174"/>
      <c r="F29" s="174"/>
      <c r="G29" s="174"/>
      <c r="H29" s="175"/>
      <c r="I29" s="12"/>
    </row>
    <row r="30" spans="1:9" x14ac:dyDescent="0.25">
      <c r="B30" s="7" t="s">
        <v>179</v>
      </c>
      <c r="C30" s="169">
        <f>SUM(C27:C29)</f>
        <v>0</v>
      </c>
      <c r="D30" s="169">
        <v>0</v>
      </c>
      <c r="E30" s="169">
        <f>SUM(E27:E28)</f>
        <v>0</v>
      </c>
      <c r="F30" s="169">
        <v>0</v>
      </c>
      <c r="G30" s="169">
        <f>+C30+E30</f>
        <v>0</v>
      </c>
      <c r="H30" s="175">
        <v>0</v>
      </c>
      <c r="I30" s="12"/>
    </row>
    <row r="31" spans="1:9" x14ac:dyDescent="0.25">
      <c r="B31" s="239" t="s">
        <v>334</v>
      </c>
      <c r="C31" s="12"/>
      <c r="D31" s="12"/>
      <c r="E31" s="12"/>
      <c r="F31" s="12"/>
      <c r="G31" s="12"/>
      <c r="H31" s="12"/>
      <c r="I31" s="12"/>
    </row>
    <row r="37" spans="7:7" x14ac:dyDescent="0.25">
      <c r="G37" s="23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69"/>
  <sheetViews>
    <sheetView topLeftCell="F40" zoomScale="91" zoomScaleNormal="91" workbookViewId="0">
      <selection activeCell="N67" sqref="N67"/>
    </sheetView>
  </sheetViews>
  <sheetFormatPr baseColWidth="10" defaultRowHeight="12.75" x14ac:dyDescent="0.2"/>
  <cols>
    <col min="1" max="1" width="38.5703125" customWidth="1"/>
    <col min="10" max="10" width="13.7109375" customWidth="1"/>
    <col min="12" max="12" width="13" customWidth="1"/>
    <col min="14" max="14" width="13.85546875" customWidth="1"/>
  </cols>
  <sheetData>
    <row r="1" spans="1:14" s="8" customFormat="1" ht="13.5" x14ac:dyDescent="0.25">
      <c r="A1" s="1" t="s">
        <v>200</v>
      </c>
    </row>
    <row r="2" spans="1:14" s="8" customFormat="1" ht="13.5" x14ac:dyDescent="0.25"/>
    <row r="3" spans="1:14" s="8" customFormat="1" ht="14.25" thickBot="1" x14ac:dyDescent="0.3">
      <c r="A3" s="154" t="s">
        <v>455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493" customFormat="1" ht="14.25" thickBot="1" x14ac:dyDescent="0.3">
      <c r="A4" s="521" t="s">
        <v>438</v>
      </c>
      <c r="B4" s="522" t="s">
        <v>49</v>
      </c>
      <c r="C4" s="523" t="s">
        <v>50</v>
      </c>
      <c r="D4" s="523" t="s">
        <v>51</v>
      </c>
      <c r="E4" s="523" t="s">
        <v>52</v>
      </c>
      <c r="F4" s="523" t="s">
        <v>53</v>
      </c>
      <c r="G4" s="523" t="s">
        <v>54</v>
      </c>
      <c r="H4" s="523" t="s">
        <v>55</v>
      </c>
      <c r="I4" s="523" t="s">
        <v>56</v>
      </c>
      <c r="J4" s="523" t="s">
        <v>57</v>
      </c>
      <c r="K4" s="523" t="s">
        <v>58</v>
      </c>
      <c r="L4" s="523" t="s">
        <v>59</v>
      </c>
      <c r="M4" s="524" t="s">
        <v>60</v>
      </c>
      <c r="N4" s="521" t="s">
        <v>394</v>
      </c>
    </row>
    <row r="5" spans="1:14" ht="14.25" thickBot="1" x14ac:dyDescent="0.3">
      <c r="A5" s="506" t="s">
        <v>23</v>
      </c>
      <c r="B5" s="525">
        <f>SUM(B6:B10)</f>
        <v>8727.366</v>
      </c>
      <c r="C5" s="526">
        <f t="shared" ref="C5:N5" si="0">SUM(C6:C10)</f>
        <v>5769.9809999999998</v>
      </c>
      <c r="D5" s="526">
        <f t="shared" si="0"/>
        <v>7535.1619999999994</v>
      </c>
      <c r="E5" s="526">
        <f t="shared" si="0"/>
        <v>6214.1670000000004</v>
      </c>
      <c r="F5" s="526">
        <f t="shared" si="0"/>
        <v>11209.824000000001</v>
      </c>
      <c r="G5" s="526">
        <f t="shared" si="0"/>
        <v>8846.9679999999989</v>
      </c>
      <c r="H5" s="526">
        <f t="shared" si="0"/>
        <v>7232.0619999999999</v>
      </c>
      <c r="I5" s="526">
        <f t="shared" si="0"/>
        <v>8665.2049999999999</v>
      </c>
      <c r="J5" s="526">
        <f t="shared" si="0"/>
        <v>7207.7</v>
      </c>
      <c r="K5" s="526">
        <f t="shared" si="0"/>
        <v>7670.8339999999998</v>
      </c>
      <c r="L5" s="526">
        <f t="shared" si="0"/>
        <v>7271.93</v>
      </c>
      <c r="M5" s="527">
        <f t="shared" si="0"/>
        <v>6630.2650000000003</v>
      </c>
      <c r="N5" s="507">
        <f t="shared" si="0"/>
        <v>92981.464000000007</v>
      </c>
    </row>
    <row r="6" spans="1:14" ht="14.25" x14ac:dyDescent="0.3">
      <c r="A6" s="508" t="s">
        <v>395</v>
      </c>
      <c r="B6" s="528">
        <v>963.6</v>
      </c>
      <c r="C6" s="529">
        <v>-678.88099999999997</v>
      </c>
      <c r="D6" s="529">
        <v>-215.81899999999999</v>
      </c>
      <c r="E6" s="529">
        <v>-742.77499999999998</v>
      </c>
      <c r="F6" s="529">
        <v>1197.386</v>
      </c>
      <c r="G6" s="529">
        <v>-190.00200000000001</v>
      </c>
      <c r="H6" s="529">
        <v>-485.14299999999997</v>
      </c>
      <c r="I6" s="529">
        <v>-573.69600000000003</v>
      </c>
      <c r="J6" s="529">
        <v>-128.446</v>
      </c>
      <c r="K6" s="529">
        <v>25.547999999999998</v>
      </c>
      <c r="L6" s="529">
        <v>-27.177</v>
      </c>
      <c r="M6" s="530">
        <v>26.082000000000001</v>
      </c>
      <c r="N6" s="509">
        <f>SUM(B6:M6)</f>
        <v>-829.32299999999998</v>
      </c>
    </row>
    <row r="7" spans="1:14" ht="14.25" x14ac:dyDescent="0.3">
      <c r="A7" s="510" t="s">
        <v>439</v>
      </c>
      <c r="B7" s="531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3"/>
      <c r="N7" s="511">
        <f>SUM(B7:M7)</f>
        <v>0</v>
      </c>
    </row>
    <row r="8" spans="1:14" ht="14.25" x14ac:dyDescent="0.3">
      <c r="A8" s="510" t="s">
        <v>447</v>
      </c>
      <c r="B8" s="531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3"/>
      <c r="N8" s="511">
        <f>SUM(B8:M8)</f>
        <v>0</v>
      </c>
    </row>
    <row r="9" spans="1:14" ht="14.25" x14ac:dyDescent="0.3">
      <c r="A9" s="510" t="s">
        <v>396</v>
      </c>
      <c r="B9" s="531">
        <v>7763.7659999999996</v>
      </c>
      <c r="C9" s="532">
        <v>6448.8620000000001</v>
      </c>
      <c r="D9" s="532">
        <v>7750.9809999999998</v>
      </c>
      <c r="E9" s="532">
        <v>6956.942</v>
      </c>
      <c r="F9" s="532">
        <v>10012.438</v>
      </c>
      <c r="G9" s="532">
        <v>9036.9699999999993</v>
      </c>
      <c r="H9" s="532">
        <v>7717.2049999999999</v>
      </c>
      <c r="I9" s="532">
        <v>9238.9009999999998</v>
      </c>
      <c r="J9" s="532">
        <v>7336.1459999999997</v>
      </c>
      <c r="K9" s="532">
        <v>7645.2860000000001</v>
      </c>
      <c r="L9" s="532">
        <v>7299.107</v>
      </c>
      <c r="M9" s="533">
        <v>6604.183</v>
      </c>
      <c r="N9" s="511">
        <f>SUM(B9:M9)</f>
        <v>93810.787000000011</v>
      </c>
    </row>
    <row r="10" spans="1:14" ht="15" thickBot="1" x14ac:dyDescent="0.35">
      <c r="A10" s="512" t="s">
        <v>397</v>
      </c>
      <c r="B10" s="534"/>
      <c r="C10" s="535"/>
      <c r="D10" s="535"/>
      <c r="E10" s="535"/>
      <c r="F10" s="535"/>
      <c r="G10" s="535"/>
      <c r="H10" s="535"/>
      <c r="I10" s="535"/>
      <c r="J10" s="535"/>
      <c r="K10" s="535"/>
      <c r="L10" s="535"/>
      <c r="M10" s="536"/>
      <c r="N10" s="513">
        <f>SUM(B10:M10)</f>
        <v>0</v>
      </c>
    </row>
    <row r="11" spans="1:14" ht="14.25" thickBot="1" x14ac:dyDescent="0.3">
      <c r="A11" s="506" t="s">
        <v>398</v>
      </c>
      <c r="B11" s="525">
        <f>SUM(B12:B18)</f>
        <v>202993.51300000001</v>
      </c>
      <c r="C11" s="526">
        <f t="shared" ref="C11:N11" si="1">SUM(C12:C18)</f>
        <v>172169.88099999999</v>
      </c>
      <c r="D11" s="526">
        <f t="shared" si="1"/>
        <v>212236.48200000002</v>
      </c>
      <c r="E11" s="526">
        <f t="shared" si="1"/>
        <v>183542.90099999998</v>
      </c>
      <c r="F11" s="526">
        <f t="shared" si="1"/>
        <v>216584.92500000002</v>
      </c>
      <c r="G11" s="526">
        <f t="shared" si="1"/>
        <v>209174.929</v>
      </c>
      <c r="H11" s="526">
        <f t="shared" si="1"/>
        <v>174354.217</v>
      </c>
      <c r="I11" s="526">
        <f t="shared" si="1"/>
        <v>187824.03899999999</v>
      </c>
      <c r="J11" s="526">
        <f t="shared" si="1"/>
        <v>204318.73200000002</v>
      </c>
      <c r="K11" s="526">
        <f t="shared" si="1"/>
        <v>205392.35200000001</v>
      </c>
      <c r="L11" s="526">
        <f t="shared" si="1"/>
        <v>205208.13099999999</v>
      </c>
      <c r="M11" s="527">
        <f t="shared" si="1"/>
        <v>201827.28600000002</v>
      </c>
      <c r="N11" s="507">
        <f t="shared" si="1"/>
        <v>2375627.3879999998</v>
      </c>
    </row>
    <row r="12" spans="1:14" ht="14.25" x14ac:dyDescent="0.3">
      <c r="A12" s="508" t="s">
        <v>399</v>
      </c>
      <c r="B12" s="528"/>
      <c r="C12" s="529"/>
      <c r="D12" s="529"/>
      <c r="E12" s="529"/>
      <c r="F12" s="529"/>
      <c r="G12" s="529"/>
      <c r="H12" s="529"/>
      <c r="I12" s="529"/>
      <c r="J12" s="529"/>
      <c r="K12" s="529">
        <v>9031.2000000000007</v>
      </c>
      <c r="L12" s="529"/>
      <c r="M12" s="530"/>
      <c r="N12" s="509">
        <f t="shared" ref="N12:N18" si="2">SUM(B12:M12)</f>
        <v>9031.2000000000007</v>
      </c>
    </row>
    <row r="13" spans="1:14" ht="14.25" x14ac:dyDescent="0.3">
      <c r="A13" s="508" t="s">
        <v>487</v>
      </c>
      <c r="B13" s="528"/>
      <c r="C13" s="529"/>
      <c r="D13" s="529"/>
      <c r="E13" s="529"/>
      <c r="F13" s="529"/>
      <c r="G13" s="529"/>
      <c r="H13" s="529"/>
      <c r="I13" s="529"/>
      <c r="J13" s="529"/>
      <c r="K13" s="529"/>
      <c r="L13" s="529">
        <v>1122.585</v>
      </c>
      <c r="M13" s="530">
        <v>2832.547</v>
      </c>
      <c r="N13" s="509">
        <f t="shared" si="2"/>
        <v>3955.1320000000001</v>
      </c>
    </row>
    <row r="14" spans="1:14" ht="14.25" x14ac:dyDescent="0.3">
      <c r="A14" s="510" t="s">
        <v>400</v>
      </c>
      <c r="B14" s="531">
        <v>-8947.8349999999991</v>
      </c>
      <c r="C14" s="532">
        <v>-16001.694</v>
      </c>
      <c r="D14" s="532">
        <v>5882.7520000000004</v>
      </c>
      <c r="E14" s="532">
        <v>-4341</v>
      </c>
      <c r="F14" s="532">
        <v>9203.7369999999992</v>
      </c>
      <c r="G14" s="532">
        <v>9890.1119999999992</v>
      </c>
      <c r="H14" s="532">
        <v>-6698.0569999999998</v>
      </c>
      <c r="I14" s="532">
        <v>-1115.3340000000001</v>
      </c>
      <c r="J14" s="532">
        <v>4061.6179999999999</v>
      </c>
      <c r="K14" s="532">
        <v>-13164.319</v>
      </c>
      <c r="L14" s="532">
        <v>-929.07399999999996</v>
      </c>
      <c r="M14" s="533">
        <v>-1700.82</v>
      </c>
      <c r="N14" s="511">
        <f t="shared" si="2"/>
        <v>-23859.914000000001</v>
      </c>
    </row>
    <row r="15" spans="1:14" ht="14.25" x14ac:dyDescent="0.3">
      <c r="A15" s="510" t="s">
        <v>401</v>
      </c>
      <c r="B15" s="531">
        <v>90725.551999999996</v>
      </c>
      <c r="C15" s="532">
        <v>37060.495000000003</v>
      </c>
      <c r="D15" s="532">
        <v>97990.176000000007</v>
      </c>
      <c r="E15" s="532">
        <v>98967.660999999993</v>
      </c>
      <c r="F15" s="532">
        <v>102394.137</v>
      </c>
      <c r="G15" s="532">
        <v>87784.8</v>
      </c>
      <c r="H15" s="532">
        <v>95581.747000000003</v>
      </c>
      <c r="I15" s="532">
        <v>84970.683999999994</v>
      </c>
      <c r="J15" s="532">
        <v>93701.909</v>
      </c>
      <c r="K15" s="532">
        <v>106784.777</v>
      </c>
      <c r="L15" s="532">
        <v>95937.285999999993</v>
      </c>
      <c r="M15" s="533">
        <v>98481.240999999995</v>
      </c>
      <c r="N15" s="511">
        <f t="shared" si="2"/>
        <v>1090380.4649999999</v>
      </c>
    </row>
    <row r="16" spans="1:14" ht="14.25" x14ac:dyDescent="0.3">
      <c r="A16" s="510" t="s">
        <v>402</v>
      </c>
      <c r="B16" s="531">
        <v>50942.571000000004</v>
      </c>
      <c r="C16" s="532">
        <v>70244.69</v>
      </c>
      <c r="D16" s="532">
        <v>25187.526000000002</v>
      </c>
      <c r="E16" s="532">
        <v>26016.73</v>
      </c>
      <c r="F16" s="532">
        <v>47324.19</v>
      </c>
      <c r="G16" s="532">
        <v>51743.606</v>
      </c>
      <c r="H16" s="532">
        <v>33678.487999999998</v>
      </c>
      <c r="I16" s="532">
        <v>34202.489000000001</v>
      </c>
      <c r="J16" s="532">
        <v>44688.675999999999</v>
      </c>
      <c r="K16" s="532">
        <v>35182.504999999997</v>
      </c>
      <c r="L16" s="532">
        <v>31721.398000000001</v>
      </c>
      <c r="M16" s="533">
        <v>27875.144</v>
      </c>
      <c r="N16" s="511">
        <f t="shared" si="2"/>
        <v>478808.01300000004</v>
      </c>
    </row>
    <row r="17" spans="1:14" ht="14.25" x14ac:dyDescent="0.3">
      <c r="A17" s="510" t="s">
        <v>403</v>
      </c>
      <c r="B17" s="531">
        <v>38994.991000000002</v>
      </c>
      <c r="C17" s="532">
        <v>31196.109</v>
      </c>
      <c r="D17" s="532">
        <v>35606.673999999999</v>
      </c>
      <c r="E17" s="532">
        <v>53551.114999999998</v>
      </c>
      <c r="F17" s="532">
        <v>47632.016000000003</v>
      </c>
      <c r="G17" s="532">
        <v>39066.732000000004</v>
      </c>
      <c r="H17" s="532">
        <v>46670.877</v>
      </c>
      <c r="I17" s="532">
        <v>57747.487000000001</v>
      </c>
      <c r="J17" s="532">
        <v>46667.836000000003</v>
      </c>
      <c r="K17" s="532">
        <v>47201.205000000002</v>
      </c>
      <c r="L17" s="532">
        <v>44845.264000000003</v>
      </c>
      <c r="M17" s="533">
        <v>49156.11</v>
      </c>
      <c r="N17" s="511">
        <f t="shared" si="2"/>
        <v>538336.41600000008</v>
      </c>
    </row>
    <row r="18" spans="1:14" ht="15" thickBot="1" x14ac:dyDescent="0.35">
      <c r="A18" s="512" t="s">
        <v>404</v>
      </c>
      <c r="B18" s="534">
        <v>31278.234</v>
      </c>
      <c r="C18" s="535">
        <v>49670.281000000003</v>
      </c>
      <c r="D18" s="535">
        <v>47569.353999999999</v>
      </c>
      <c r="E18" s="535">
        <v>9348.3950000000004</v>
      </c>
      <c r="F18" s="535">
        <v>10030.844999999999</v>
      </c>
      <c r="G18" s="535">
        <v>20689.679</v>
      </c>
      <c r="H18" s="535">
        <v>5121.1620000000003</v>
      </c>
      <c r="I18" s="535">
        <v>12018.713</v>
      </c>
      <c r="J18" s="535">
        <v>15198.692999999999</v>
      </c>
      <c r="K18" s="535">
        <v>20356.984</v>
      </c>
      <c r="L18" s="535">
        <v>32510.671999999999</v>
      </c>
      <c r="M18" s="536">
        <v>25183.063999999998</v>
      </c>
      <c r="N18" s="513">
        <f t="shared" si="2"/>
        <v>278976.076</v>
      </c>
    </row>
    <row r="19" spans="1:14" ht="14.25" thickBot="1" x14ac:dyDescent="0.3">
      <c r="A19" s="506" t="s">
        <v>24</v>
      </c>
      <c r="B19" s="525">
        <f>SUM(B20:B21)</f>
        <v>43114.831000000006</v>
      </c>
      <c r="C19" s="526">
        <f t="shared" ref="C19:N19" si="3">SUM(C20:C21)</f>
        <v>40096.315999999999</v>
      </c>
      <c r="D19" s="526">
        <f t="shared" si="3"/>
        <v>43597.644999999997</v>
      </c>
      <c r="E19" s="526">
        <f t="shared" si="3"/>
        <v>39411.163</v>
      </c>
      <c r="F19" s="526">
        <f t="shared" si="3"/>
        <v>47013.341999999997</v>
      </c>
      <c r="G19" s="526">
        <f t="shared" si="3"/>
        <v>48341.976999999999</v>
      </c>
      <c r="H19" s="526">
        <f t="shared" si="3"/>
        <v>42774.266000000003</v>
      </c>
      <c r="I19" s="526">
        <f t="shared" si="3"/>
        <v>36295.457999999999</v>
      </c>
      <c r="J19" s="526">
        <f t="shared" si="3"/>
        <v>43350.754999999997</v>
      </c>
      <c r="K19" s="526">
        <f t="shared" si="3"/>
        <v>42274.236999999994</v>
      </c>
      <c r="L19" s="526">
        <f t="shared" si="3"/>
        <v>41451.991999999998</v>
      </c>
      <c r="M19" s="527">
        <f t="shared" si="3"/>
        <v>37543.581000000006</v>
      </c>
      <c r="N19" s="507">
        <f t="shared" si="3"/>
        <v>505265.56299999997</v>
      </c>
    </row>
    <row r="20" spans="1:14" ht="14.25" x14ac:dyDescent="0.3">
      <c r="A20" s="508" t="s">
        <v>405</v>
      </c>
      <c r="B20" s="528">
        <v>41143.658000000003</v>
      </c>
      <c r="C20" s="529">
        <v>39316.216</v>
      </c>
      <c r="D20" s="529">
        <v>39021.949999999997</v>
      </c>
      <c r="E20" s="529">
        <v>20624.007000000001</v>
      </c>
      <c r="F20" s="529">
        <v>32597.670999999998</v>
      </c>
      <c r="G20" s="529">
        <v>28064.728999999999</v>
      </c>
      <c r="H20" s="529">
        <v>23253.933000000001</v>
      </c>
      <c r="I20" s="529">
        <v>33626.947999999997</v>
      </c>
      <c r="J20" s="529">
        <v>36834.642999999996</v>
      </c>
      <c r="K20" s="529">
        <v>40641.964999999997</v>
      </c>
      <c r="L20" s="529">
        <v>41465.309000000001</v>
      </c>
      <c r="M20" s="530">
        <v>35743.620000000003</v>
      </c>
      <c r="N20" s="509">
        <f>SUM(B20:M20)</f>
        <v>412334.64899999998</v>
      </c>
    </row>
    <row r="21" spans="1:14" ht="15" thickBot="1" x14ac:dyDescent="0.35">
      <c r="A21" s="512" t="s">
        <v>406</v>
      </c>
      <c r="B21" s="534">
        <v>1971.173</v>
      </c>
      <c r="C21" s="535">
        <v>780.1</v>
      </c>
      <c r="D21" s="535">
        <v>4575.6949999999997</v>
      </c>
      <c r="E21" s="535">
        <v>18787.155999999999</v>
      </c>
      <c r="F21" s="535">
        <v>14415.671</v>
      </c>
      <c r="G21" s="535">
        <v>20277.248</v>
      </c>
      <c r="H21" s="535">
        <v>19520.332999999999</v>
      </c>
      <c r="I21" s="535">
        <v>2668.51</v>
      </c>
      <c r="J21" s="535">
        <v>6516.1120000000001</v>
      </c>
      <c r="K21" s="535">
        <v>1632.2719999999999</v>
      </c>
      <c r="L21" s="535">
        <v>-13.317</v>
      </c>
      <c r="M21" s="536">
        <v>1799.961</v>
      </c>
      <c r="N21" s="513">
        <f>SUM(B21:M21)</f>
        <v>92930.913999999975</v>
      </c>
    </row>
    <row r="22" spans="1:14" ht="14.25" thickBot="1" x14ac:dyDescent="0.3">
      <c r="A22" s="506" t="s">
        <v>407</v>
      </c>
      <c r="B22" s="525">
        <f>SUM(B23:B30)</f>
        <v>162220.19200000001</v>
      </c>
      <c r="C22" s="526">
        <f t="shared" ref="C22:N22" si="4">SUM(C23:C30)</f>
        <v>149145.02799999999</v>
      </c>
      <c r="D22" s="526">
        <f t="shared" si="4"/>
        <v>165886.63699999999</v>
      </c>
      <c r="E22" s="526">
        <f t="shared" si="4"/>
        <v>144141.24300000002</v>
      </c>
      <c r="F22" s="526">
        <f t="shared" si="4"/>
        <v>168222.68899999998</v>
      </c>
      <c r="G22" s="526">
        <f t="shared" si="4"/>
        <v>161383.853</v>
      </c>
      <c r="H22" s="526">
        <f t="shared" si="4"/>
        <v>143575.924</v>
      </c>
      <c r="I22" s="526">
        <f t="shared" si="4"/>
        <v>163906.052</v>
      </c>
      <c r="J22" s="526">
        <f t="shared" si="4"/>
        <v>167773.05700000003</v>
      </c>
      <c r="K22" s="526">
        <f t="shared" si="4"/>
        <v>161579.28699999998</v>
      </c>
      <c r="L22" s="526">
        <f t="shared" si="4"/>
        <v>162103.55300000001</v>
      </c>
      <c r="M22" s="527">
        <f t="shared" si="4"/>
        <v>192771.08500000002</v>
      </c>
      <c r="N22" s="507">
        <f t="shared" si="4"/>
        <v>1942708.5999999996</v>
      </c>
    </row>
    <row r="23" spans="1:14" ht="14.25" x14ac:dyDescent="0.3">
      <c r="A23" s="508" t="s">
        <v>440</v>
      </c>
      <c r="B23" s="495"/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7"/>
      <c r="N23" s="509">
        <f>SUM(B23:M23)</f>
        <v>0</v>
      </c>
    </row>
    <row r="24" spans="1:14" ht="14.25" x14ac:dyDescent="0.3">
      <c r="A24" s="508" t="s">
        <v>488</v>
      </c>
      <c r="B24" s="495"/>
      <c r="C24" s="496"/>
      <c r="D24" s="496"/>
      <c r="E24" s="496"/>
      <c r="F24" s="496"/>
      <c r="G24" s="496"/>
      <c r="H24" s="496"/>
      <c r="I24" s="496"/>
      <c r="J24" s="496"/>
      <c r="K24" s="496"/>
      <c r="L24" s="496"/>
      <c r="M24" s="532">
        <v>22027.106</v>
      </c>
      <c r="N24" s="509">
        <f>SUM(B24:M24)</f>
        <v>22027.106</v>
      </c>
    </row>
    <row r="25" spans="1:14" ht="14.25" x14ac:dyDescent="0.3">
      <c r="A25" s="510" t="s">
        <v>343</v>
      </c>
      <c r="B25" s="531">
        <v>110384.372</v>
      </c>
      <c r="C25" s="532">
        <v>119756.538</v>
      </c>
      <c r="D25" s="532">
        <v>85248.19</v>
      </c>
      <c r="E25" s="532">
        <v>134167.709</v>
      </c>
      <c r="F25" s="532">
        <v>106054.66099999999</v>
      </c>
      <c r="G25" s="532">
        <v>120816.192</v>
      </c>
      <c r="H25" s="532">
        <v>112293.236</v>
      </c>
      <c r="I25" s="532">
        <v>88206</v>
      </c>
      <c r="J25" s="532">
        <v>96362.854000000007</v>
      </c>
      <c r="K25" s="532">
        <v>98109.659</v>
      </c>
      <c r="L25" s="532">
        <v>110980.268</v>
      </c>
      <c r="M25" s="533">
        <v>89940.255000000005</v>
      </c>
      <c r="N25" s="511">
        <f t="shared" ref="N25:N30" si="5">SUM(B25:M25)</f>
        <v>1272319.9339999999</v>
      </c>
    </row>
    <row r="26" spans="1:14" ht="14.25" x14ac:dyDescent="0.3">
      <c r="A26" s="510" t="s">
        <v>408</v>
      </c>
      <c r="B26" s="531"/>
      <c r="C26" s="532"/>
      <c r="D26" s="532"/>
      <c r="E26" s="532"/>
      <c r="F26" s="532"/>
      <c r="G26" s="532"/>
      <c r="H26" s="532">
        <v>34750.248</v>
      </c>
      <c r="I26" s="532"/>
      <c r="J26" s="532"/>
      <c r="K26" s="532">
        <v>514.53300000000002</v>
      </c>
      <c r="L26" s="532">
        <v>11090.842000000001</v>
      </c>
      <c r="M26" s="533"/>
      <c r="N26" s="511">
        <f t="shared" si="5"/>
        <v>46355.623000000007</v>
      </c>
    </row>
    <row r="27" spans="1:14" ht="14.25" x14ac:dyDescent="0.3">
      <c r="A27" s="510" t="s">
        <v>409</v>
      </c>
      <c r="B27" s="531">
        <v>3445.4</v>
      </c>
      <c r="C27" s="532">
        <v>3461.6</v>
      </c>
      <c r="D27" s="532">
        <v>2594.8000000000002</v>
      </c>
      <c r="E27" s="532">
        <v>2451</v>
      </c>
      <c r="F27" s="532">
        <v>234.31299999999999</v>
      </c>
      <c r="G27" s="532">
        <v>1398.58</v>
      </c>
      <c r="H27" s="532">
        <v>632.4</v>
      </c>
      <c r="I27" s="532">
        <v>6853.393</v>
      </c>
      <c r="J27" s="532">
        <v>1760.3</v>
      </c>
      <c r="K27" s="532">
        <v>-8.2089999999999996</v>
      </c>
      <c r="L27" s="532">
        <v>9450.0879999999997</v>
      </c>
      <c r="M27" s="533">
        <v>5059.1000000000004</v>
      </c>
      <c r="N27" s="511">
        <f t="shared" si="5"/>
        <v>37332.764999999999</v>
      </c>
    </row>
    <row r="28" spans="1:14" ht="14.25" x14ac:dyDescent="0.3">
      <c r="A28" s="510" t="s">
        <v>441</v>
      </c>
      <c r="B28" s="531"/>
      <c r="C28" s="532"/>
      <c r="D28" s="532"/>
      <c r="E28" s="532"/>
      <c r="F28" s="532"/>
      <c r="G28" s="532"/>
      <c r="H28" s="532"/>
      <c r="I28" s="532"/>
      <c r="J28" s="532"/>
      <c r="K28" s="532"/>
      <c r="L28" s="532"/>
      <c r="M28" s="533"/>
      <c r="N28" s="511">
        <f t="shared" si="5"/>
        <v>0</v>
      </c>
    </row>
    <row r="29" spans="1:14" ht="14.25" x14ac:dyDescent="0.3">
      <c r="A29" s="510" t="s">
        <v>342</v>
      </c>
      <c r="B29" s="531">
        <v>-182.55199999999999</v>
      </c>
      <c r="C29" s="532">
        <v>-11.085000000000001</v>
      </c>
      <c r="D29" s="532">
        <v>-5.3999999999999999E-2</v>
      </c>
      <c r="E29" s="532"/>
      <c r="F29" s="532"/>
      <c r="G29" s="532">
        <v>-69072.784</v>
      </c>
      <c r="H29" s="532">
        <v>-8917.7810000000009</v>
      </c>
      <c r="I29" s="532">
        <v>-99.554000000000002</v>
      </c>
      <c r="J29" s="532"/>
      <c r="K29" s="532"/>
      <c r="L29" s="532">
        <v>-6248.366</v>
      </c>
      <c r="M29" s="533"/>
      <c r="N29" s="511">
        <f t="shared" si="5"/>
        <v>-84532.176000000007</v>
      </c>
    </row>
    <row r="30" spans="1:14" ht="15" thickBot="1" x14ac:dyDescent="0.35">
      <c r="A30" s="512" t="s">
        <v>410</v>
      </c>
      <c r="B30" s="534">
        <v>48572.972000000002</v>
      </c>
      <c r="C30" s="535">
        <v>25937.974999999999</v>
      </c>
      <c r="D30" s="535">
        <v>78043.701000000001</v>
      </c>
      <c r="E30" s="535">
        <v>7522.5339999999997</v>
      </c>
      <c r="F30" s="535">
        <v>61933.714999999997</v>
      </c>
      <c r="G30" s="535">
        <v>108241.86500000001</v>
      </c>
      <c r="H30" s="535">
        <v>4817.8209999999999</v>
      </c>
      <c r="I30" s="535">
        <v>68946.213000000003</v>
      </c>
      <c r="J30" s="535">
        <v>69649.903000000006</v>
      </c>
      <c r="K30" s="535">
        <v>62963.303999999996</v>
      </c>
      <c r="L30" s="535">
        <v>36830.720999999998</v>
      </c>
      <c r="M30" s="536">
        <v>75744.623999999996</v>
      </c>
      <c r="N30" s="513">
        <f t="shared" si="5"/>
        <v>649205.34799999988</v>
      </c>
    </row>
    <row r="31" spans="1:14" ht="14.25" thickBot="1" x14ac:dyDescent="0.3">
      <c r="A31" s="506" t="s">
        <v>411</v>
      </c>
      <c r="B31" s="525">
        <f>SUM(B32:B37)</f>
        <v>29141.332999999999</v>
      </c>
      <c r="C31" s="526">
        <f t="shared" ref="C31:N31" si="6">SUM(C32:C37)</f>
        <v>12378.348999999998</v>
      </c>
      <c r="D31" s="526">
        <f t="shared" si="6"/>
        <v>16063.608</v>
      </c>
      <c r="E31" s="526">
        <f t="shared" si="6"/>
        <v>22983.021000000001</v>
      </c>
      <c r="F31" s="526">
        <f t="shared" si="6"/>
        <v>27609.101000000002</v>
      </c>
      <c r="G31" s="526">
        <f t="shared" si="6"/>
        <v>21036.544000000002</v>
      </c>
      <c r="H31" s="526">
        <f t="shared" si="6"/>
        <v>27461.78</v>
      </c>
      <c r="I31" s="526">
        <f t="shared" si="6"/>
        <v>17878.864000000001</v>
      </c>
      <c r="J31" s="526">
        <f t="shared" si="6"/>
        <v>18443.154000000002</v>
      </c>
      <c r="K31" s="526">
        <f t="shared" si="6"/>
        <v>14097.330000000002</v>
      </c>
      <c r="L31" s="526">
        <f t="shared" si="6"/>
        <v>28626.642999999996</v>
      </c>
      <c r="M31" s="527">
        <f t="shared" si="6"/>
        <v>13239.938</v>
      </c>
      <c r="N31" s="507">
        <f t="shared" si="6"/>
        <v>248959.66500000004</v>
      </c>
    </row>
    <row r="32" spans="1:14" ht="14.25" x14ac:dyDescent="0.3">
      <c r="A32" s="508" t="s">
        <v>344</v>
      </c>
      <c r="B32" s="528">
        <v>6775.9970000000003</v>
      </c>
      <c r="C32" s="529">
        <v>11812.248</v>
      </c>
      <c r="D32" s="529">
        <v>8878.19</v>
      </c>
      <c r="E32" s="529">
        <v>7278.4889999999996</v>
      </c>
      <c r="F32" s="529">
        <v>10483.669</v>
      </c>
      <c r="G32" s="529">
        <v>11331.460999999999</v>
      </c>
      <c r="H32" s="529">
        <v>7671.8810000000003</v>
      </c>
      <c r="I32" s="529">
        <v>10487.486000000001</v>
      </c>
      <c r="J32" s="529">
        <v>9862.1830000000009</v>
      </c>
      <c r="K32" s="529">
        <v>10201.536</v>
      </c>
      <c r="L32" s="529">
        <v>13926.375</v>
      </c>
      <c r="M32" s="530">
        <v>11205.405000000001</v>
      </c>
      <c r="N32" s="509">
        <f t="shared" ref="N32:N37" si="7">SUM(B32:M32)</f>
        <v>119914.92000000001</v>
      </c>
    </row>
    <row r="33" spans="1:14" ht="14.25" x14ac:dyDescent="0.3">
      <c r="A33" s="510" t="s">
        <v>442</v>
      </c>
      <c r="B33" s="531"/>
      <c r="C33" s="532"/>
      <c r="D33" s="532"/>
      <c r="E33" s="532"/>
      <c r="F33" s="532"/>
      <c r="G33" s="532"/>
      <c r="H33" s="532">
        <v>-15609.772999999999</v>
      </c>
      <c r="I33" s="532">
        <v>-33918.082999999999</v>
      </c>
      <c r="J33" s="532"/>
      <c r="K33" s="532"/>
      <c r="L33" s="532"/>
      <c r="M33" s="533"/>
      <c r="N33" s="511">
        <f t="shared" si="7"/>
        <v>-49527.856</v>
      </c>
    </row>
    <row r="34" spans="1:14" ht="14.25" x14ac:dyDescent="0.3">
      <c r="A34" s="510" t="s">
        <v>412</v>
      </c>
      <c r="B34" s="531">
        <v>2386.5880000000002</v>
      </c>
      <c r="C34" s="532">
        <v>-811.399</v>
      </c>
      <c r="D34" s="532">
        <v>677.08399999999995</v>
      </c>
      <c r="E34" s="532">
        <v>2033.0550000000001</v>
      </c>
      <c r="F34" s="532">
        <v>932.2</v>
      </c>
      <c r="G34" s="532">
        <v>638.20500000000004</v>
      </c>
      <c r="H34" s="532">
        <v>628.23800000000006</v>
      </c>
      <c r="I34" s="532">
        <v>-200.97200000000001</v>
      </c>
      <c r="J34" s="532">
        <v>1667.79</v>
      </c>
      <c r="K34" s="532">
        <v>542.928</v>
      </c>
      <c r="L34" s="532">
        <v>1935.8109999999999</v>
      </c>
      <c r="M34" s="533">
        <v>1377.65</v>
      </c>
      <c r="N34" s="511">
        <f t="shared" si="7"/>
        <v>11807.178</v>
      </c>
    </row>
    <row r="35" spans="1:14" ht="14.25" x14ac:dyDescent="0.3">
      <c r="A35" s="510" t="s">
        <v>413</v>
      </c>
      <c r="B35" s="531"/>
      <c r="C35" s="532"/>
      <c r="D35" s="532"/>
      <c r="E35" s="532"/>
      <c r="F35" s="532"/>
      <c r="G35" s="532"/>
      <c r="H35" s="532"/>
      <c r="I35" s="532"/>
      <c r="J35" s="532">
        <v>217.15</v>
      </c>
      <c r="K35" s="532"/>
      <c r="L35" s="532">
        <v>-823.29700000000003</v>
      </c>
      <c r="M35" s="533"/>
      <c r="N35" s="511">
        <f t="shared" si="7"/>
        <v>-606.14700000000005</v>
      </c>
    </row>
    <row r="36" spans="1:14" ht="14.25" x14ac:dyDescent="0.3">
      <c r="A36" s="510" t="s">
        <v>414</v>
      </c>
      <c r="B36" s="531">
        <v>10469.218000000001</v>
      </c>
      <c r="C36" s="532">
        <v>15295.325000000001</v>
      </c>
      <c r="D36" s="532">
        <v>-6235.0770000000002</v>
      </c>
      <c r="E36" s="532">
        <v>-427.03</v>
      </c>
      <c r="F36" s="532">
        <v>18409.645</v>
      </c>
      <c r="G36" s="532">
        <v>-1790.296</v>
      </c>
      <c r="H36" s="532">
        <v>23870.838</v>
      </c>
      <c r="I36" s="532">
        <v>13942.843000000001</v>
      </c>
      <c r="J36" s="532">
        <v>13647.433000000001</v>
      </c>
      <c r="K36" s="532">
        <v>9956.2720000000008</v>
      </c>
      <c r="L36" s="532">
        <v>12520.224</v>
      </c>
      <c r="M36" s="533">
        <v>-1124.98</v>
      </c>
      <c r="N36" s="511">
        <f t="shared" si="7"/>
        <v>108534.41500000002</v>
      </c>
    </row>
    <row r="37" spans="1:14" ht="15" thickBot="1" x14ac:dyDescent="0.35">
      <c r="A37" s="512" t="s">
        <v>415</v>
      </c>
      <c r="B37" s="534">
        <v>9509.5300000000007</v>
      </c>
      <c r="C37" s="535">
        <v>-13917.825000000001</v>
      </c>
      <c r="D37" s="535">
        <v>12743.411</v>
      </c>
      <c r="E37" s="535">
        <v>14098.507</v>
      </c>
      <c r="F37" s="535">
        <v>-2216.413</v>
      </c>
      <c r="G37" s="535">
        <v>10857.174000000001</v>
      </c>
      <c r="H37" s="535">
        <v>10900.596</v>
      </c>
      <c r="I37" s="535">
        <v>27567.59</v>
      </c>
      <c r="J37" s="535">
        <v>-6951.402</v>
      </c>
      <c r="K37" s="535">
        <v>-6603.4059999999999</v>
      </c>
      <c r="L37" s="535">
        <v>1067.53</v>
      </c>
      <c r="M37" s="536">
        <v>1781.8630000000001</v>
      </c>
      <c r="N37" s="513">
        <f t="shared" si="7"/>
        <v>58837.154999999984</v>
      </c>
    </row>
    <row r="38" spans="1:14" ht="14.25" thickBot="1" x14ac:dyDescent="0.3">
      <c r="A38" s="506" t="s">
        <v>416</v>
      </c>
      <c r="B38" s="525">
        <f>B39</f>
        <v>204.58699999999999</v>
      </c>
      <c r="C38" s="526">
        <f t="shared" ref="C38:N38" si="8">C39</f>
        <v>768.54499999999996</v>
      </c>
      <c r="D38" s="526">
        <f t="shared" si="8"/>
        <v>664.47400000000005</v>
      </c>
      <c r="E38" s="526">
        <f t="shared" si="8"/>
        <v>769.95899999999995</v>
      </c>
      <c r="F38" s="526">
        <f t="shared" si="8"/>
        <v>0</v>
      </c>
      <c r="G38" s="526">
        <f t="shared" si="8"/>
        <v>691.56399999999996</v>
      </c>
      <c r="H38" s="526">
        <f t="shared" si="8"/>
        <v>283.00700000000001</v>
      </c>
      <c r="I38" s="526">
        <f t="shared" si="8"/>
        <v>469.39699999999999</v>
      </c>
      <c r="J38" s="526">
        <f t="shared" si="8"/>
        <v>1544.9739999999999</v>
      </c>
      <c r="K38" s="526">
        <f t="shared" si="8"/>
        <v>0</v>
      </c>
      <c r="L38" s="526">
        <f t="shared" si="8"/>
        <v>0</v>
      </c>
      <c r="M38" s="527">
        <f t="shared" si="8"/>
        <v>617.596</v>
      </c>
      <c r="N38" s="507">
        <f t="shared" si="8"/>
        <v>6014.1029999999992</v>
      </c>
    </row>
    <row r="39" spans="1:14" ht="15" thickBot="1" x14ac:dyDescent="0.35">
      <c r="A39" s="514" t="s">
        <v>417</v>
      </c>
      <c r="B39" s="537">
        <v>204.58699999999999</v>
      </c>
      <c r="C39" s="538">
        <v>768.54499999999996</v>
      </c>
      <c r="D39" s="538">
        <v>664.47400000000005</v>
      </c>
      <c r="E39" s="538">
        <v>769.95899999999995</v>
      </c>
      <c r="F39" s="538"/>
      <c r="G39" s="538">
        <v>691.56399999999996</v>
      </c>
      <c r="H39" s="538">
        <v>283.00700000000001</v>
      </c>
      <c r="I39" s="538">
        <v>469.39699999999999</v>
      </c>
      <c r="J39" s="538">
        <v>1544.9739999999999</v>
      </c>
      <c r="K39" s="538"/>
      <c r="L39" s="538"/>
      <c r="M39" s="539">
        <v>617.596</v>
      </c>
      <c r="N39" s="515">
        <f>SUM(B39:M39)</f>
        <v>6014.1029999999992</v>
      </c>
    </row>
    <row r="40" spans="1:14" ht="14.25" thickBot="1" x14ac:dyDescent="0.3">
      <c r="A40" s="506" t="s">
        <v>418</v>
      </c>
      <c r="B40" s="525">
        <f>SUM(B41:B44)</f>
        <v>0</v>
      </c>
      <c r="C40" s="526">
        <f t="shared" ref="C40:N40" si="9">SUM(C41:C44)</f>
        <v>-618.56800000000021</v>
      </c>
      <c r="D40" s="526">
        <f t="shared" si="9"/>
        <v>0</v>
      </c>
      <c r="E40" s="526">
        <f t="shared" si="9"/>
        <v>4511.4459999999999</v>
      </c>
      <c r="F40" s="526">
        <f t="shared" si="9"/>
        <v>-2346.77</v>
      </c>
      <c r="G40" s="526">
        <f t="shared" si="9"/>
        <v>0</v>
      </c>
      <c r="H40" s="526">
        <f t="shared" si="9"/>
        <v>5881.674</v>
      </c>
      <c r="I40" s="526">
        <f t="shared" si="9"/>
        <v>0</v>
      </c>
      <c r="J40" s="526">
        <f t="shared" si="9"/>
        <v>-3327.223</v>
      </c>
      <c r="K40" s="526">
        <f t="shared" si="9"/>
        <v>-2708.6389999999997</v>
      </c>
      <c r="L40" s="526">
        <f t="shared" si="9"/>
        <v>0</v>
      </c>
      <c r="M40" s="527">
        <f t="shared" si="9"/>
        <v>0</v>
      </c>
      <c r="N40" s="507">
        <f t="shared" si="9"/>
        <v>1391.9199999999983</v>
      </c>
    </row>
    <row r="41" spans="1:14" s="494" customFormat="1" ht="14.25" x14ac:dyDescent="0.3">
      <c r="A41" s="508" t="s">
        <v>443</v>
      </c>
      <c r="B41" s="540"/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2"/>
      <c r="N41" s="516">
        <f>SUM(B41:M41)</f>
        <v>0</v>
      </c>
    </row>
    <row r="42" spans="1:14" ht="14.25" x14ac:dyDescent="0.3">
      <c r="A42" s="510" t="s">
        <v>419</v>
      </c>
      <c r="B42" s="531"/>
      <c r="C42" s="532">
        <v>4375.3360000000002</v>
      </c>
      <c r="D42" s="532"/>
      <c r="E42" s="532">
        <v>5872.2420000000002</v>
      </c>
      <c r="F42" s="532"/>
      <c r="G42" s="532"/>
      <c r="H42" s="532">
        <v>7845.1170000000002</v>
      </c>
      <c r="I42" s="532"/>
      <c r="J42" s="532"/>
      <c r="K42" s="532">
        <v>35.427</v>
      </c>
      <c r="L42" s="532"/>
      <c r="M42" s="533"/>
      <c r="N42" s="517">
        <f>SUM(B42:M42)</f>
        <v>18128.121999999999</v>
      </c>
    </row>
    <row r="43" spans="1:14" ht="14.25" x14ac:dyDescent="0.3">
      <c r="A43" s="510" t="s">
        <v>444</v>
      </c>
      <c r="B43" s="531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3"/>
      <c r="N43" s="517">
        <f>SUM(B43:M43)</f>
        <v>0</v>
      </c>
    </row>
    <row r="44" spans="1:14" ht="15" thickBot="1" x14ac:dyDescent="0.35">
      <c r="A44" s="512" t="s">
        <v>420</v>
      </c>
      <c r="B44" s="534"/>
      <c r="C44" s="535">
        <v>-4993.9040000000005</v>
      </c>
      <c r="D44" s="535"/>
      <c r="E44" s="535">
        <v>-1360.796</v>
      </c>
      <c r="F44" s="535">
        <v>-2346.77</v>
      </c>
      <c r="G44" s="535"/>
      <c r="H44" s="535">
        <v>-1963.443</v>
      </c>
      <c r="I44" s="535"/>
      <c r="J44" s="535">
        <v>-3327.223</v>
      </c>
      <c r="K44" s="535">
        <v>-2744.0659999999998</v>
      </c>
      <c r="L44" s="535"/>
      <c r="M44" s="536"/>
      <c r="N44" s="518">
        <f>SUM(B44:M44)</f>
        <v>-16736.202000000001</v>
      </c>
    </row>
    <row r="45" spans="1:14" ht="14.25" thickBot="1" x14ac:dyDescent="0.3">
      <c r="A45" s="506" t="s">
        <v>421</v>
      </c>
      <c r="B45" s="525">
        <f>SUM(B46:B49)</f>
        <v>-1875.7300000000005</v>
      </c>
      <c r="C45" s="526">
        <f t="shared" ref="C45:N45" si="10">SUM(C46:C49)</f>
        <v>2683.5299999999997</v>
      </c>
      <c r="D45" s="526">
        <f t="shared" si="10"/>
        <v>6962.777</v>
      </c>
      <c r="E45" s="526">
        <f t="shared" si="10"/>
        <v>2788.4229999999998</v>
      </c>
      <c r="F45" s="526">
        <f t="shared" si="10"/>
        <v>6062.0559999999996</v>
      </c>
      <c r="G45" s="526">
        <f t="shared" si="10"/>
        <v>-3952.5189999999998</v>
      </c>
      <c r="H45" s="526">
        <f t="shared" si="10"/>
        <v>425.56100000000015</v>
      </c>
      <c r="I45" s="526">
        <f t="shared" si="10"/>
        <v>-2615.7650000000003</v>
      </c>
      <c r="J45" s="526">
        <f t="shared" si="10"/>
        <v>1811.1849999999999</v>
      </c>
      <c r="K45" s="526">
        <f t="shared" si="10"/>
        <v>9061.4</v>
      </c>
      <c r="L45" s="526">
        <f t="shared" si="10"/>
        <v>1749.646</v>
      </c>
      <c r="M45" s="527">
        <f t="shared" si="10"/>
        <v>2474.154</v>
      </c>
      <c r="N45" s="507">
        <f t="shared" si="10"/>
        <v>25574.718000000012</v>
      </c>
    </row>
    <row r="46" spans="1:14" ht="14.25" x14ac:dyDescent="0.3">
      <c r="A46" s="508" t="s">
        <v>422</v>
      </c>
      <c r="B46" s="528">
        <v>3951.8829999999998</v>
      </c>
      <c r="C46" s="529">
        <v>3235.3519999999999</v>
      </c>
      <c r="D46" s="529">
        <v>6962.777</v>
      </c>
      <c r="E46" s="529">
        <v>2788.4229999999998</v>
      </c>
      <c r="F46" s="529">
        <v>6062.0559999999996</v>
      </c>
      <c r="G46" s="529">
        <v>2052.5369999999998</v>
      </c>
      <c r="H46" s="529">
        <v>3241.2719999999999</v>
      </c>
      <c r="I46" s="529">
        <v>1338.675</v>
      </c>
      <c r="J46" s="529">
        <v>1811.1849999999999</v>
      </c>
      <c r="K46" s="529">
        <v>9055.8220000000001</v>
      </c>
      <c r="L46" s="529">
        <v>1749.646</v>
      </c>
      <c r="M46" s="530">
        <v>2474.154</v>
      </c>
      <c r="N46" s="509">
        <f>SUM(B46:M46)</f>
        <v>44723.782000000007</v>
      </c>
    </row>
    <row r="47" spans="1:14" ht="14.25" x14ac:dyDescent="0.3">
      <c r="A47" s="510" t="s">
        <v>421</v>
      </c>
      <c r="B47" s="531">
        <v>2180.7750000000001</v>
      </c>
      <c r="C47" s="532"/>
      <c r="D47" s="532"/>
      <c r="E47" s="532"/>
      <c r="F47" s="532"/>
      <c r="G47" s="532"/>
      <c r="H47" s="532"/>
      <c r="I47" s="532"/>
      <c r="J47" s="532"/>
      <c r="K47" s="532"/>
      <c r="L47" s="532"/>
      <c r="M47" s="533"/>
      <c r="N47" s="511">
        <f>SUM(B47:M47)</f>
        <v>2180.7750000000001</v>
      </c>
    </row>
    <row r="48" spans="1:14" ht="14.25" x14ac:dyDescent="0.3">
      <c r="A48" s="510" t="s">
        <v>423</v>
      </c>
      <c r="B48" s="531">
        <v>-8008.3879999999999</v>
      </c>
      <c r="C48" s="532"/>
      <c r="D48" s="532"/>
      <c r="E48" s="532"/>
      <c r="F48" s="532"/>
      <c r="G48" s="532">
        <v>-6005.0559999999996</v>
      </c>
      <c r="H48" s="532">
        <v>-2815.7109999999998</v>
      </c>
      <c r="I48" s="532">
        <v>-3954.44</v>
      </c>
      <c r="J48" s="532"/>
      <c r="K48" s="532"/>
      <c r="L48" s="532"/>
      <c r="M48" s="533"/>
      <c r="N48" s="511">
        <f>SUM(B48:M48)</f>
        <v>-20783.594999999998</v>
      </c>
    </row>
    <row r="49" spans="1:14" ht="15" thickBot="1" x14ac:dyDescent="0.35">
      <c r="A49" s="512" t="s">
        <v>424</v>
      </c>
      <c r="B49" s="534"/>
      <c r="C49" s="535">
        <v>-551.822</v>
      </c>
      <c r="D49" s="535"/>
      <c r="E49" s="535"/>
      <c r="F49" s="535"/>
      <c r="G49" s="535"/>
      <c r="H49" s="535"/>
      <c r="I49" s="535"/>
      <c r="J49" s="535"/>
      <c r="K49" s="535">
        <v>5.5780000000000003</v>
      </c>
      <c r="L49" s="535"/>
      <c r="M49" s="536"/>
      <c r="N49" s="513">
        <f>SUM(B49:M49)</f>
        <v>-546.24400000000003</v>
      </c>
    </row>
    <row r="50" spans="1:14" ht="14.25" thickBot="1" x14ac:dyDescent="0.3">
      <c r="A50" s="506" t="s">
        <v>425</v>
      </c>
      <c r="B50" s="525">
        <f>SUM(B51:B62)</f>
        <v>17523.851999999999</v>
      </c>
      <c r="C50" s="526">
        <f t="shared" ref="C50:N50" si="11">SUM(C51:C62)</f>
        <v>28821.328999999998</v>
      </c>
      <c r="D50" s="526">
        <f t="shared" si="11"/>
        <v>22209.516000000003</v>
      </c>
      <c r="E50" s="526">
        <f t="shared" si="11"/>
        <v>34052.652000000002</v>
      </c>
      <c r="F50" s="526">
        <f t="shared" si="11"/>
        <v>13665.654</v>
      </c>
      <c r="G50" s="526">
        <f t="shared" si="11"/>
        <v>16390.060000000001</v>
      </c>
      <c r="H50" s="526">
        <f t="shared" si="11"/>
        <v>21322.623</v>
      </c>
      <c r="I50" s="526">
        <f t="shared" si="11"/>
        <v>22320.385999999999</v>
      </c>
      <c r="J50" s="526">
        <f t="shared" si="11"/>
        <v>16056.771000000001</v>
      </c>
      <c r="K50" s="526">
        <f t="shared" si="11"/>
        <v>14245.572</v>
      </c>
      <c r="L50" s="526">
        <f t="shared" si="11"/>
        <v>19642.960999999999</v>
      </c>
      <c r="M50" s="527">
        <f t="shared" si="11"/>
        <v>18888.18</v>
      </c>
      <c r="N50" s="507">
        <f t="shared" si="11"/>
        <v>245139.55599999998</v>
      </c>
    </row>
    <row r="51" spans="1:14" ht="14.25" x14ac:dyDescent="0.3">
      <c r="A51" s="508" t="s">
        <v>426</v>
      </c>
      <c r="B51" s="528">
        <v>2945.4009999999998</v>
      </c>
      <c r="C51" s="529">
        <v>3512.203</v>
      </c>
      <c r="D51" s="529">
        <v>3584.8850000000002</v>
      </c>
      <c r="E51" s="529">
        <v>-501.11099999999999</v>
      </c>
      <c r="F51" s="529">
        <v>2036.0840000000001</v>
      </c>
      <c r="G51" s="529">
        <v>18.591999999999999</v>
      </c>
      <c r="H51" s="529">
        <v>1441.0029999999999</v>
      </c>
      <c r="I51" s="529"/>
      <c r="J51" s="529">
        <v>3288.1840000000002</v>
      </c>
      <c r="K51" s="529">
        <v>400.15199999999999</v>
      </c>
      <c r="L51" s="529">
        <v>-1057.07</v>
      </c>
      <c r="M51" s="530"/>
      <c r="N51" s="509">
        <f>SUM(B51:M51)</f>
        <v>15668.323</v>
      </c>
    </row>
    <row r="52" spans="1:14" ht="14.25" x14ac:dyDescent="0.3">
      <c r="A52" s="510" t="s">
        <v>427</v>
      </c>
      <c r="B52" s="531">
        <v>3925.1</v>
      </c>
      <c r="C52" s="532"/>
      <c r="D52" s="532">
        <v>3605.3319999999999</v>
      </c>
      <c r="E52" s="532"/>
      <c r="F52" s="532"/>
      <c r="G52" s="532"/>
      <c r="H52" s="532"/>
      <c r="I52" s="532">
        <v>-4132.4859999999999</v>
      </c>
      <c r="J52" s="532"/>
      <c r="K52" s="532">
        <v>3058.2109999999998</v>
      </c>
      <c r="L52" s="532">
        <v>4053.6</v>
      </c>
      <c r="M52" s="533">
        <v>9775.0660000000007</v>
      </c>
      <c r="N52" s="511">
        <f t="shared" ref="N52:N62" si="12">SUM(B52:M52)</f>
        <v>20284.823</v>
      </c>
    </row>
    <row r="53" spans="1:14" ht="14.25" x14ac:dyDescent="0.3">
      <c r="A53" s="510" t="s">
        <v>211</v>
      </c>
      <c r="B53" s="531"/>
      <c r="C53" s="532"/>
      <c r="D53" s="532"/>
      <c r="E53" s="532"/>
      <c r="F53" s="532"/>
      <c r="G53" s="532"/>
      <c r="H53" s="532"/>
      <c r="I53" s="532"/>
      <c r="J53" s="532"/>
      <c r="K53" s="532"/>
      <c r="L53" s="532"/>
      <c r="M53" s="533"/>
      <c r="N53" s="511">
        <f t="shared" si="12"/>
        <v>0</v>
      </c>
    </row>
    <row r="54" spans="1:14" ht="14.25" x14ac:dyDescent="0.3">
      <c r="A54" s="510" t="s">
        <v>445</v>
      </c>
      <c r="B54" s="531"/>
      <c r="C54" s="532"/>
      <c r="D54" s="532"/>
      <c r="E54" s="532"/>
      <c r="F54" s="532"/>
      <c r="G54" s="532"/>
      <c r="H54" s="532"/>
      <c r="I54" s="532"/>
      <c r="J54" s="532"/>
      <c r="K54" s="532"/>
      <c r="L54" s="532"/>
      <c r="M54" s="533"/>
      <c r="N54" s="511">
        <f t="shared" si="12"/>
        <v>0</v>
      </c>
    </row>
    <row r="55" spans="1:14" ht="14.25" x14ac:dyDescent="0.3">
      <c r="A55" s="510" t="s">
        <v>428</v>
      </c>
      <c r="B55" s="531"/>
      <c r="C55" s="532">
        <v>18112.383999999998</v>
      </c>
      <c r="D55" s="532">
        <v>2823.75</v>
      </c>
      <c r="E55" s="532">
        <v>16048.329</v>
      </c>
      <c r="F55" s="532"/>
      <c r="G55" s="532"/>
      <c r="H55" s="532">
        <v>5751.5940000000001</v>
      </c>
      <c r="I55" s="532">
        <v>12632.674999999999</v>
      </c>
      <c r="J55" s="532"/>
      <c r="K55" s="532"/>
      <c r="L55" s="532"/>
      <c r="M55" s="533"/>
      <c r="N55" s="511">
        <f t="shared" si="12"/>
        <v>55368.731999999989</v>
      </c>
    </row>
    <row r="56" spans="1:14" ht="14.25" x14ac:dyDescent="0.3">
      <c r="A56" s="510" t="s">
        <v>429</v>
      </c>
      <c r="B56" s="531"/>
      <c r="C56" s="532"/>
      <c r="D56" s="532"/>
      <c r="E56" s="532"/>
      <c r="F56" s="532"/>
      <c r="G56" s="532">
        <v>1666.4</v>
      </c>
      <c r="H56" s="532">
        <v>1441.3</v>
      </c>
      <c r="I56" s="532">
        <v>4132.5</v>
      </c>
      <c r="J56" s="532"/>
      <c r="K56" s="532">
        <v>-3572.9409999999998</v>
      </c>
      <c r="L56" s="532">
        <v>-17.164999999999999</v>
      </c>
      <c r="M56" s="533"/>
      <c r="N56" s="511">
        <f t="shared" si="12"/>
        <v>3650.0940000000001</v>
      </c>
    </row>
    <row r="57" spans="1:14" ht="14.25" x14ac:dyDescent="0.3">
      <c r="A57" s="510" t="s">
        <v>430</v>
      </c>
      <c r="B57" s="531"/>
      <c r="C57" s="532"/>
      <c r="D57" s="532"/>
      <c r="E57" s="532">
        <v>2115.4079999999999</v>
      </c>
      <c r="F57" s="532"/>
      <c r="G57" s="532">
        <v>1888.462</v>
      </c>
      <c r="H57" s="532"/>
      <c r="I57" s="532">
        <v>1058.1780000000001</v>
      </c>
      <c r="J57" s="532"/>
      <c r="K57" s="532">
        <v>737.10799999999995</v>
      </c>
      <c r="L57" s="532">
        <v>3618.0050000000001</v>
      </c>
      <c r="M57" s="533"/>
      <c r="N57" s="511">
        <f t="shared" si="12"/>
        <v>9417.1610000000001</v>
      </c>
    </row>
    <row r="58" spans="1:14" ht="14.25" x14ac:dyDescent="0.3">
      <c r="A58" s="510" t="s">
        <v>183</v>
      </c>
      <c r="B58" s="531"/>
      <c r="C58" s="532"/>
      <c r="D58" s="532"/>
      <c r="E58" s="532"/>
      <c r="F58" s="532"/>
      <c r="G58" s="532"/>
      <c r="H58" s="532"/>
      <c r="I58" s="532"/>
      <c r="J58" s="532"/>
      <c r="K58" s="532"/>
      <c r="L58" s="532"/>
      <c r="M58" s="533"/>
      <c r="N58" s="511">
        <f t="shared" si="12"/>
        <v>0</v>
      </c>
    </row>
    <row r="59" spans="1:14" ht="14.25" x14ac:dyDescent="0.3">
      <c r="A59" s="510" t="s">
        <v>431</v>
      </c>
      <c r="B59" s="531"/>
      <c r="C59" s="532"/>
      <c r="D59" s="532"/>
      <c r="E59" s="532">
        <v>5559.8909999999996</v>
      </c>
      <c r="F59" s="532"/>
      <c r="G59" s="532"/>
      <c r="H59" s="532"/>
      <c r="I59" s="532"/>
      <c r="J59" s="532"/>
      <c r="K59" s="532">
        <v>6.9530000000000003</v>
      </c>
      <c r="L59" s="532"/>
      <c r="M59" s="533"/>
      <c r="N59" s="511">
        <f t="shared" si="12"/>
        <v>5566.8440000000001</v>
      </c>
    </row>
    <row r="60" spans="1:14" ht="14.25" x14ac:dyDescent="0.3">
      <c r="A60" s="510" t="s">
        <v>432</v>
      </c>
      <c r="B60" s="531"/>
      <c r="C60" s="532"/>
      <c r="D60" s="532"/>
      <c r="E60" s="532">
        <v>2226.7809999999999</v>
      </c>
      <c r="F60" s="532"/>
      <c r="G60" s="532">
        <v>429.08100000000002</v>
      </c>
      <c r="H60" s="532">
        <v>2014.6020000000001</v>
      </c>
      <c r="I60" s="532"/>
      <c r="J60" s="532"/>
      <c r="K60" s="532">
        <v>912.44899999999996</v>
      </c>
      <c r="L60" s="532">
        <v>514.32799999999997</v>
      </c>
      <c r="M60" s="533">
        <v>-2027.992</v>
      </c>
      <c r="N60" s="511">
        <f t="shared" si="12"/>
        <v>4069.2489999999998</v>
      </c>
    </row>
    <row r="61" spans="1:14" ht="14.25" x14ac:dyDescent="0.3">
      <c r="A61" s="510" t="s">
        <v>433</v>
      </c>
      <c r="B61" s="531">
        <v>38.432000000000002</v>
      </c>
      <c r="C61" s="532"/>
      <c r="D61" s="532"/>
      <c r="E61" s="532"/>
      <c r="F61" s="532"/>
      <c r="G61" s="532"/>
      <c r="H61" s="532"/>
      <c r="I61" s="532"/>
      <c r="J61" s="532"/>
      <c r="K61" s="532">
        <v>103.113</v>
      </c>
      <c r="L61" s="532">
        <v>823.3</v>
      </c>
      <c r="M61" s="533">
        <v>53.923999999999999</v>
      </c>
      <c r="N61" s="511">
        <f t="shared" si="12"/>
        <v>1018.769</v>
      </c>
    </row>
    <row r="62" spans="1:14" ht="15" thickBot="1" x14ac:dyDescent="0.35">
      <c r="A62" s="512" t="s">
        <v>434</v>
      </c>
      <c r="B62" s="534">
        <v>10614.919</v>
      </c>
      <c r="C62" s="535">
        <v>7196.7420000000002</v>
      </c>
      <c r="D62" s="535">
        <v>12195.549000000001</v>
      </c>
      <c r="E62" s="535">
        <v>8603.3539999999994</v>
      </c>
      <c r="F62" s="535">
        <v>11629.57</v>
      </c>
      <c r="G62" s="535">
        <v>12387.525</v>
      </c>
      <c r="H62" s="535">
        <v>10674.124</v>
      </c>
      <c r="I62" s="535">
        <v>8629.5190000000002</v>
      </c>
      <c r="J62" s="535">
        <v>12768.587</v>
      </c>
      <c r="K62" s="535">
        <v>12600.527</v>
      </c>
      <c r="L62" s="535">
        <v>11707.963</v>
      </c>
      <c r="M62" s="536">
        <v>11087.182000000001</v>
      </c>
      <c r="N62" s="513">
        <f t="shared" si="12"/>
        <v>130095.561</v>
      </c>
    </row>
    <row r="63" spans="1:14" ht="14.25" thickBot="1" x14ac:dyDescent="0.3">
      <c r="A63" s="506" t="s">
        <v>435</v>
      </c>
      <c r="B63" s="525">
        <f>SUM(B64:B66)</f>
        <v>1480.1130000000001</v>
      </c>
      <c r="C63" s="526">
        <f t="shared" ref="C63:N63" si="13">SUM(C64:C66)</f>
        <v>1661.018</v>
      </c>
      <c r="D63" s="526">
        <f t="shared" si="13"/>
        <v>898.29399999999998</v>
      </c>
      <c r="E63" s="526">
        <f t="shared" si="13"/>
        <v>2251.614</v>
      </c>
      <c r="F63" s="526">
        <f t="shared" si="13"/>
        <v>1618.5340000000001</v>
      </c>
      <c r="G63" s="526">
        <f t="shared" si="13"/>
        <v>487.505</v>
      </c>
      <c r="H63" s="526">
        <f t="shared" si="13"/>
        <v>1868.1949999999999</v>
      </c>
      <c r="I63" s="526">
        <f t="shared" si="13"/>
        <v>2194.721</v>
      </c>
      <c r="J63" s="526">
        <f t="shared" si="13"/>
        <v>961.34100000000001</v>
      </c>
      <c r="K63" s="526">
        <f t="shared" si="13"/>
        <v>2385.9459999999999</v>
      </c>
      <c r="L63" s="526">
        <f t="shared" si="13"/>
        <v>1681.6089999999999</v>
      </c>
      <c r="M63" s="527">
        <f t="shared" si="13"/>
        <v>786.63200000000006</v>
      </c>
      <c r="N63" s="507">
        <f t="shared" si="13"/>
        <v>18275.522000000001</v>
      </c>
    </row>
    <row r="64" spans="1:14" ht="14.25" x14ac:dyDescent="0.3">
      <c r="A64" s="508" t="s">
        <v>212</v>
      </c>
      <c r="B64" s="528">
        <v>1480.1130000000001</v>
      </c>
      <c r="C64" s="529">
        <v>1661.018</v>
      </c>
      <c r="D64" s="529">
        <v>637.91399999999999</v>
      </c>
      <c r="E64" s="529">
        <v>2252.4499999999998</v>
      </c>
      <c r="F64" s="529">
        <v>1088.0930000000001</v>
      </c>
      <c r="G64" s="529">
        <v>489.19900000000001</v>
      </c>
      <c r="H64" s="529">
        <v>1869.722</v>
      </c>
      <c r="I64" s="529">
        <v>2032.3119999999999</v>
      </c>
      <c r="J64" s="529">
        <v>707.62099999999998</v>
      </c>
      <c r="K64" s="529">
        <v>2009.69</v>
      </c>
      <c r="L64" s="529">
        <v>1509.6849999999999</v>
      </c>
      <c r="M64" s="530">
        <v>787.72</v>
      </c>
      <c r="N64" s="509">
        <f>SUM(B64:M64)</f>
        <v>16525.537</v>
      </c>
    </row>
    <row r="65" spans="1:14" ht="14.25" x14ac:dyDescent="0.3">
      <c r="A65" s="510" t="s">
        <v>436</v>
      </c>
      <c r="B65" s="531"/>
      <c r="C65" s="532"/>
      <c r="D65" s="532">
        <v>-0.63</v>
      </c>
      <c r="E65" s="532">
        <v>-0.83599999999999997</v>
      </c>
      <c r="F65" s="532">
        <v>-1.252</v>
      </c>
      <c r="G65" s="532">
        <v>-1.694</v>
      </c>
      <c r="H65" s="532">
        <v>-1.5269999999999999</v>
      </c>
      <c r="I65" s="532">
        <v>-1.6639999999999999</v>
      </c>
      <c r="J65" s="532">
        <v>-2.0430000000000001</v>
      </c>
      <c r="K65" s="532">
        <v>-0.39500000000000002</v>
      </c>
      <c r="L65" s="532">
        <v>-1.123</v>
      </c>
      <c r="M65" s="533">
        <v>-1.0880000000000001</v>
      </c>
      <c r="N65" s="511">
        <f>SUM(B65:M65)</f>
        <v>-12.251999999999999</v>
      </c>
    </row>
    <row r="66" spans="1:14" ht="15" thickBot="1" x14ac:dyDescent="0.35">
      <c r="A66" s="512" t="s">
        <v>437</v>
      </c>
      <c r="B66" s="534"/>
      <c r="C66" s="535"/>
      <c r="D66" s="535">
        <v>261.01</v>
      </c>
      <c r="E66" s="535"/>
      <c r="F66" s="535">
        <v>531.69299999999998</v>
      </c>
      <c r="G66" s="535"/>
      <c r="H66" s="535"/>
      <c r="I66" s="535">
        <v>164.07300000000001</v>
      </c>
      <c r="J66" s="535">
        <v>255.76300000000001</v>
      </c>
      <c r="K66" s="535">
        <v>376.65100000000001</v>
      </c>
      <c r="L66" s="535">
        <v>173.047</v>
      </c>
      <c r="M66" s="536"/>
      <c r="N66" s="513">
        <f>SUM(B66:M66)</f>
        <v>1762.2370000000001</v>
      </c>
    </row>
    <row r="67" spans="1:14" ht="14.25" thickBot="1" x14ac:dyDescent="0.3">
      <c r="A67" s="506" t="s">
        <v>213</v>
      </c>
      <c r="B67" s="525">
        <f>B68</f>
        <v>0</v>
      </c>
      <c r="C67" s="526">
        <f t="shared" ref="C67:N67" si="14">C68</f>
        <v>-693.37800000000004</v>
      </c>
      <c r="D67" s="526">
        <f t="shared" si="14"/>
        <v>-4318.9170000000004</v>
      </c>
      <c r="E67" s="526">
        <f t="shared" si="14"/>
        <v>0</v>
      </c>
      <c r="F67" s="526">
        <f t="shared" si="14"/>
        <v>-5664.3980000000001</v>
      </c>
      <c r="G67" s="526">
        <f t="shared" si="14"/>
        <v>-4639.6660000000002</v>
      </c>
      <c r="H67" s="526">
        <f t="shared" si="14"/>
        <v>-1500.2439999999999</v>
      </c>
      <c r="I67" s="526">
        <f t="shared" si="14"/>
        <v>5961.5789999999997</v>
      </c>
      <c r="J67" s="526">
        <f t="shared" si="14"/>
        <v>-19283.594000000001</v>
      </c>
      <c r="K67" s="526">
        <f t="shared" si="14"/>
        <v>-11317.705</v>
      </c>
      <c r="L67" s="526">
        <f t="shared" si="14"/>
        <v>-39.664999999999999</v>
      </c>
      <c r="M67" s="527">
        <f t="shared" si="14"/>
        <v>-0.112</v>
      </c>
      <c r="N67" s="507">
        <f t="shared" si="14"/>
        <v>-41496.100000000006</v>
      </c>
    </row>
    <row r="68" spans="1:14" ht="15" thickBot="1" x14ac:dyDescent="0.35">
      <c r="A68" s="514" t="s">
        <v>213</v>
      </c>
      <c r="B68" s="537"/>
      <c r="C68" s="538">
        <v>-693.37800000000004</v>
      </c>
      <c r="D68" s="538">
        <v>-4318.9170000000004</v>
      </c>
      <c r="E68" s="538"/>
      <c r="F68" s="538">
        <v>-5664.3980000000001</v>
      </c>
      <c r="G68" s="538">
        <v>-4639.6660000000002</v>
      </c>
      <c r="H68" s="538">
        <v>-1500.2439999999999</v>
      </c>
      <c r="I68" s="538">
        <v>5961.5789999999997</v>
      </c>
      <c r="J68" s="538">
        <v>-19283.594000000001</v>
      </c>
      <c r="K68" s="538">
        <v>-11317.705</v>
      </c>
      <c r="L68" s="538">
        <v>-39.664999999999999</v>
      </c>
      <c r="M68" s="539">
        <v>-0.112</v>
      </c>
      <c r="N68" s="515">
        <f>SUM(B68:M68)</f>
        <v>-41496.100000000006</v>
      </c>
    </row>
    <row r="69" spans="1:14" ht="14.25" thickBot="1" x14ac:dyDescent="0.3">
      <c r="A69" s="519" t="s">
        <v>15</v>
      </c>
      <c r="B69" s="543">
        <f>B67+B63+B50+B45+B40+B38+B31+B22+B19+B11+B5</f>
        <v>463530.05699999997</v>
      </c>
      <c r="C69" s="544">
        <f t="shared" ref="C69:N69" si="15">C67+C63+C50+C45+C40+C38+C31+C22+C19+C11+C5</f>
        <v>412182.03099999996</v>
      </c>
      <c r="D69" s="544">
        <f t="shared" si="15"/>
        <v>471735.67800000001</v>
      </c>
      <c r="E69" s="544">
        <f t="shared" si="15"/>
        <v>440666.58900000004</v>
      </c>
      <c r="F69" s="544">
        <f t="shared" si="15"/>
        <v>483974.95700000005</v>
      </c>
      <c r="G69" s="544">
        <f t="shared" si="15"/>
        <v>457761.21500000003</v>
      </c>
      <c r="H69" s="544">
        <f t="shared" si="15"/>
        <v>423679.065</v>
      </c>
      <c r="I69" s="544">
        <f t="shared" si="15"/>
        <v>442899.93599999999</v>
      </c>
      <c r="J69" s="544">
        <f t="shared" si="15"/>
        <v>438856.85200000007</v>
      </c>
      <c r="K69" s="544">
        <f t="shared" si="15"/>
        <v>442680.614</v>
      </c>
      <c r="L69" s="544">
        <f t="shared" si="15"/>
        <v>467696.8</v>
      </c>
      <c r="M69" s="545">
        <f t="shared" si="15"/>
        <v>474778.60500000004</v>
      </c>
      <c r="N69" s="520">
        <f t="shared" si="15"/>
        <v>5420442.3989999993</v>
      </c>
    </row>
  </sheetData>
  <pageMargins left="0.7" right="0.7" top="0.75" bottom="0.75" header="0.3" footer="0.3"/>
  <pageSetup orientation="portrait" r:id="rId1"/>
  <ignoredErrors>
    <ignoredError sqref="B5:N5 B11 C11:M11 B19:M19 B22:M22 B31:M31 B40:M40 B45:M45 B50:M50 B63:M63" formulaRange="1"/>
    <ignoredError sqref="N11 N19 N22 N31 N40 N45 N50 N63" formula="1" formulaRange="1"/>
    <ignoredError sqref="N38 N6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N69"/>
  <sheetViews>
    <sheetView topLeftCell="E37" zoomScale="89" zoomScaleNormal="89" workbookViewId="0">
      <selection activeCell="B60" sqref="B60:M62"/>
    </sheetView>
  </sheetViews>
  <sheetFormatPr baseColWidth="10" defaultRowHeight="13.5" x14ac:dyDescent="0.25"/>
  <cols>
    <col min="1" max="1" width="35.140625" style="8" bestFit="1" customWidth="1"/>
    <col min="2" max="13" width="11.42578125" style="8"/>
    <col min="14" max="14" width="12.85546875" style="8" customWidth="1"/>
    <col min="15" max="16384" width="11.42578125" style="8"/>
  </cols>
  <sheetData>
    <row r="1" spans="1:14" x14ac:dyDescent="0.25">
      <c r="A1" s="1" t="s">
        <v>200</v>
      </c>
    </row>
    <row r="3" spans="1:14" ht="14.25" thickBot="1" x14ac:dyDescent="0.3">
      <c r="A3" s="154" t="s">
        <v>456</v>
      </c>
    </row>
    <row r="4" spans="1:14" s="128" customFormat="1" ht="14.25" thickBot="1" x14ac:dyDescent="0.3">
      <c r="A4" s="521" t="s">
        <v>446</v>
      </c>
      <c r="B4" s="522" t="s">
        <v>49</v>
      </c>
      <c r="C4" s="523" t="s">
        <v>50</v>
      </c>
      <c r="D4" s="523" t="s">
        <v>51</v>
      </c>
      <c r="E4" s="523" t="s">
        <v>52</v>
      </c>
      <c r="F4" s="523" t="s">
        <v>53</v>
      </c>
      <c r="G4" s="523" t="s">
        <v>54</v>
      </c>
      <c r="H4" s="523" t="s">
        <v>55</v>
      </c>
      <c r="I4" s="523" t="s">
        <v>56</v>
      </c>
      <c r="J4" s="523" t="s">
        <v>57</v>
      </c>
      <c r="K4" s="523" t="s">
        <v>58</v>
      </c>
      <c r="L4" s="523" t="s">
        <v>59</v>
      </c>
      <c r="M4" s="524" t="s">
        <v>60</v>
      </c>
      <c r="N4" s="521" t="s">
        <v>392</v>
      </c>
    </row>
    <row r="5" spans="1:14" ht="14.25" thickBot="1" x14ac:dyDescent="0.3">
      <c r="A5" s="506" t="s">
        <v>23</v>
      </c>
      <c r="B5" s="525">
        <f>SUM(B6:B10)</f>
        <v>22625.858</v>
      </c>
      <c r="C5" s="525">
        <f t="shared" ref="C5:N5" si="0">SUM(C6:C10)</f>
        <v>19971.050999999999</v>
      </c>
      <c r="D5" s="525">
        <f t="shared" si="0"/>
        <v>21605.390500000001</v>
      </c>
      <c r="E5" s="525">
        <f t="shared" si="0"/>
        <v>18061.946</v>
      </c>
      <c r="F5" s="525">
        <f t="shared" si="0"/>
        <v>23341.45</v>
      </c>
      <c r="G5" s="525">
        <f t="shared" si="0"/>
        <v>23845.802</v>
      </c>
      <c r="H5" s="525">
        <f t="shared" si="0"/>
        <v>24219.001</v>
      </c>
      <c r="I5" s="525">
        <f t="shared" si="0"/>
        <v>22078.942000000003</v>
      </c>
      <c r="J5" s="525">
        <f t="shared" si="0"/>
        <v>22628.775000000001</v>
      </c>
      <c r="K5" s="525">
        <f t="shared" si="0"/>
        <v>9714.0172999999995</v>
      </c>
      <c r="L5" s="525">
        <f t="shared" si="0"/>
        <v>3887.971</v>
      </c>
      <c r="M5" s="567">
        <f t="shared" si="0"/>
        <v>15134.411</v>
      </c>
      <c r="N5" s="507">
        <f t="shared" si="0"/>
        <v>227114.61480000004</v>
      </c>
    </row>
    <row r="6" spans="1:14" ht="14.25" x14ac:dyDescent="0.3">
      <c r="A6" s="508" t="s">
        <v>395</v>
      </c>
      <c r="B6" s="528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30"/>
      <c r="N6" s="509"/>
    </row>
    <row r="7" spans="1:14" ht="14.25" x14ac:dyDescent="0.3">
      <c r="A7" s="510" t="s">
        <v>439</v>
      </c>
      <c r="B7" s="531">
        <v>14861.319</v>
      </c>
      <c r="C7" s="532">
        <v>13728.519</v>
      </c>
      <c r="D7" s="532">
        <v>13920.923500000001</v>
      </c>
      <c r="E7" s="532">
        <v>12844.356</v>
      </c>
      <c r="F7" s="532">
        <v>14933.037</v>
      </c>
      <c r="G7" s="532">
        <v>14763.602999999999</v>
      </c>
      <c r="H7" s="532">
        <v>15759.338</v>
      </c>
      <c r="I7" s="532">
        <v>15185.815000000001</v>
      </c>
      <c r="J7" s="532">
        <v>14210.601000000001</v>
      </c>
      <c r="K7" s="532">
        <v>5881.7443000000003</v>
      </c>
      <c r="L7" s="532">
        <v>90.912999999999997</v>
      </c>
      <c r="M7" s="533">
        <v>9877.6270000000004</v>
      </c>
      <c r="N7" s="511">
        <v>146057.79580000002</v>
      </c>
    </row>
    <row r="8" spans="1:14" ht="14.25" x14ac:dyDescent="0.3">
      <c r="A8" s="510" t="s">
        <v>447</v>
      </c>
      <c r="B8" s="531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3"/>
      <c r="N8" s="511"/>
    </row>
    <row r="9" spans="1:14" ht="14.25" x14ac:dyDescent="0.3">
      <c r="A9" s="510" t="s">
        <v>396</v>
      </c>
      <c r="B9" s="531">
        <v>7764.5389999999998</v>
      </c>
      <c r="C9" s="532">
        <v>6242.5320000000002</v>
      </c>
      <c r="D9" s="532">
        <v>7684.4669999999996</v>
      </c>
      <c r="E9" s="532">
        <v>5217.59</v>
      </c>
      <c r="F9" s="532">
        <v>8408.4130000000005</v>
      </c>
      <c r="G9" s="532">
        <v>9082.1990000000005</v>
      </c>
      <c r="H9" s="532">
        <v>8459.6630000000005</v>
      </c>
      <c r="I9" s="532">
        <v>6893.1270000000004</v>
      </c>
      <c r="J9" s="532">
        <v>8418.1740000000009</v>
      </c>
      <c r="K9" s="532">
        <v>3832.2730000000001</v>
      </c>
      <c r="L9" s="532">
        <v>3797.058</v>
      </c>
      <c r="M9" s="533">
        <v>5256.7839999999997</v>
      </c>
      <c r="N9" s="511">
        <f>SUM(B9:M9)</f>
        <v>81056.819000000003</v>
      </c>
    </row>
    <row r="10" spans="1:14" ht="15" thickBot="1" x14ac:dyDescent="0.35">
      <c r="A10" s="512" t="s">
        <v>397</v>
      </c>
      <c r="B10" s="534"/>
      <c r="C10" s="535"/>
      <c r="D10" s="535"/>
      <c r="E10" s="535"/>
      <c r="F10" s="535"/>
      <c r="G10" s="535"/>
      <c r="H10" s="535"/>
      <c r="I10" s="535"/>
      <c r="J10" s="535"/>
      <c r="K10" s="535"/>
      <c r="L10" s="535"/>
      <c r="M10" s="536"/>
      <c r="N10" s="513"/>
    </row>
    <row r="11" spans="1:14" ht="14.25" thickBot="1" x14ac:dyDescent="0.3">
      <c r="A11" s="506" t="s">
        <v>398</v>
      </c>
      <c r="B11" s="525">
        <f>SUM(B12:B18)</f>
        <v>160251.03700000001</v>
      </c>
      <c r="C11" s="525">
        <f t="shared" ref="C11:N11" si="1">SUM(C12:C18)</f>
        <v>138860.826</v>
      </c>
      <c r="D11" s="525">
        <f t="shared" si="1"/>
        <v>138865.97589999999</v>
      </c>
      <c r="E11" s="525">
        <f t="shared" si="1"/>
        <v>116128.4399</v>
      </c>
      <c r="F11" s="525">
        <f t="shared" si="1"/>
        <v>135413.93599999999</v>
      </c>
      <c r="G11" s="525">
        <f t="shared" si="1"/>
        <v>154142.54999999999</v>
      </c>
      <c r="H11" s="525">
        <f t="shared" si="1"/>
        <v>162354.81</v>
      </c>
      <c r="I11" s="525">
        <f t="shared" si="1"/>
        <v>158513.43700000001</v>
      </c>
      <c r="J11" s="525">
        <f t="shared" si="1"/>
        <v>159467.35999999999</v>
      </c>
      <c r="K11" s="525">
        <f t="shared" si="1"/>
        <v>134017.22100000002</v>
      </c>
      <c r="L11" s="525">
        <f t="shared" si="1"/>
        <v>101493.20999999999</v>
      </c>
      <c r="M11" s="567">
        <f t="shared" si="1"/>
        <v>135014.769</v>
      </c>
      <c r="N11" s="507">
        <f t="shared" si="1"/>
        <v>1694523.5718</v>
      </c>
    </row>
    <row r="12" spans="1:14" ht="14.25" x14ac:dyDescent="0.3">
      <c r="A12" s="508" t="s">
        <v>399</v>
      </c>
      <c r="B12" s="528"/>
      <c r="C12" s="529"/>
      <c r="D12" s="529"/>
      <c r="E12" s="529"/>
      <c r="F12" s="529"/>
      <c r="G12" s="529"/>
      <c r="H12" s="529"/>
      <c r="I12" s="529"/>
      <c r="J12" s="529"/>
      <c r="K12" s="529">
        <v>-8791.5669999999991</v>
      </c>
      <c r="L12" s="529">
        <v>-251.827</v>
      </c>
      <c r="M12" s="530">
        <v>-73.734999999999999</v>
      </c>
      <c r="N12" s="509">
        <f>SUM(B12:M12)</f>
        <v>-9117.128999999999</v>
      </c>
    </row>
    <row r="13" spans="1:14" ht="14.25" x14ac:dyDescent="0.3">
      <c r="A13" s="508" t="s">
        <v>487</v>
      </c>
      <c r="B13" s="528"/>
      <c r="C13" s="529"/>
      <c r="D13" s="529"/>
      <c r="E13" s="529"/>
      <c r="F13" s="529"/>
      <c r="G13" s="529"/>
      <c r="H13" s="529"/>
      <c r="I13" s="529"/>
      <c r="J13" s="529"/>
      <c r="K13" s="529"/>
      <c r="L13" s="529"/>
      <c r="M13" s="530"/>
      <c r="N13" s="509">
        <f t="shared" ref="N13:N18" si="2">SUM(B13:M13)</f>
        <v>0</v>
      </c>
    </row>
    <row r="14" spans="1:14" ht="14.25" x14ac:dyDescent="0.3">
      <c r="A14" s="510" t="s">
        <v>400</v>
      </c>
      <c r="B14" s="531"/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3"/>
      <c r="N14" s="509">
        <f t="shared" si="2"/>
        <v>0</v>
      </c>
    </row>
    <row r="15" spans="1:14" ht="14.25" x14ac:dyDescent="0.3">
      <c r="A15" s="510" t="s">
        <v>401</v>
      </c>
      <c r="B15" s="531"/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3"/>
      <c r="N15" s="509">
        <f t="shared" si="2"/>
        <v>0</v>
      </c>
    </row>
    <row r="16" spans="1:14" ht="14.25" x14ac:dyDescent="0.3">
      <c r="A16" s="510" t="s">
        <v>402</v>
      </c>
      <c r="B16" s="531">
        <v>109687.644</v>
      </c>
      <c r="C16" s="532">
        <v>89191.976999999999</v>
      </c>
      <c r="D16" s="532">
        <v>87154.872499999998</v>
      </c>
      <c r="E16" s="532">
        <v>76660.860499999995</v>
      </c>
      <c r="F16" s="532">
        <v>93507.982000000004</v>
      </c>
      <c r="G16" s="532">
        <v>109266.166</v>
      </c>
      <c r="H16" s="532">
        <v>112030.056</v>
      </c>
      <c r="I16" s="532">
        <v>107847.908</v>
      </c>
      <c r="J16" s="532">
        <v>109909.595</v>
      </c>
      <c r="K16" s="532">
        <v>91423.876000000004</v>
      </c>
      <c r="L16" s="532">
        <v>54254.832999999999</v>
      </c>
      <c r="M16" s="533">
        <v>93268.399000000005</v>
      </c>
      <c r="N16" s="509">
        <f t="shared" si="2"/>
        <v>1134204.169</v>
      </c>
    </row>
    <row r="17" spans="1:14" ht="14.25" x14ac:dyDescent="0.3">
      <c r="A17" s="510" t="s">
        <v>403</v>
      </c>
      <c r="B17" s="531"/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3"/>
      <c r="N17" s="509">
        <f t="shared" si="2"/>
        <v>0</v>
      </c>
    </row>
    <row r="18" spans="1:14" ht="15" thickBot="1" x14ac:dyDescent="0.35">
      <c r="A18" s="512" t="s">
        <v>404</v>
      </c>
      <c r="B18" s="534">
        <v>50563.392999999996</v>
      </c>
      <c r="C18" s="535">
        <v>49668.849000000002</v>
      </c>
      <c r="D18" s="535">
        <v>51711.1034</v>
      </c>
      <c r="E18" s="535">
        <v>39467.579400000002</v>
      </c>
      <c r="F18" s="535">
        <v>41905.953999999998</v>
      </c>
      <c r="G18" s="535">
        <v>44876.383999999998</v>
      </c>
      <c r="H18" s="535">
        <v>50324.754000000001</v>
      </c>
      <c r="I18" s="535">
        <v>50665.529000000002</v>
      </c>
      <c r="J18" s="535">
        <v>49557.764999999999</v>
      </c>
      <c r="K18" s="535">
        <v>51384.911999999997</v>
      </c>
      <c r="L18" s="535">
        <v>47490.203999999998</v>
      </c>
      <c r="M18" s="536">
        <v>41820.105000000003</v>
      </c>
      <c r="N18" s="509">
        <f t="shared" si="2"/>
        <v>569436.5318</v>
      </c>
    </row>
    <row r="19" spans="1:14" ht="14.25" thickBot="1" x14ac:dyDescent="0.3">
      <c r="A19" s="506" t="s">
        <v>24</v>
      </c>
      <c r="B19" s="525">
        <f>SUM(B20:B21)</f>
        <v>32552.215</v>
      </c>
      <c r="C19" s="525">
        <f t="shared" ref="C19:N19" si="3">SUM(C20:C21)</f>
        <v>29880.974000000002</v>
      </c>
      <c r="D19" s="525">
        <f t="shared" si="3"/>
        <v>24846.727999999999</v>
      </c>
      <c r="E19" s="525">
        <f t="shared" si="3"/>
        <v>27208.593000000001</v>
      </c>
      <c r="F19" s="525">
        <f t="shared" si="3"/>
        <v>26597.050000000003</v>
      </c>
      <c r="G19" s="525">
        <f t="shared" si="3"/>
        <v>38209.122000000003</v>
      </c>
      <c r="H19" s="525">
        <f t="shared" si="3"/>
        <v>37754.111000000004</v>
      </c>
      <c r="I19" s="525">
        <f t="shared" si="3"/>
        <v>36924.813000000002</v>
      </c>
      <c r="J19" s="525">
        <f t="shared" si="3"/>
        <v>38026.861000000004</v>
      </c>
      <c r="K19" s="525">
        <f t="shared" si="3"/>
        <v>26911.790999999997</v>
      </c>
      <c r="L19" s="525">
        <f t="shared" si="3"/>
        <v>33684.779000000002</v>
      </c>
      <c r="M19" s="567">
        <f t="shared" si="3"/>
        <v>34394.084999999999</v>
      </c>
      <c r="N19" s="507">
        <f t="shared" si="3"/>
        <v>386991.12200000003</v>
      </c>
    </row>
    <row r="20" spans="1:14" ht="14.25" x14ac:dyDescent="0.3">
      <c r="A20" s="508" t="s">
        <v>405</v>
      </c>
      <c r="B20" s="528">
        <v>32797.353999999999</v>
      </c>
      <c r="C20" s="529">
        <v>28204.453000000001</v>
      </c>
      <c r="D20" s="529">
        <v>24402.084999999999</v>
      </c>
      <c r="E20" s="529">
        <v>18529.566999999999</v>
      </c>
      <c r="F20" s="529">
        <v>21086.632000000001</v>
      </c>
      <c r="G20" s="529">
        <v>19853.286</v>
      </c>
      <c r="H20" s="529">
        <v>17492.776000000002</v>
      </c>
      <c r="I20" s="529">
        <v>29031.019</v>
      </c>
      <c r="J20" s="529">
        <v>30611.489000000001</v>
      </c>
      <c r="K20" s="529">
        <v>24796.923999999999</v>
      </c>
      <c r="L20" s="529">
        <v>33280.620000000003</v>
      </c>
      <c r="M20" s="530">
        <v>33815.678</v>
      </c>
      <c r="N20" s="509">
        <f>SUM(B20:M20)</f>
        <v>313901.88300000003</v>
      </c>
    </row>
    <row r="21" spans="1:14" ht="15" thickBot="1" x14ac:dyDescent="0.35">
      <c r="A21" s="512" t="s">
        <v>406</v>
      </c>
      <c r="B21" s="534">
        <v>-245.13900000000001</v>
      </c>
      <c r="C21" s="535">
        <v>1676.521</v>
      </c>
      <c r="D21" s="535">
        <v>444.64299999999997</v>
      </c>
      <c r="E21" s="535">
        <v>8679.0259999999998</v>
      </c>
      <c r="F21" s="535">
        <v>5510.4179999999997</v>
      </c>
      <c r="G21" s="535">
        <v>18355.835999999999</v>
      </c>
      <c r="H21" s="535">
        <v>20261.334999999999</v>
      </c>
      <c r="I21" s="535">
        <v>7893.7939999999999</v>
      </c>
      <c r="J21" s="535">
        <v>7415.3720000000003</v>
      </c>
      <c r="K21" s="535">
        <v>2114.8670000000002</v>
      </c>
      <c r="L21" s="535">
        <v>404.15899999999999</v>
      </c>
      <c r="M21" s="536">
        <v>578.40700000000004</v>
      </c>
      <c r="N21" s="513">
        <f>SUM(B21:M21)</f>
        <v>73089.239000000001</v>
      </c>
    </row>
    <row r="22" spans="1:14" ht="14.25" thickBot="1" x14ac:dyDescent="0.3">
      <c r="A22" s="506" t="s">
        <v>407</v>
      </c>
      <c r="B22" s="525">
        <f t="shared" ref="B22:N22" si="4">SUM(B23:B30)</f>
        <v>165886.35800000001</v>
      </c>
      <c r="C22" s="525">
        <f t="shared" si="4"/>
        <v>131968.481</v>
      </c>
      <c r="D22" s="525">
        <f t="shared" si="4"/>
        <v>91163.462399999989</v>
      </c>
      <c r="E22" s="525">
        <f t="shared" si="4"/>
        <v>56847.188999999998</v>
      </c>
      <c r="F22" s="525">
        <f t="shared" si="4"/>
        <v>161021.538</v>
      </c>
      <c r="G22" s="525">
        <f t="shared" si="4"/>
        <v>169053.541</v>
      </c>
      <c r="H22" s="525">
        <f t="shared" si="4"/>
        <v>164968.234</v>
      </c>
      <c r="I22" s="525">
        <f t="shared" si="4"/>
        <v>155559.622</v>
      </c>
      <c r="J22" s="525">
        <f t="shared" si="4"/>
        <v>161272.54500000001</v>
      </c>
      <c r="K22" s="525">
        <f t="shared" si="4"/>
        <v>123469.71930000001</v>
      </c>
      <c r="L22" s="525">
        <f t="shared" si="4"/>
        <v>129440.84099999999</v>
      </c>
      <c r="M22" s="567">
        <f t="shared" si="4"/>
        <v>157335.70399999997</v>
      </c>
      <c r="N22" s="507">
        <f t="shared" si="4"/>
        <v>1667987.2346999999</v>
      </c>
    </row>
    <row r="23" spans="1:14" ht="14.25" x14ac:dyDescent="0.3">
      <c r="A23" s="508" t="s">
        <v>440</v>
      </c>
      <c r="B23" s="531">
        <v>209.7</v>
      </c>
      <c r="C23" s="531">
        <v>-2673.3629999999998</v>
      </c>
      <c r="D23" s="531">
        <v>1477.098</v>
      </c>
      <c r="E23" s="531">
        <v>-1435.154</v>
      </c>
      <c r="F23" s="531">
        <v>773.08100000000002</v>
      </c>
      <c r="G23" s="531">
        <v>-1008.093</v>
      </c>
      <c r="H23" s="531">
        <v>5586.357</v>
      </c>
      <c r="I23" s="531">
        <v>1806.0039999999999</v>
      </c>
      <c r="J23" s="531">
        <v>1380.413</v>
      </c>
      <c r="K23" s="531">
        <v>-734.80700000000002</v>
      </c>
      <c r="L23" s="531"/>
      <c r="M23" s="568">
        <v>1707.413</v>
      </c>
      <c r="N23" s="509">
        <f>SUM(B23:M23)</f>
        <v>7088.6489999999994</v>
      </c>
    </row>
    <row r="24" spans="1:14" ht="14.25" x14ac:dyDescent="0.3">
      <c r="A24" s="508" t="s">
        <v>488</v>
      </c>
      <c r="B24" s="495"/>
      <c r="C24" s="496"/>
      <c r="D24" s="496"/>
      <c r="E24" s="496"/>
      <c r="F24" s="496"/>
      <c r="G24" s="496"/>
      <c r="H24" s="496"/>
      <c r="I24" s="496"/>
      <c r="J24" s="496"/>
      <c r="K24" s="496"/>
      <c r="L24" s="496"/>
      <c r="M24" s="497"/>
      <c r="N24" s="509">
        <f>SUM(B24:M24)</f>
        <v>0</v>
      </c>
    </row>
    <row r="25" spans="1:14" ht="14.25" x14ac:dyDescent="0.3">
      <c r="A25" s="510" t="s">
        <v>343</v>
      </c>
      <c r="B25" s="531">
        <v>165552.65900000001</v>
      </c>
      <c r="C25" s="532">
        <v>132804.45300000001</v>
      </c>
      <c r="D25" s="532">
        <v>77352.53</v>
      </c>
      <c r="E25" s="532">
        <v>58282.343000000001</v>
      </c>
      <c r="F25" s="532">
        <v>160101.07699999999</v>
      </c>
      <c r="G25" s="532">
        <v>170061.63399999999</v>
      </c>
      <c r="H25" s="532">
        <v>159322.677</v>
      </c>
      <c r="I25" s="532">
        <v>152718.63200000001</v>
      </c>
      <c r="J25" s="532">
        <v>159822.78200000001</v>
      </c>
      <c r="K25" s="532">
        <v>123808.13</v>
      </c>
      <c r="L25" s="532">
        <v>134028.75899999999</v>
      </c>
      <c r="M25" s="533">
        <v>154042.70199999999</v>
      </c>
      <c r="N25" s="509">
        <f t="shared" ref="N25:N30" si="5">SUM(B25:M25)</f>
        <v>1647898.378</v>
      </c>
    </row>
    <row r="26" spans="1:14" ht="14.25" x14ac:dyDescent="0.3">
      <c r="A26" s="510" t="s">
        <v>408</v>
      </c>
      <c r="B26" s="531">
        <v>23.052</v>
      </c>
      <c r="C26" s="532">
        <v>1740.3150000000001</v>
      </c>
      <c r="D26" s="532">
        <v>12333.8344</v>
      </c>
      <c r="E26" s="532"/>
      <c r="F26" s="532"/>
      <c r="G26" s="532"/>
      <c r="H26" s="532"/>
      <c r="I26" s="532">
        <v>827.05100000000004</v>
      </c>
      <c r="J26" s="532"/>
      <c r="K26" s="532">
        <v>323.61130000000003</v>
      </c>
      <c r="L26" s="532">
        <v>-4587.9179999999997</v>
      </c>
      <c r="M26" s="533">
        <v>1509.2619999999999</v>
      </c>
      <c r="N26" s="509">
        <f t="shared" si="5"/>
        <v>12169.207700000001</v>
      </c>
    </row>
    <row r="27" spans="1:14" ht="14.25" x14ac:dyDescent="0.3">
      <c r="A27" s="510" t="s">
        <v>409</v>
      </c>
      <c r="B27" s="531">
        <v>100.947</v>
      </c>
      <c r="C27" s="532">
        <v>97.075999999999993</v>
      </c>
      <c r="D27" s="532"/>
      <c r="E27" s="532"/>
      <c r="F27" s="532">
        <v>147.38</v>
      </c>
      <c r="G27" s="532"/>
      <c r="H27" s="532">
        <v>59.2</v>
      </c>
      <c r="I27" s="532">
        <v>207.935</v>
      </c>
      <c r="J27" s="532">
        <v>69.349999999999994</v>
      </c>
      <c r="K27" s="532">
        <v>72.784999999999997</v>
      </c>
      <c r="L27" s="532"/>
      <c r="M27" s="533">
        <v>76.326999999999998</v>
      </c>
      <c r="N27" s="509">
        <f t="shared" si="5"/>
        <v>831</v>
      </c>
    </row>
    <row r="28" spans="1:14" ht="14.25" x14ac:dyDescent="0.3">
      <c r="A28" s="510" t="s">
        <v>441</v>
      </c>
      <c r="B28" s="531"/>
      <c r="C28" s="532"/>
      <c r="D28" s="532"/>
      <c r="E28" s="532"/>
      <c r="F28" s="532"/>
      <c r="G28" s="532"/>
      <c r="H28" s="532"/>
      <c r="I28" s="532"/>
      <c r="J28" s="532"/>
      <c r="K28" s="532"/>
      <c r="L28" s="532"/>
      <c r="M28" s="533"/>
      <c r="N28" s="509">
        <f t="shared" si="5"/>
        <v>0</v>
      </c>
    </row>
    <row r="29" spans="1:14" ht="14.25" x14ac:dyDescent="0.3">
      <c r="A29" s="510" t="s">
        <v>342</v>
      </c>
      <c r="B29" s="531"/>
      <c r="C29" s="532"/>
      <c r="D29" s="532"/>
      <c r="E29" s="532"/>
      <c r="F29" s="532"/>
      <c r="G29" s="532"/>
      <c r="H29" s="532"/>
      <c r="I29" s="532"/>
      <c r="J29" s="532"/>
      <c r="K29" s="532"/>
      <c r="L29" s="532"/>
      <c r="M29" s="533"/>
      <c r="N29" s="509">
        <f t="shared" si="5"/>
        <v>0</v>
      </c>
    </row>
    <row r="30" spans="1:14" ht="15" thickBot="1" x14ac:dyDescent="0.35">
      <c r="A30" s="512" t="s">
        <v>410</v>
      </c>
      <c r="B30" s="534"/>
      <c r="C30" s="535"/>
      <c r="D30" s="535"/>
      <c r="E30" s="535"/>
      <c r="F30" s="535"/>
      <c r="G30" s="535"/>
      <c r="H30" s="535"/>
      <c r="I30" s="535"/>
      <c r="J30" s="535"/>
      <c r="K30" s="535"/>
      <c r="L30" s="535"/>
      <c r="M30" s="536"/>
      <c r="N30" s="509">
        <f t="shared" si="5"/>
        <v>0</v>
      </c>
    </row>
    <row r="31" spans="1:14" ht="14.25" thickBot="1" x14ac:dyDescent="0.3">
      <c r="A31" s="506" t="s">
        <v>411</v>
      </c>
      <c r="B31" s="525">
        <f>SUM(B32:B37)</f>
        <v>99035.904999999999</v>
      </c>
      <c r="C31" s="525">
        <f t="shared" ref="C31:N31" si="6">SUM(C32:C37)</f>
        <v>86524.316999999995</v>
      </c>
      <c r="D31" s="525">
        <f t="shared" si="6"/>
        <v>95844.97099999999</v>
      </c>
      <c r="E31" s="525">
        <f t="shared" si="6"/>
        <v>89613.665000000008</v>
      </c>
      <c r="F31" s="525">
        <f t="shared" si="6"/>
        <v>86467.513000000006</v>
      </c>
      <c r="G31" s="525">
        <f t="shared" si="6"/>
        <v>91509.153000000006</v>
      </c>
      <c r="H31" s="525">
        <f t="shared" si="6"/>
        <v>72863.183000000005</v>
      </c>
      <c r="I31" s="525">
        <f t="shared" si="6"/>
        <v>89555.058999999994</v>
      </c>
      <c r="J31" s="525">
        <f t="shared" si="6"/>
        <v>70921.510000000009</v>
      </c>
      <c r="K31" s="525">
        <f t="shared" si="6"/>
        <v>53183.968000000001</v>
      </c>
      <c r="L31" s="525">
        <f t="shared" si="6"/>
        <v>58758.803</v>
      </c>
      <c r="M31" s="567">
        <f t="shared" si="6"/>
        <v>88062.363000000012</v>
      </c>
      <c r="N31" s="507">
        <f t="shared" si="6"/>
        <v>982340.41</v>
      </c>
    </row>
    <row r="32" spans="1:14" ht="14.25" x14ac:dyDescent="0.3">
      <c r="A32" s="508" t="s">
        <v>344</v>
      </c>
      <c r="B32" s="528">
        <v>2E-3</v>
      </c>
      <c r="C32" s="529">
        <v>-2E-3</v>
      </c>
      <c r="D32" s="529">
        <v>2E-3</v>
      </c>
      <c r="E32" s="529">
        <v>1E-3</v>
      </c>
      <c r="F32" s="529">
        <v>-1E-3</v>
      </c>
      <c r="G32" s="529"/>
      <c r="H32" s="529"/>
      <c r="I32" s="529">
        <v>1E-3</v>
      </c>
      <c r="J32" s="529"/>
      <c r="K32" s="529">
        <v>1E-3</v>
      </c>
      <c r="L32" s="529">
        <v>-7021.2139999999999</v>
      </c>
      <c r="M32" s="530">
        <v>4984.79</v>
      </c>
      <c r="N32" s="509">
        <f t="shared" ref="N32:N37" si="7">SUM(B32:M32)</f>
        <v>-2036.42</v>
      </c>
    </row>
    <row r="33" spans="1:14" ht="14.25" x14ac:dyDescent="0.3">
      <c r="A33" s="510" t="s">
        <v>442</v>
      </c>
      <c r="B33" s="531"/>
      <c r="C33" s="532"/>
      <c r="D33" s="532"/>
      <c r="E33" s="532"/>
      <c r="F33" s="532">
        <v>19691.572</v>
      </c>
      <c r="G33" s="532">
        <v>35724.625</v>
      </c>
      <c r="H33" s="532">
        <v>21550.280999999999</v>
      </c>
      <c r="I33" s="532">
        <v>28211.514999999999</v>
      </c>
      <c r="J33" s="532">
        <v>27209.217000000001</v>
      </c>
      <c r="K33" s="532">
        <v>13056.409</v>
      </c>
      <c r="L33" s="532"/>
      <c r="M33" s="533"/>
      <c r="N33" s="509">
        <f t="shared" si="7"/>
        <v>145443.61900000001</v>
      </c>
    </row>
    <row r="34" spans="1:14" ht="14.25" x14ac:dyDescent="0.3">
      <c r="A34" s="510" t="s">
        <v>412</v>
      </c>
      <c r="B34" s="531"/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3"/>
      <c r="N34" s="509">
        <f t="shared" si="7"/>
        <v>0</v>
      </c>
    </row>
    <row r="35" spans="1:14" ht="14.25" x14ac:dyDescent="0.3">
      <c r="A35" s="510" t="s">
        <v>413</v>
      </c>
      <c r="B35" s="531"/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3"/>
      <c r="N35" s="509">
        <f t="shared" si="7"/>
        <v>0</v>
      </c>
    </row>
    <row r="36" spans="1:14" ht="14.25" x14ac:dyDescent="0.3">
      <c r="A36" s="510" t="s">
        <v>414</v>
      </c>
      <c r="B36" s="531">
        <v>18220.522000000001</v>
      </c>
      <c r="C36" s="532">
        <v>18506.334999999999</v>
      </c>
      <c r="D36" s="532">
        <v>55834.815999999999</v>
      </c>
      <c r="E36" s="532">
        <v>20802.947</v>
      </c>
      <c r="F36" s="532">
        <v>18107.625</v>
      </c>
      <c r="G36" s="532">
        <v>5502.2830000000004</v>
      </c>
      <c r="H36" s="532">
        <v>1311.502</v>
      </c>
      <c r="I36" s="532">
        <v>2280.2269999999999</v>
      </c>
      <c r="J36" s="532">
        <v>4065.056</v>
      </c>
      <c r="K36" s="532">
        <v>20442.294999999998</v>
      </c>
      <c r="L36" s="532">
        <v>18854.937000000002</v>
      </c>
      <c r="M36" s="533">
        <v>26292.633000000002</v>
      </c>
      <c r="N36" s="509">
        <f t="shared" si="7"/>
        <v>210221.17800000001</v>
      </c>
    </row>
    <row r="37" spans="1:14" ht="15" thickBot="1" x14ac:dyDescent="0.35">
      <c r="A37" s="512" t="s">
        <v>415</v>
      </c>
      <c r="B37" s="534">
        <v>80815.380999999994</v>
      </c>
      <c r="C37" s="535">
        <v>68017.983999999997</v>
      </c>
      <c r="D37" s="535">
        <v>40010.152999999998</v>
      </c>
      <c r="E37" s="535">
        <v>68810.717000000004</v>
      </c>
      <c r="F37" s="535">
        <v>48668.317000000003</v>
      </c>
      <c r="G37" s="535">
        <v>50282.245000000003</v>
      </c>
      <c r="H37" s="535">
        <v>50001.4</v>
      </c>
      <c r="I37" s="535">
        <v>59063.315999999999</v>
      </c>
      <c r="J37" s="535">
        <v>39647.237000000001</v>
      </c>
      <c r="K37" s="535">
        <v>19685.262999999999</v>
      </c>
      <c r="L37" s="535">
        <v>46925.08</v>
      </c>
      <c r="M37" s="536">
        <v>56784.94</v>
      </c>
      <c r="N37" s="509">
        <f t="shared" si="7"/>
        <v>628712.03300000005</v>
      </c>
    </row>
    <row r="38" spans="1:14" ht="14.25" thickBot="1" x14ac:dyDescent="0.3">
      <c r="A38" s="506" t="s">
        <v>416</v>
      </c>
      <c r="B38" s="525">
        <f>SUM(B39)</f>
        <v>0</v>
      </c>
      <c r="C38" s="525">
        <f t="shared" ref="C38:N38" si="8">SUM(C39)</f>
        <v>0</v>
      </c>
      <c r="D38" s="525">
        <f t="shared" si="8"/>
        <v>0</v>
      </c>
      <c r="E38" s="525">
        <f t="shared" si="8"/>
        <v>0</v>
      </c>
      <c r="F38" s="525">
        <f t="shared" si="8"/>
        <v>0</v>
      </c>
      <c r="G38" s="525">
        <f t="shared" si="8"/>
        <v>0</v>
      </c>
      <c r="H38" s="525">
        <f t="shared" si="8"/>
        <v>0</v>
      </c>
      <c r="I38" s="525">
        <f t="shared" si="8"/>
        <v>0</v>
      </c>
      <c r="J38" s="525">
        <f t="shared" si="8"/>
        <v>0</v>
      </c>
      <c r="K38" s="525">
        <f t="shared" si="8"/>
        <v>0</v>
      </c>
      <c r="L38" s="525">
        <f t="shared" si="8"/>
        <v>0</v>
      </c>
      <c r="M38" s="567">
        <f t="shared" si="8"/>
        <v>0</v>
      </c>
      <c r="N38" s="507">
        <f t="shared" si="8"/>
        <v>0</v>
      </c>
    </row>
    <row r="39" spans="1:14" ht="15" thickBot="1" x14ac:dyDescent="0.35">
      <c r="A39" s="514" t="s">
        <v>417</v>
      </c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539"/>
      <c r="N39" s="515"/>
    </row>
    <row r="40" spans="1:14" ht="14.25" thickBot="1" x14ac:dyDescent="0.3">
      <c r="A40" s="506" t="s">
        <v>418</v>
      </c>
      <c r="B40" s="525">
        <f>SUM(B41:B44)</f>
        <v>6288.6529999999993</v>
      </c>
      <c r="C40" s="525">
        <f t="shared" ref="C40:N40" si="9">SUM(C41:C44)</f>
        <v>7964.7020000000002</v>
      </c>
      <c r="D40" s="525">
        <f t="shared" si="9"/>
        <v>11535.888000000001</v>
      </c>
      <c r="E40" s="525">
        <f t="shared" si="9"/>
        <v>10823.424999999999</v>
      </c>
      <c r="F40" s="525">
        <f t="shared" si="9"/>
        <v>3721.5549999999998</v>
      </c>
      <c r="G40" s="525">
        <f t="shared" si="9"/>
        <v>1629.0309999999999</v>
      </c>
      <c r="H40" s="525">
        <f t="shared" si="9"/>
        <v>3034.3990000000003</v>
      </c>
      <c r="I40" s="525">
        <f t="shared" si="9"/>
        <v>3686.5950000000003</v>
      </c>
      <c r="J40" s="525">
        <f t="shared" si="9"/>
        <v>2218.1490000000003</v>
      </c>
      <c r="K40" s="525">
        <f t="shared" si="9"/>
        <v>4369.8490000000002</v>
      </c>
      <c r="L40" s="525">
        <f t="shared" si="9"/>
        <v>20254.165000000001</v>
      </c>
      <c r="M40" s="567">
        <f t="shared" si="9"/>
        <v>5459.6129999999994</v>
      </c>
      <c r="N40" s="507">
        <f t="shared" si="9"/>
        <v>80986.024000000005</v>
      </c>
    </row>
    <row r="41" spans="1:14" ht="14.25" x14ac:dyDescent="0.3">
      <c r="A41" s="508" t="s">
        <v>443</v>
      </c>
      <c r="B41" s="531">
        <v>-522.64400000000001</v>
      </c>
      <c r="C41" s="531">
        <v>-1915.6030000000001</v>
      </c>
      <c r="D41" s="531">
        <v>2508.672</v>
      </c>
      <c r="E41" s="531">
        <v>221.559</v>
      </c>
      <c r="F41" s="531"/>
      <c r="G41" s="531">
        <v>-298.72800000000001</v>
      </c>
      <c r="H41" s="531"/>
      <c r="I41" s="531"/>
      <c r="J41" s="531">
        <v>2218.1480000000001</v>
      </c>
      <c r="K41" s="531"/>
      <c r="L41" s="531"/>
      <c r="M41" s="568">
        <v>8127.54</v>
      </c>
      <c r="N41" s="516">
        <f>SUM(B41:M41)</f>
        <v>10338.944</v>
      </c>
    </row>
    <row r="42" spans="1:14" ht="14.25" x14ac:dyDescent="0.3">
      <c r="A42" s="510" t="s">
        <v>419</v>
      </c>
      <c r="B42" s="531">
        <v>6811.2969999999996</v>
      </c>
      <c r="C42" s="532">
        <v>9880.3060000000005</v>
      </c>
      <c r="D42" s="532">
        <v>12619.981</v>
      </c>
      <c r="E42" s="532">
        <v>10601.866</v>
      </c>
      <c r="F42" s="532">
        <v>3721.5549999999998</v>
      </c>
      <c r="G42" s="532">
        <v>1927.759</v>
      </c>
      <c r="H42" s="532">
        <v>3034.3980000000001</v>
      </c>
      <c r="I42" s="532">
        <v>3686.5940000000001</v>
      </c>
      <c r="J42" s="532"/>
      <c r="K42" s="532">
        <v>4369.8490000000002</v>
      </c>
      <c r="L42" s="532">
        <v>22201.432000000001</v>
      </c>
      <c r="M42" s="533">
        <v>-2667.9270000000001</v>
      </c>
      <c r="N42" s="517">
        <f>SUM(B42:M42)</f>
        <v>76187.11</v>
      </c>
    </row>
    <row r="43" spans="1:14" ht="14.25" x14ac:dyDescent="0.3">
      <c r="A43" s="510" t="s">
        <v>444</v>
      </c>
      <c r="B43" s="531"/>
      <c r="C43" s="532">
        <v>-1E-3</v>
      </c>
      <c r="D43" s="532">
        <v>1E-3</v>
      </c>
      <c r="E43" s="532"/>
      <c r="F43" s="532"/>
      <c r="G43" s="532"/>
      <c r="H43" s="532">
        <v>1E-3</v>
      </c>
      <c r="I43" s="532">
        <v>1E-3</v>
      </c>
      <c r="J43" s="532">
        <v>1E-3</v>
      </c>
      <c r="K43" s="532"/>
      <c r="L43" s="532"/>
      <c r="M43" s="533"/>
      <c r="N43" s="517">
        <f>SUM(B43:M43)</f>
        <v>3.0000000000000001E-3</v>
      </c>
    </row>
    <row r="44" spans="1:14" ht="15" thickBot="1" x14ac:dyDescent="0.35">
      <c r="A44" s="512" t="s">
        <v>420</v>
      </c>
      <c r="B44" s="534"/>
      <c r="C44" s="535"/>
      <c r="D44" s="535">
        <v>-3592.7660000000001</v>
      </c>
      <c r="E44" s="535"/>
      <c r="F44" s="535"/>
      <c r="G44" s="535"/>
      <c r="H44" s="535"/>
      <c r="I44" s="535"/>
      <c r="J44" s="535"/>
      <c r="K44" s="535"/>
      <c r="L44" s="535">
        <v>-1947.2670000000001</v>
      </c>
      <c r="M44" s="536"/>
      <c r="N44" s="518">
        <f>SUM(B44:M44)</f>
        <v>-5540.0330000000004</v>
      </c>
    </row>
    <row r="45" spans="1:14" ht="14.25" thickBot="1" x14ac:dyDescent="0.3">
      <c r="A45" s="506" t="s">
        <v>421</v>
      </c>
      <c r="B45" s="525">
        <f>SUM(B46:B49)</f>
        <v>-2346.5829999999996</v>
      </c>
      <c r="C45" s="525">
        <f t="shared" ref="C45:N45" si="10">SUM(C46:C49)</f>
        <v>-6099.4629999999997</v>
      </c>
      <c r="D45" s="525">
        <f t="shared" si="10"/>
        <v>-7259.2099000000007</v>
      </c>
      <c r="E45" s="525">
        <f t="shared" si="10"/>
        <v>-5123.53</v>
      </c>
      <c r="F45" s="525">
        <f t="shared" si="10"/>
        <v>3200.3809999999999</v>
      </c>
      <c r="G45" s="525">
        <f t="shared" si="10"/>
        <v>4428.2860000000001</v>
      </c>
      <c r="H45" s="525">
        <f t="shared" si="10"/>
        <v>661.07999999999993</v>
      </c>
      <c r="I45" s="525">
        <f t="shared" si="10"/>
        <v>-6976.2529999999997</v>
      </c>
      <c r="J45" s="525">
        <f t="shared" si="10"/>
        <v>-3055.529</v>
      </c>
      <c r="K45" s="525">
        <f t="shared" si="10"/>
        <v>-11756.6857</v>
      </c>
      <c r="L45" s="525">
        <f t="shared" si="10"/>
        <v>-12203.392</v>
      </c>
      <c r="M45" s="567">
        <f t="shared" si="10"/>
        <v>-1667.249</v>
      </c>
      <c r="N45" s="507">
        <f t="shared" si="10"/>
        <v>-48198.147600000004</v>
      </c>
    </row>
    <row r="46" spans="1:14" ht="14.25" x14ac:dyDescent="0.3">
      <c r="A46" s="508" t="s">
        <v>422</v>
      </c>
      <c r="B46" s="528">
        <v>-3697.5639999999999</v>
      </c>
      <c r="C46" s="529">
        <v>-1971.212</v>
      </c>
      <c r="D46" s="529">
        <v>-7935.1090000000004</v>
      </c>
      <c r="E46" s="529">
        <v>-3029.0889999999999</v>
      </c>
      <c r="F46" s="529">
        <v>-2397.0819999999999</v>
      </c>
      <c r="G46" s="529">
        <v>-2454.259</v>
      </c>
      <c r="H46" s="529">
        <v>-4615.6620000000003</v>
      </c>
      <c r="I46" s="529">
        <v>-4609.2209999999995</v>
      </c>
      <c r="J46" s="529">
        <v>-1821.87</v>
      </c>
      <c r="K46" s="529">
        <v>-5919.607</v>
      </c>
      <c r="L46" s="529">
        <v>-4924.1949999999997</v>
      </c>
      <c r="M46" s="530">
        <v>-2030.711</v>
      </c>
      <c r="N46" s="509">
        <f>SUM(B46:M46)</f>
        <v>-45405.581000000006</v>
      </c>
    </row>
    <row r="47" spans="1:14" ht="14.25" x14ac:dyDescent="0.3">
      <c r="A47" s="510" t="s">
        <v>421</v>
      </c>
      <c r="B47" s="531"/>
      <c r="C47" s="532"/>
      <c r="D47" s="532"/>
      <c r="E47" s="532">
        <v>300.339</v>
      </c>
      <c r="F47" s="532"/>
      <c r="G47" s="532">
        <v>-358.09899999999999</v>
      </c>
      <c r="H47" s="532">
        <v>-356.90100000000001</v>
      </c>
      <c r="I47" s="532"/>
      <c r="J47" s="532"/>
      <c r="K47" s="532"/>
      <c r="L47" s="532">
        <v>-6854.5290000000005</v>
      </c>
      <c r="M47" s="533"/>
      <c r="N47" s="511">
        <f>SUM(B47:M47)</f>
        <v>-7269.1900000000005</v>
      </c>
    </row>
    <row r="48" spans="1:14" ht="14.25" x14ac:dyDescent="0.3">
      <c r="A48" s="510" t="s">
        <v>423</v>
      </c>
      <c r="B48" s="531">
        <v>1350.981</v>
      </c>
      <c r="C48" s="532">
        <v>-4128.2510000000002</v>
      </c>
      <c r="D48" s="532">
        <v>675.89909999999998</v>
      </c>
      <c r="E48" s="532">
        <v>-2239.482</v>
      </c>
      <c r="F48" s="532">
        <v>5600.6869999999999</v>
      </c>
      <c r="G48" s="532">
        <v>7240.6440000000002</v>
      </c>
      <c r="H48" s="532">
        <v>5633.643</v>
      </c>
      <c r="I48" s="532">
        <v>-2367.0320000000002</v>
      </c>
      <c r="J48" s="532">
        <v>-1233.6590000000001</v>
      </c>
      <c r="K48" s="532">
        <v>-6411.9886999999999</v>
      </c>
      <c r="L48" s="532">
        <v>-100.71599999999999</v>
      </c>
      <c r="M48" s="533">
        <v>363.46199999999999</v>
      </c>
      <c r="N48" s="511">
        <f>SUM(B48:M48)</f>
        <v>4384.1874000000016</v>
      </c>
    </row>
    <row r="49" spans="1:14" ht="15" thickBot="1" x14ac:dyDescent="0.35">
      <c r="A49" s="512" t="s">
        <v>424</v>
      </c>
      <c r="B49" s="534"/>
      <c r="C49" s="535"/>
      <c r="D49" s="535"/>
      <c r="E49" s="535">
        <v>-155.298</v>
      </c>
      <c r="F49" s="535">
        <v>-3.2240000000000002</v>
      </c>
      <c r="G49" s="535"/>
      <c r="H49" s="535"/>
      <c r="I49" s="535"/>
      <c r="J49" s="535"/>
      <c r="K49" s="535">
        <v>574.91</v>
      </c>
      <c r="L49" s="535">
        <v>-323.952</v>
      </c>
      <c r="M49" s="536"/>
      <c r="N49" s="513">
        <f>SUM(B49:M49)</f>
        <v>92.435999999999979</v>
      </c>
    </row>
    <row r="50" spans="1:14" ht="14.25" thickBot="1" x14ac:dyDescent="0.3">
      <c r="A50" s="506" t="s">
        <v>425</v>
      </c>
      <c r="B50" s="525">
        <f>SUM(B51:B62)</f>
        <v>17624.154999999999</v>
      </c>
      <c r="C50" s="525">
        <f t="shared" ref="C50:N50" si="11">SUM(C51:C62)</f>
        <v>36071.203999999998</v>
      </c>
      <c r="D50" s="525">
        <f t="shared" si="11"/>
        <v>21892.909</v>
      </c>
      <c r="E50" s="525">
        <f t="shared" si="11"/>
        <v>13122.983</v>
      </c>
      <c r="F50" s="525">
        <f t="shared" si="11"/>
        <v>14736.465100000001</v>
      </c>
      <c r="G50" s="525">
        <f t="shared" si="11"/>
        <v>19305.444</v>
      </c>
      <c r="H50" s="525">
        <f t="shared" si="11"/>
        <v>13900.174000000001</v>
      </c>
      <c r="I50" s="525">
        <f t="shared" si="11"/>
        <v>10745.751999999999</v>
      </c>
      <c r="J50" s="525">
        <f t="shared" si="11"/>
        <v>20095.77</v>
      </c>
      <c r="K50" s="525">
        <f t="shared" si="11"/>
        <v>41542.985399999998</v>
      </c>
      <c r="L50" s="525">
        <f t="shared" si="11"/>
        <v>90035.01</v>
      </c>
      <c r="M50" s="567">
        <f t="shared" si="11"/>
        <v>57579.000999999997</v>
      </c>
      <c r="N50" s="507">
        <f t="shared" si="11"/>
        <v>356651.85249999992</v>
      </c>
    </row>
    <row r="51" spans="1:14" ht="14.25" x14ac:dyDescent="0.3">
      <c r="A51" s="508" t="s">
        <v>426</v>
      </c>
      <c r="B51" s="528">
        <v>5906.3389999999999</v>
      </c>
      <c r="C51" s="529"/>
      <c r="D51" s="529">
        <v>7138.2110000000002</v>
      </c>
      <c r="E51" s="529"/>
      <c r="F51" s="529"/>
      <c r="G51" s="529"/>
      <c r="H51" s="529"/>
      <c r="I51" s="529"/>
      <c r="J51" s="529">
        <v>4953.107</v>
      </c>
      <c r="K51" s="529">
        <v>-4197.6719999999996</v>
      </c>
      <c r="L51" s="529">
        <v>2338.9720000000002</v>
      </c>
      <c r="M51" s="530">
        <v>8144.4989999999998</v>
      </c>
      <c r="N51" s="509">
        <f>SUM(B51:M51)</f>
        <v>24283.455999999998</v>
      </c>
    </row>
    <row r="52" spans="1:14" ht="14.25" x14ac:dyDescent="0.3">
      <c r="A52" s="510" t="s">
        <v>427</v>
      </c>
      <c r="B52" s="531"/>
      <c r="C52" s="532"/>
      <c r="D52" s="532"/>
      <c r="E52" s="532"/>
      <c r="F52" s="532"/>
      <c r="G52" s="532"/>
      <c r="H52" s="532"/>
      <c r="I52" s="532"/>
      <c r="J52" s="532"/>
      <c r="K52" s="532"/>
      <c r="L52" s="532"/>
      <c r="M52" s="533"/>
      <c r="N52" s="509">
        <f t="shared" ref="N52:N62" si="12">SUM(B52:M52)</f>
        <v>0</v>
      </c>
    </row>
    <row r="53" spans="1:14" ht="14.25" x14ac:dyDescent="0.3">
      <c r="A53" s="510" t="s">
        <v>211</v>
      </c>
      <c r="B53" s="531">
        <v>-31.468</v>
      </c>
      <c r="C53" s="532">
        <v>1620.251</v>
      </c>
      <c r="D53" s="532">
        <v>-26.126000000000001</v>
      </c>
      <c r="E53" s="532"/>
      <c r="F53" s="532">
        <v>2180.953</v>
      </c>
      <c r="G53" s="532"/>
      <c r="H53" s="532"/>
      <c r="I53" s="532">
        <v>-479.14600000000002</v>
      </c>
      <c r="J53" s="532">
        <v>-145.57900000000001</v>
      </c>
      <c r="K53" s="532">
        <v>-38.561</v>
      </c>
      <c r="L53" s="532">
        <v>2409.9259999999999</v>
      </c>
      <c r="M53" s="533">
        <v>-72.308000000000007</v>
      </c>
      <c r="N53" s="509">
        <f t="shared" si="12"/>
        <v>5417.9419999999991</v>
      </c>
    </row>
    <row r="54" spans="1:14" ht="14.25" x14ac:dyDescent="0.3">
      <c r="A54" s="510" t="s">
        <v>445</v>
      </c>
      <c r="B54" s="531"/>
      <c r="C54" s="532"/>
      <c r="D54" s="532"/>
      <c r="E54" s="532"/>
      <c r="F54" s="532">
        <v>1E-4</v>
      </c>
      <c r="G54" s="532"/>
      <c r="H54" s="532"/>
      <c r="I54" s="532"/>
      <c r="J54" s="532"/>
      <c r="K54" s="532"/>
      <c r="L54" s="532"/>
      <c r="M54" s="533"/>
      <c r="N54" s="509">
        <f t="shared" si="12"/>
        <v>1E-4</v>
      </c>
    </row>
    <row r="55" spans="1:14" ht="14.25" x14ac:dyDescent="0.3">
      <c r="A55" s="510" t="s">
        <v>428</v>
      </c>
      <c r="B55" s="531"/>
      <c r="C55" s="532">
        <v>24005.584999999999</v>
      </c>
      <c r="D55" s="532"/>
      <c r="E55" s="532"/>
      <c r="F55" s="532"/>
      <c r="G55" s="532">
        <v>5167.68</v>
      </c>
      <c r="H55" s="532"/>
      <c r="I55" s="532"/>
      <c r="J55" s="532"/>
      <c r="K55" s="532">
        <v>36859.889000000003</v>
      </c>
      <c r="L55" s="532">
        <v>75788.34</v>
      </c>
      <c r="M55" s="533">
        <v>37001.125</v>
      </c>
      <c r="N55" s="509">
        <f t="shared" si="12"/>
        <v>178822.61900000001</v>
      </c>
    </row>
    <row r="56" spans="1:14" ht="14.25" x14ac:dyDescent="0.3">
      <c r="A56" s="510" t="s">
        <v>429</v>
      </c>
      <c r="B56" s="531"/>
      <c r="C56" s="532"/>
      <c r="D56" s="532"/>
      <c r="E56" s="532"/>
      <c r="F56" s="532"/>
      <c r="G56" s="532"/>
      <c r="H56" s="532"/>
      <c r="I56" s="532"/>
      <c r="J56" s="532"/>
      <c r="K56" s="532"/>
      <c r="L56" s="532"/>
      <c r="M56" s="533"/>
      <c r="N56" s="509">
        <f t="shared" si="12"/>
        <v>0</v>
      </c>
    </row>
    <row r="57" spans="1:14" ht="14.25" x14ac:dyDescent="0.3">
      <c r="A57" s="510" t="s">
        <v>430</v>
      </c>
      <c r="B57" s="531">
        <v>-724.78099999999995</v>
      </c>
      <c r="C57" s="532"/>
      <c r="D57" s="532"/>
      <c r="E57" s="532"/>
      <c r="F57" s="532"/>
      <c r="G57" s="532"/>
      <c r="H57" s="532"/>
      <c r="I57" s="532"/>
      <c r="J57" s="532">
        <v>201.77</v>
      </c>
      <c r="K57" s="532"/>
      <c r="L57" s="532"/>
      <c r="M57" s="533"/>
      <c r="N57" s="509">
        <f t="shared" si="12"/>
        <v>-523.01099999999997</v>
      </c>
    </row>
    <row r="58" spans="1:14" ht="14.25" x14ac:dyDescent="0.3">
      <c r="A58" s="510" t="s">
        <v>183</v>
      </c>
      <c r="B58" s="531">
        <v>12350.321</v>
      </c>
      <c r="C58" s="532">
        <v>10445.368</v>
      </c>
      <c r="D58" s="532">
        <v>14926.485000000001</v>
      </c>
      <c r="E58" s="532">
        <v>13241.763000000001</v>
      </c>
      <c r="F58" s="532">
        <v>12701.11</v>
      </c>
      <c r="G58" s="532">
        <v>13878.715</v>
      </c>
      <c r="H58" s="532">
        <v>13951.172</v>
      </c>
      <c r="I58" s="532">
        <v>11224.897999999999</v>
      </c>
      <c r="J58" s="532">
        <v>13864.151</v>
      </c>
      <c r="K58" s="532">
        <v>6437.8779999999997</v>
      </c>
      <c r="L58" s="532">
        <v>10079.362999999999</v>
      </c>
      <c r="M58" s="533">
        <v>12505.684999999999</v>
      </c>
      <c r="N58" s="509">
        <f t="shared" si="12"/>
        <v>145606.90900000001</v>
      </c>
    </row>
    <row r="59" spans="1:14" ht="14.25" x14ac:dyDescent="0.3">
      <c r="A59" s="510" t="s">
        <v>431</v>
      </c>
      <c r="B59" s="531">
        <v>123.744</v>
      </c>
      <c r="C59" s="532"/>
      <c r="D59" s="532"/>
      <c r="E59" s="532"/>
      <c r="F59" s="532"/>
      <c r="G59" s="532">
        <v>-566</v>
      </c>
      <c r="H59" s="532"/>
      <c r="I59" s="532"/>
      <c r="J59" s="532"/>
      <c r="K59" s="532">
        <v>41.014000000000003</v>
      </c>
      <c r="L59" s="532"/>
      <c r="M59" s="533"/>
      <c r="N59" s="509">
        <f t="shared" si="12"/>
        <v>-401.24199999999996</v>
      </c>
    </row>
    <row r="60" spans="1:14" ht="14.25" x14ac:dyDescent="0.3">
      <c r="A60" s="510" t="s">
        <v>432</v>
      </c>
      <c r="B60" s="531"/>
      <c r="C60" s="532"/>
      <c r="D60" s="532"/>
      <c r="E60" s="532"/>
      <c r="F60" s="532"/>
      <c r="G60" s="532">
        <v>825.04899999999998</v>
      </c>
      <c r="H60" s="532"/>
      <c r="I60" s="532"/>
      <c r="J60" s="532">
        <v>1327.3330000000001</v>
      </c>
      <c r="K60" s="532">
        <v>2704.1824000000001</v>
      </c>
      <c r="L60" s="532"/>
      <c r="M60" s="533"/>
      <c r="N60" s="509">
        <f t="shared" si="12"/>
        <v>4856.5644000000002</v>
      </c>
    </row>
    <row r="61" spans="1:14" ht="14.25" x14ac:dyDescent="0.3">
      <c r="A61" s="510" t="s">
        <v>433</v>
      </c>
      <c r="B61" s="531"/>
      <c r="C61" s="532"/>
      <c r="D61" s="532"/>
      <c r="E61" s="532"/>
      <c r="F61" s="532"/>
      <c r="G61" s="532"/>
      <c r="H61" s="532"/>
      <c r="I61" s="532"/>
      <c r="J61" s="532">
        <v>2E-3</v>
      </c>
      <c r="K61" s="532"/>
      <c r="L61" s="532"/>
      <c r="M61" s="533"/>
      <c r="N61" s="509">
        <f t="shared" si="12"/>
        <v>2E-3</v>
      </c>
    </row>
    <row r="62" spans="1:14" ht="15" thickBot="1" x14ac:dyDescent="0.35">
      <c r="A62" s="512" t="s">
        <v>434</v>
      </c>
      <c r="B62" s="534"/>
      <c r="C62" s="535"/>
      <c r="D62" s="535">
        <v>-145.661</v>
      </c>
      <c r="E62" s="535">
        <v>-118.78</v>
      </c>
      <c r="F62" s="535">
        <v>-145.59800000000001</v>
      </c>
      <c r="G62" s="535"/>
      <c r="H62" s="535">
        <v>-50.997999999999998</v>
      </c>
      <c r="I62" s="535"/>
      <c r="J62" s="535">
        <v>-105.014</v>
      </c>
      <c r="K62" s="535">
        <v>-263.745</v>
      </c>
      <c r="L62" s="535">
        <v>-581.59100000000001</v>
      </c>
      <c r="M62" s="536"/>
      <c r="N62" s="509">
        <f t="shared" si="12"/>
        <v>-1411.3870000000002</v>
      </c>
    </row>
    <row r="63" spans="1:14" ht="14.25" thickBot="1" x14ac:dyDescent="0.3">
      <c r="A63" s="506" t="s">
        <v>435</v>
      </c>
      <c r="B63" s="525">
        <f>SUM(B64:B66)</f>
        <v>0</v>
      </c>
      <c r="C63" s="525">
        <f t="shared" ref="C63:N63" si="13">SUM(C64:C66)</f>
        <v>0</v>
      </c>
      <c r="D63" s="525">
        <f t="shared" si="13"/>
        <v>0</v>
      </c>
      <c r="E63" s="525">
        <f t="shared" si="13"/>
        <v>0</v>
      </c>
      <c r="F63" s="525">
        <f t="shared" si="13"/>
        <v>0</v>
      </c>
      <c r="G63" s="525">
        <f t="shared" si="13"/>
        <v>0</v>
      </c>
      <c r="H63" s="525">
        <f t="shared" si="13"/>
        <v>0</v>
      </c>
      <c r="I63" s="525">
        <f t="shared" si="13"/>
        <v>0</v>
      </c>
      <c r="J63" s="525">
        <f t="shared" si="13"/>
        <v>0</v>
      </c>
      <c r="K63" s="525">
        <f t="shared" si="13"/>
        <v>0</v>
      </c>
      <c r="L63" s="525">
        <f t="shared" si="13"/>
        <v>0</v>
      </c>
      <c r="M63" s="567">
        <f t="shared" si="13"/>
        <v>0</v>
      </c>
      <c r="N63" s="507">
        <f t="shared" si="13"/>
        <v>0</v>
      </c>
    </row>
    <row r="64" spans="1:14" ht="14.25" x14ac:dyDescent="0.3">
      <c r="A64" s="508" t="s">
        <v>212</v>
      </c>
      <c r="B64" s="528"/>
      <c r="C64" s="529"/>
      <c r="D64" s="529"/>
      <c r="E64" s="529"/>
      <c r="F64" s="529"/>
      <c r="G64" s="529"/>
      <c r="H64" s="529"/>
      <c r="I64" s="529"/>
      <c r="J64" s="529"/>
      <c r="K64" s="529"/>
      <c r="L64" s="529"/>
      <c r="M64" s="530"/>
      <c r="N64" s="509"/>
    </row>
    <row r="65" spans="1:14" ht="14.25" x14ac:dyDescent="0.3">
      <c r="A65" s="510" t="s">
        <v>436</v>
      </c>
      <c r="B65" s="531"/>
      <c r="C65" s="532"/>
      <c r="D65" s="532"/>
      <c r="E65" s="532"/>
      <c r="F65" s="532"/>
      <c r="G65" s="532"/>
      <c r="H65" s="532"/>
      <c r="I65" s="532"/>
      <c r="J65" s="532"/>
      <c r="K65" s="532"/>
      <c r="L65" s="532"/>
      <c r="M65" s="533"/>
      <c r="N65" s="511"/>
    </row>
    <row r="66" spans="1:14" ht="15" thickBot="1" x14ac:dyDescent="0.35">
      <c r="A66" s="512" t="s">
        <v>437</v>
      </c>
      <c r="B66" s="534"/>
      <c r="C66" s="535"/>
      <c r="D66" s="535"/>
      <c r="E66" s="535"/>
      <c r="F66" s="535"/>
      <c r="G66" s="535"/>
      <c r="H66" s="535"/>
      <c r="I66" s="535"/>
      <c r="J66" s="535"/>
      <c r="K66" s="535"/>
      <c r="L66" s="535"/>
      <c r="M66" s="536"/>
      <c r="N66" s="513"/>
    </row>
    <row r="67" spans="1:14" ht="14.25" thickBot="1" x14ac:dyDescent="0.3">
      <c r="A67" s="506" t="s">
        <v>213</v>
      </c>
      <c r="B67" s="525">
        <f>SUM(B68)</f>
        <v>0</v>
      </c>
      <c r="C67" s="525">
        <f t="shared" ref="C67:N67" si="14">SUM(C68)</f>
        <v>0</v>
      </c>
      <c r="D67" s="525">
        <f t="shared" si="14"/>
        <v>0</v>
      </c>
      <c r="E67" s="525">
        <f t="shared" si="14"/>
        <v>0</v>
      </c>
      <c r="F67" s="525">
        <f t="shared" si="14"/>
        <v>0</v>
      </c>
      <c r="G67" s="525">
        <f t="shared" si="14"/>
        <v>0</v>
      </c>
      <c r="H67" s="525">
        <f t="shared" si="14"/>
        <v>0</v>
      </c>
      <c r="I67" s="525">
        <f t="shared" si="14"/>
        <v>0</v>
      </c>
      <c r="J67" s="525">
        <f t="shared" si="14"/>
        <v>0</v>
      </c>
      <c r="K67" s="525">
        <f t="shared" si="14"/>
        <v>0</v>
      </c>
      <c r="L67" s="525">
        <f t="shared" si="14"/>
        <v>0</v>
      </c>
      <c r="M67" s="567">
        <f t="shared" si="14"/>
        <v>0</v>
      </c>
      <c r="N67" s="507">
        <f t="shared" si="14"/>
        <v>0</v>
      </c>
    </row>
    <row r="68" spans="1:14" ht="15" thickBot="1" x14ac:dyDescent="0.35">
      <c r="A68" s="514" t="s">
        <v>213</v>
      </c>
      <c r="B68" s="537"/>
      <c r="C68" s="538"/>
      <c r="D68" s="538"/>
      <c r="E68" s="538"/>
      <c r="F68" s="538"/>
      <c r="G68" s="538"/>
      <c r="H68" s="538"/>
      <c r="I68" s="538"/>
      <c r="J68" s="538"/>
      <c r="K68" s="538"/>
      <c r="L68" s="538"/>
      <c r="M68" s="539"/>
      <c r="N68" s="515"/>
    </row>
    <row r="69" spans="1:14" ht="14.25" thickBot="1" x14ac:dyDescent="0.3">
      <c r="A69" s="519" t="s">
        <v>15</v>
      </c>
      <c r="B69" s="543">
        <f t="shared" ref="B69:N69" si="15">B67+B63+B50+B45+B40+B38+B31+B22+B19+B11+B5</f>
        <v>501917.59800000006</v>
      </c>
      <c r="C69" s="543">
        <f t="shared" si="15"/>
        <v>445142.09199999995</v>
      </c>
      <c r="D69" s="543">
        <f t="shared" si="15"/>
        <v>398496.11489999993</v>
      </c>
      <c r="E69" s="543">
        <f t="shared" si="15"/>
        <v>326682.71090000001</v>
      </c>
      <c r="F69" s="543">
        <f t="shared" si="15"/>
        <v>454499.88809999998</v>
      </c>
      <c r="G69" s="543">
        <f t="shared" si="15"/>
        <v>502122.92900000006</v>
      </c>
      <c r="H69" s="543">
        <f t="shared" si="15"/>
        <v>479754.99199999997</v>
      </c>
      <c r="I69" s="543">
        <f t="shared" si="15"/>
        <v>470087.967</v>
      </c>
      <c r="J69" s="543">
        <f t="shared" si="15"/>
        <v>471575.44099999999</v>
      </c>
      <c r="K69" s="543">
        <f t="shared" si="15"/>
        <v>381452.8653</v>
      </c>
      <c r="L69" s="543">
        <f t="shared" si="15"/>
        <v>425351.38699999999</v>
      </c>
      <c r="M69" s="569">
        <f t="shared" si="15"/>
        <v>491312.69699999999</v>
      </c>
      <c r="N69" s="520">
        <f t="shared" si="15"/>
        <v>5348396.6821999988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57</vt:i4>
      </vt:variant>
      <vt:variant>
        <vt:lpstr>Rangos con nombre</vt:lpstr>
      </vt:variant>
      <vt:variant>
        <vt:i4>43</vt:i4>
      </vt:variant>
    </vt:vector>
  </HeadingPairs>
  <TitlesOfParts>
    <vt:vector size="100" baseType="lpstr">
      <vt:lpstr>indice</vt:lpstr>
      <vt:lpstr>Resumen 1</vt:lpstr>
      <vt:lpstr>Resumen 2</vt:lpstr>
      <vt:lpstr>3</vt:lpstr>
      <vt:lpstr>4</vt:lpstr>
      <vt:lpstr>5</vt:lpstr>
      <vt:lpstr>6 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  <vt:lpstr>26</vt:lpstr>
      <vt:lpstr>27</vt:lpstr>
      <vt:lpstr>28</vt:lpstr>
      <vt:lpstr>29</vt:lpstr>
      <vt:lpstr>30 </vt:lpstr>
      <vt:lpstr>31</vt:lpstr>
      <vt:lpstr>32</vt:lpstr>
      <vt:lpstr>33</vt:lpstr>
      <vt:lpstr>34_1</vt:lpstr>
      <vt:lpstr>34_2</vt:lpstr>
      <vt:lpstr>35</vt:lpstr>
      <vt:lpstr>35_1</vt:lpstr>
      <vt:lpstr>35_2</vt:lpstr>
      <vt:lpstr>36</vt:lpstr>
      <vt:lpstr>37</vt:lpstr>
      <vt:lpstr>38  </vt:lpstr>
      <vt:lpstr>39</vt:lpstr>
      <vt:lpstr>40</vt:lpstr>
      <vt:lpstr>41</vt:lpstr>
      <vt:lpstr>42_1</vt:lpstr>
      <vt:lpstr>42_2</vt:lpstr>
      <vt:lpstr>43</vt:lpstr>
      <vt:lpstr>44</vt:lpstr>
      <vt:lpstr>45</vt:lpstr>
      <vt:lpstr>46 </vt:lpstr>
      <vt:lpstr>47_1</vt:lpstr>
      <vt:lpstr>47_2</vt:lpstr>
      <vt:lpstr>47_3</vt:lpstr>
      <vt:lpstr>47_4</vt:lpstr>
      <vt:lpstr>48</vt:lpstr>
      <vt:lpstr>48_2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'20'!Área_de_impresión</vt:lpstr>
      <vt:lpstr>'21 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'30 '!Área_de_impresión</vt:lpstr>
      <vt:lpstr>'31'!Área_de_impresión</vt:lpstr>
      <vt:lpstr>'32'!Área_de_impresión</vt:lpstr>
      <vt:lpstr>'33'!Área_de_impresión</vt:lpstr>
      <vt:lpstr>'34_1'!Área_de_impresión</vt:lpstr>
      <vt:lpstr>'34_2'!Área_de_impresión</vt:lpstr>
      <vt:lpstr>'35'!Área_de_impresión</vt:lpstr>
      <vt:lpstr>'36'!Área_de_impresión</vt:lpstr>
      <vt:lpstr>'37'!Área_de_impresión</vt:lpstr>
      <vt:lpstr>'38  '!Área_de_impresión</vt:lpstr>
      <vt:lpstr>'39'!Área_de_impresión</vt:lpstr>
      <vt:lpstr>'40'!Área_de_impresión</vt:lpstr>
      <vt:lpstr>'41'!Área_de_impresión</vt:lpstr>
      <vt:lpstr>'42_1'!Área_de_impresión</vt:lpstr>
      <vt:lpstr>'43'!Área_de_impresión</vt:lpstr>
      <vt:lpstr>'44'!Área_de_impresión</vt:lpstr>
      <vt:lpstr>'45'!Área_de_impresión</vt:lpstr>
      <vt:lpstr>'47_1'!Área_de_impresión</vt:lpstr>
      <vt:lpstr>'47_2'!Área_de_impresión</vt:lpstr>
      <vt:lpstr>'47_3'!Área_de_impresión</vt:lpstr>
      <vt:lpstr>'47_4'!Área_de_impresión</vt:lpstr>
      <vt:lpstr>'48_2'!Área_de_impresión</vt:lpstr>
      <vt:lpstr>'Resumen 1'!Área_de_impresión</vt:lpstr>
      <vt:lpstr>'Resumen 2'!Área_de_impresión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Rondanelli Rozas</dc:creator>
  <cp:lastModifiedBy>Ricardo Cornejo</cp:lastModifiedBy>
  <cp:lastPrinted>2018-11-22T12:52:11Z</cp:lastPrinted>
  <dcterms:created xsi:type="dcterms:W3CDTF">1999-09-24T01:39:57Z</dcterms:created>
  <dcterms:modified xsi:type="dcterms:W3CDTF">2019-11-29T13:47:39Z</dcterms:modified>
</cp:coreProperties>
</file>