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cgob-my.sharepoint.com/personal/rcornejo_sec_cl/Documents/2019/combustibles/"/>
    </mc:Choice>
  </mc:AlternateContent>
  <xr:revisionPtr revIDLastSave="0" documentId="8_{6E5F689E-387C-4563-B1F7-BD00FDD3A3BA}" xr6:coauthVersionLast="41" xr6:coauthVersionMax="41" xr10:uidLastSave="{00000000-0000-0000-0000-000000000000}"/>
  <bookViews>
    <workbookView xWindow="-120" yWindow="-120" windowWidth="29040" windowHeight="15840" tabRatio="913" firstSheet="21" activeTab="57"/>
  </bookViews>
  <sheets>
    <sheet name="indice" sheetId="55" r:id="rId1"/>
    <sheet name="Resumen 1" sheetId="1" r:id="rId2"/>
    <sheet name="Resumen 2" sheetId="2" r:id="rId3"/>
    <sheet name="3" sheetId="57" r:id="rId4"/>
    <sheet name="4" sheetId="58" r:id="rId5"/>
    <sheet name="5" sheetId="122" r:id="rId6"/>
    <sheet name="6 " sheetId="60" r:id="rId7"/>
    <sheet name="7" sheetId="117" r:id="rId8"/>
    <sheet name="8" sheetId="118" r:id="rId9"/>
    <sheet name="9" sheetId="120" r:id="rId10"/>
    <sheet name="10" sheetId="121" r:id="rId11"/>
    <sheet name="11" sheetId="65" r:id="rId12"/>
    <sheet name="12" sheetId="92" r:id="rId13"/>
    <sheet name="13" sheetId="93" r:id="rId14"/>
    <sheet name="14" sheetId="94" r:id="rId15"/>
    <sheet name="15" sheetId="95" r:id="rId16"/>
    <sheet name="16" sheetId="96" r:id="rId17"/>
    <sheet name="17" sheetId="97" r:id="rId18"/>
    <sheet name="18" sheetId="98" r:id="rId19"/>
    <sheet name="19" sheetId="99" r:id="rId20"/>
    <sheet name="20" sheetId="89" r:id="rId21"/>
    <sheet name="21 " sheetId="75" r:id="rId22"/>
    <sheet name="22" sheetId="102" r:id="rId23"/>
    <sheet name="23" sheetId="103" r:id="rId24"/>
    <sheet name="24" sheetId="104" r:id="rId25"/>
    <sheet name="25" sheetId="105" r:id="rId26"/>
    <sheet name="26" sheetId="101" r:id="rId27"/>
    <sheet name="27" sheetId="100" r:id="rId28"/>
    <sheet name="28" sheetId="106" r:id="rId29"/>
    <sheet name="29" sheetId="107" r:id="rId30"/>
    <sheet name="30 " sheetId="108" r:id="rId31"/>
    <sheet name="31" sheetId="109" r:id="rId32"/>
    <sheet name="32" sheetId="110" r:id="rId33"/>
    <sheet name="33" sheetId="111" r:id="rId34"/>
    <sheet name="34_1" sheetId="112" r:id="rId35"/>
    <sheet name="34_2" sheetId="113" r:id="rId36"/>
    <sheet name="35" sheetId="35" r:id="rId37"/>
    <sheet name="35_1" sheetId="126" r:id="rId38"/>
    <sheet name="35_2" sheetId="128" r:id="rId39"/>
    <sheet name="36" sheetId="36" r:id="rId40"/>
    <sheet name="37" sheetId="37" r:id="rId41"/>
    <sheet name="38  " sheetId="38" r:id="rId42"/>
    <sheet name="39" sheetId="39" r:id="rId43"/>
    <sheet name="40" sheetId="40" r:id="rId44"/>
    <sheet name="41" sheetId="41" r:id="rId45"/>
    <sheet name="42_1" sheetId="42" r:id="rId46"/>
    <sheet name="42_2" sheetId="51" r:id="rId47"/>
    <sheet name="42_3" sheetId="125" r:id="rId48"/>
    <sheet name="43" sheetId="43" r:id="rId49"/>
    <sheet name="44" sheetId="44" r:id="rId50"/>
    <sheet name="45" sheetId="45" r:id="rId51"/>
    <sheet name="46 " sheetId="46" r:id="rId52"/>
    <sheet name="47_1" sheetId="54" r:id="rId53"/>
    <sheet name="47_2" sheetId="47" r:id="rId54"/>
    <sheet name="47_3" sheetId="123" r:id="rId55"/>
    <sheet name="47_4" sheetId="124" r:id="rId56"/>
    <sheet name="48" sheetId="48" r:id="rId57"/>
    <sheet name="48_2" sheetId="50" r:id="rId58"/>
  </sheets>
  <definedNames>
    <definedName name="_xlnm.Print_Area" localSheetId="11">'11'!$B$1:$H$47</definedName>
    <definedName name="_xlnm.Print_Area" localSheetId="12">'12'!$A$1:$N$21</definedName>
    <definedName name="_xlnm.Print_Area" localSheetId="13">'13'!$A$1:$N$19</definedName>
    <definedName name="_xlnm.Print_Area" localSheetId="14">'14'!$A$1:$N$19</definedName>
    <definedName name="_xlnm.Print_Area" localSheetId="15">'15'!$A$1:$N$19</definedName>
    <definedName name="_xlnm.Print_Area" localSheetId="16">'16'!$A$1:$N$19</definedName>
    <definedName name="_xlnm.Print_Area" localSheetId="17">'17'!$A$1:$N$19</definedName>
    <definedName name="_xlnm.Print_Area" localSheetId="18">'18'!$A$1:$N$19</definedName>
    <definedName name="_xlnm.Print_Area" localSheetId="19">'19'!$A$1:$N$19</definedName>
    <definedName name="_xlnm.Print_Area" localSheetId="20">'20'!$A$5:$Q$20</definedName>
    <definedName name="_xlnm.Print_Area" localSheetId="21">'21 '!$A$1:$Q$19</definedName>
    <definedName name="_xlnm.Print_Area" localSheetId="22">'22'!$A$1:$Q$19</definedName>
    <definedName name="_xlnm.Print_Area" localSheetId="23">'23'!$A$1:$Q$19</definedName>
    <definedName name="_xlnm.Print_Area" localSheetId="24">'24'!$A$1:$Q$19</definedName>
    <definedName name="_xlnm.Print_Area" localSheetId="25">'25'!$A$1:$Q$19</definedName>
    <definedName name="_xlnm.Print_Area" localSheetId="26">'26'!$A$1:$Q$19</definedName>
    <definedName name="_xlnm.Print_Area" localSheetId="27">'27'!$A$1:$Q$19</definedName>
    <definedName name="_xlnm.Print_Area" localSheetId="28">'28'!$A$1:$N$37</definedName>
    <definedName name="_xlnm.Print_Area" localSheetId="29">'29'!$A$1:$N$39</definedName>
    <definedName name="_xlnm.Print_Area" localSheetId="30">'30 '!$A$1:$N$38</definedName>
    <definedName name="_xlnm.Print_Area" localSheetId="31">'31'!$A$1:$N$37</definedName>
    <definedName name="_xlnm.Print_Area" localSheetId="32">'32'!$A$1:$N$38</definedName>
    <definedName name="_xlnm.Print_Area" localSheetId="33">'33'!$A$1:$N$37</definedName>
    <definedName name="_xlnm.Print_Area" localSheetId="34">'34_1'!$A$1:$N$37</definedName>
    <definedName name="_xlnm.Print_Area" localSheetId="35">'34_2'!$A$1:$N$39</definedName>
    <definedName name="_xlnm.Print_Area" localSheetId="36">'35'!$A$1:$E$31</definedName>
    <definedName name="_xlnm.Print_Area" localSheetId="39">'36'!$A$1:$F$40</definedName>
    <definedName name="_xlnm.Print_Area" localSheetId="40">'37'!$A$1:$G$40</definedName>
    <definedName name="_xlnm.Print_Area" localSheetId="41">'38  '!$A$1:$F$41</definedName>
    <definedName name="_xlnm.Print_Area" localSheetId="42">'39'!$A$1:$F$41</definedName>
    <definedName name="_xlnm.Print_Area" localSheetId="43">'40'!$A$1:$F$41</definedName>
    <definedName name="_xlnm.Print_Area" localSheetId="44">'41'!$A$1:$F$40</definedName>
    <definedName name="_xlnm.Print_Area" localSheetId="45">'42_1'!$A$1:$F$41</definedName>
    <definedName name="_xlnm.Print_Area" localSheetId="48">'43'!$A$1:$E$25</definedName>
    <definedName name="_xlnm.Print_Area" localSheetId="49">'44'!$A$1:$H$25</definedName>
    <definedName name="_xlnm.Print_Area" localSheetId="50">'45'!$A$1:$I$24</definedName>
    <definedName name="_xlnm.Print_Area" localSheetId="51">'46 '!#REF!</definedName>
    <definedName name="_xlnm.Print_Area" localSheetId="52">'47_1'!$A$4:$I$35</definedName>
    <definedName name="_xlnm.Print_Area" localSheetId="53">'47_2'!$A$4:$I$35</definedName>
    <definedName name="_xlnm.Print_Area" localSheetId="54">'47_3'!$A$4:$I$35</definedName>
    <definedName name="_xlnm.Print_Area" localSheetId="55">'47_4'!$A$4:$I$35</definedName>
    <definedName name="_xlnm.Print_Area" localSheetId="56">'48'!#REF!</definedName>
    <definedName name="_xlnm.Print_Area" localSheetId="57">'48_2'!$A$4:$I$19</definedName>
    <definedName name="_xlnm.Print_Area" localSheetId="1">'Resumen 1'!$B$3:$D$29</definedName>
    <definedName name="_xlnm.Print_Area" localSheetId="2">'Resumen 2'!$A$8:$D$44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00" l="1"/>
  <c r="C17" i="100"/>
  <c r="D17" i="100"/>
  <c r="D18" i="89"/>
  <c r="E17" i="100"/>
  <c r="E18" i="89"/>
  <c r="F17" i="100"/>
  <c r="G17" i="100"/>
  <c r="H17" i="100"/>
  <c r="H18" i="89"/>
  <c r="I17" i="100"/>
  <c r="J17" i="100"/>
  <c r="K17" i="100"/>
  <c r="L17" i="100"/>
  <c r="L18" i="89"/>
  <c r="M17" i="100"/>
  <c r="Q17" i="100"/>
  <c r="N17" i="100"/>
  <c r="O17" i="100"/>
  <c r="P17" i="100"/>
  <c r="P18" i="89"/>
  <c r="E21" i="65"/>
  <c r="E24" i="65"/>
  <c r="N23" i="112"/>
  <c r="N24" i="112"/>
  <c r="N25" i="112"/>
  <c r="N26" i="112"/>
  <c r="N27" i="112"/>
  <c r="D24" i="35"/>
  <c r="B28" i="113"/>
  <c r="C28" i="113"/>
  <c r="D28" i="113"/>
  <c r="E28" i="113"/>
  <c r="F28" i="113"/>
  <c r="G28" i="113"/>
  <c r="H28" i="113"/>
  <c r="I28" i="113"/>
  <c r="J28" i="113"/>
  <c r="K28" i="113"/>
  <c r="L28" i="113"/>
  <c r="M28" i="113"/>
  <c r="B29" i="113"/>
  <c r="C29" i="113"/>
  <c r="D29" i="113"/>
  <c r="E29" i="113"/>
  <c r="F29" i="113"/>
  <c r="G29" i="113"/>
  <c r="H29" i="113"/>
  <c r="I29" i="113"/>
  <c r="J29" i="113"/>
  <c r="K29" i="113"/>
  <c r="L29" i="113"/>
  <c r="M29" i="113"/>
  <c r="B30" i="113"/>
  <c r="C30" i="113"/>
  <c r="D30" i="113"/>
  <c r="E30" i="113"/>
  <c r="F30" i="113"/>
  <c r="G30" i="113"/>
  <c r="H30" i="113"/>
  <c r="I30" i="113"/>
  <c r="J30" i="113"/>
  <c r="K30" i="113"/>
  <c r="L30" i="113"/>
  <c r="M30" i="113"/>
  <c r="B31" i="113"/>
  <c r="C31" i="113"/>
  <c r="D31" i="113"/>
  <c r="E31" i="113"/>
  <c r="F31" i="113"/>
  <c r="G31" i="113"/>
  <c r="H31" i="113"/>
  <c r="I31" i="113"/>
  <c r="J31" i="113"/>
  <c r="K31" i="113"/>
  <c r="L31" i="113"/>
  <c r="M31" i="113"/>
  <c r="B32" i="113"/>
  <c r="C32" i="113"/>
  <c r="D32" i="113"/>
  <c r="E32" i="113"/>
  <c r="F32" i="113"/>
  <c r="G32" i="113"/>
  <c r="H32" i="113"/>
  <c r="I32" i="113"/>
  <c r="J32" i="113"/>
  <c r="K32" i="113"/>
  <c r="L32" i="113"/>
  <c r="M32" i="113"/>
  <c r="B33" i="113"/>
  <c r="C33" i="113"/>
  <c r="D33" i="113"/>
  <c r="E33" i="113"/>
  <c r="F33" i="113"/>
  <c r="G33" i="113"/>
  <c r="H33" i="113"/>
  <c r="I33" i="113"/>
  <c r="J33" i="113"/>
  <c r="K33" i="113"/>
  <c r="L33" i="113"/>
  <c r="M33" i="113"/>
  <c r="B34" i="113"/>
  <c r="C34" i="113"/>
  <c r="D34" i="113"/>
  <c r="E34" i="113"/>
  <c r="F34" i="113"/>
  <c r="G34" i="113"/>
  <c r="H34" i="113"/>
  <c r="I34" i="113"/>
  <c r="J34" i="113"/>
  <c r="K34" i="113"/>
  <c r="L34" i="113"/>
  <c r="M34" i="113"/>
  <c r="B35" i="113"/>
  <c r="C35" i="113"/>
  <c r="D35" i="113"/>
  <c r="E35" i="113"/>
  <c r="F35" i="113"/>
  <c r="G35" i="113"/>
  <c r="H35" i="113"/>
  <c r="I35" i="113"/>
  <c r="J35" i="113"/>
  <c r="K35" i="113"/>
  <c r="L35" i="113"/>
  <c r="M35" i="113"/>
  <c r="B39" i="113"/>
  <c r="E39" i="113"/>
  <c r="G39" i="113"/>
  <c r="I39" i="113"/>
  <c r="L39" i="113"/>
  <c r="M39" i="113"/>
  <c r="B37" i="113"/>
  <c r="C37" i="113"/>
  <c r="D37" i="113"/>
  <c r="E37" i="113"/>
  <c r="F37" i="113"/>
  <c r="G37" i="113"/>
  <c r="H37" i="113"/>
  <c r="I37" i="113"/>
  <c r="J37" i="113"/>
  <c r="K37" i="113"/>
  <c r="L37" i="113"/>
  <c r="M37" i="113"/>
  <c r="B38" i="113"/>
  <c r="C38" i="113"/>
  <c r="D38" i="113"/>
  <c r="E38" i="113"/>
  <c r="F38" i="113"/>
  <c r="G38" i="113"/>
  <c r="H38" i="113"/>
  <c r="I38" i="113"/>
  <c r="J38" i="113"/>
  <c r="K38" i="113"/>
  <c r="L38" i="113"/>
  <c r="M38" i="113"/>
  <c r="B26" i="113"/>
  <c r="C26" i="113"/>
  <c r="D26" i="113"/>
  <c r="E26" i="113"/>
  <c r="F26" i="113"/>
  <c r="G26" i="113"/>
  <c r="H26" i="113"/>
  <c r="I26" i="113"/>
  <c r="J26" i="113"/>
  <c r="K26" i="113"/>
  <c r="L26" i="113"/>
  <c r="M26" i="113"/>
  <c r="B27" i="113"/>
  <c r="C27" i="113"/>
  <c r="D27" i="113"/>
  <c r="E27" i="113"/>
  <c r="F27" i="113"/>
  <c r="G27" i="113"/>
  <c r="H27" i="113"/>
  <c r="I27" i="113"/>
  <c r="J27" i="113"/>
  <c r="K27" i="113"/>
  <c r="L27" i="113"/>
  <c r="M27" i="113"/>
  <c r="C25" i="113"/>
  <c r="D25" i="113"/>
  <c r="E25" i="113"/>
  <c r="F25" i="113"/>
  <c r="G25" i="113"/>
  <c r="H25" i="113"/>
  <c r="I25" i="113"/>
  <c r="J25" i="113"/>
  <c r="K25" i="113"/>
  <c r="L25" i="113"/>
  <c r="M25" i="113"/>
  <c r="B25" i="113"/>
  <c r="D12" i="128"/>
  <c r="E12" i="128"/>
  <c r="F12" i="128"/>
  <c r="G12" i="128"/>
  <c r="H12" i="128"/>
  <c r="I12" i="128"/>
  <c r="J12" i="128"/>
  <c r="K12" i="128"/>
  <c r="L12" i="128"/>
  <c r="M12" i="128"/>
  <c r="N12" i="128"/>
  <c r="O12" i="128"/>
  <c r="P12" i="128"/>
  <c r="Q12" i="128"/>
  <c r="R12" i="128"/>
  <c r="C12" i="128"/>
  <c r="B7" i="50"/>
  <c r="C7" i="50"/>
  <c r="D7" i="50"/>
  <c r="E7" i="50"/>
  <c r="F7" i="50"/>
  <c r="G7" i="50"/>
  <c r="H7" i="50"/>
  <c r="H19" i="50"/>
  <c r="B8" i="50"/>
  <c r="C8" i="50"/>
  <c r="D8" i="50"/>
  <c r="E8" i="50"/>
  <c r="F8" i="50"/>
  <c r="G8" i="50"/>
  <c r="H8" i="50"/>
  <c r="B9" i="50"/>
  <c r="C9" i="50"/>
  <c r="D9" i="50"/>
  <c r="E9" i="50"/>
  <c r="F9" i="50"/>
  <c r="G9" i="50"/>
  <c r="H9" i="50"/>
  <c r="B10" i="50"/>
  <c r="C10" i="50"/>
  <c r="D10" i="50"/>
  <c r="E10" i="50"/>
  <c r="F10" i="50"/>
  <c r="G10" i="50"/>
  <c r="H10" i="50"/>
  <c r="B11" i="50"/>
  <c r="C11" i="50"/>
  <c r="D11" i="50"/>
  <c r="E11" i="50"/>
  <c r="F11" i="50"/>
  <c r="G11" i="50"/>
  <c r="H11" i="50"/>
  <c r="B12" i="50"/>
  <c r="C12" i="50"/>
  <c r="D12" i="50"/>
  <c r="E12" i="50"/>
  <c r="F12" i="50"/>
  <c r="G12" i="50"/>
  <c r="H12" i="50"/>
  <c r="B13" i="50"/>
  <c r="C13" i="50"/>
  <c r="D13" i="50"/>
  <c r="E13" i="50"/>
  <c r="F13" i="50"/>
  <c r="G13" i="50"/>
  <c r="H13" i="50"/>
  <c r="B14" i="50"/>
  <c r="B19" i="50"/>
  <c r="C14" i="50"/>
  <c r="D14" i="50"/>
  <c r="E14" i="50"/>
  <c r="F14" i="50"/>
  <c r="G14" i="50"/>
  <c r="H14" i="50"/>
  <c r="B15" i="50"/>
  <c r="C15" i="50"/>
  <c r="D15" i="50"/>
  <c r="E15" i="50"/>
  <c r="F15" i="50"/>
  <c r="G15" i="50"/>
  <c r="H15" i="50"/>
  <c r="B16" i="50"/>
  <c r="C16" i="50"/>
  <c r="D16" i="50"/>
  <c r="E16" i="50"/>
  <c r="F16" i="50"/>
  <c r="G16" i="50"/>
  <c r="H16" i="50"/>
  <c r="B17" i="50"/>
  <c r="C17" i="50"/>
  <c r="D17" i="50"/>
  <c r="E17" i="50"/>
  <c r="F17" i="50"/>
  <c r="G17" i="50"/>
  <c r="H17" i="50"/>
  <c r="B18" i="50"/>
  <c r="C18" i="50"/>
  <c r="D18" i="50"/>
  <c r="E18" i="50"/>
  <c r="F18" i="50"/>
  <c r="G18" i="50"/>
  <c r="H18" i="50"/>
  <c r="I6" i="48"/>
  <c r="K8" i="46"/>
  <c r="I7" i="48"/>
  <c r="K9" i="46"/>
  <c r="I8" i="48"/>
  <c r="K10" i="46"/>
  <c r="I9" i="48"/>
  <c r="I10" i="48"/>
  <c r="K12" i="46"/>
  <c r="I11" i="48"/>
  <c r="I12" i="48"/>
  <c r="I13" i="48"/>
  <c r="I14" i="48"/>
  <c r="K16" i="46"/>
  <c r="I15" i="48"/>
  <c r="K17" i="46"/>
  <c r="I16" i="48"/>
  <c r="K18" i="46"/>
  <c r="I17" i="48"/>
  <c r="B18" i="48"/>
  <c r="C18" i="48"/>
  <c r="D18" i="48"/>
  <c r="E18" i="48"/>
  <c r="F18" i="48"/>
  <c r="G18" i="48"/>
  <c r="H18" i="48"/>
  <c r="I23" i="48"/>
  <c r="I24" i="48"/>
  <c r="L9" i="46"/>
  <c r="I25" i="48"/>
  <c r="I26" i="48"/>
  <c r="L11" i="46"/>
  <c r="I27" i="48"/>
  <c r="L12" i="46"/>
  <c r="I28" i="48"/>
  <c r="L13" i="46"/>
  <c r="I29" i="48"/>
  <c r="L14" i="46"/>
  <c r="I30" i="48"/>
  <c r="L15" i="46"/>
  <c r="I31" i="48"/>
  <c r="L16" i="46"/>
  <c r="I32" i="48"/>
  <c r="L17" i="46"/>
  <c r="I33" i="48"/>
  <c r="L18" i="46"/>
  <c r="I34" i="48"/>
  <c r="B35" i="48"/>
  <c r="C35" i="48"/>
  <c r="D35" i="48"/>
  <c r="E35" i="48"/>
  <c r="F35" i="48"/>
  <c r="G35" i="48"/>
  <c r="H35" i="48"/>
  <c r="I6" i="124"/>
  <c r="I8" i="46"/>
  <c r="I7" i="124"/>
  <c r="I9" i="46"/>
  <c r="I8" i="124"/>
  <c r="I10" i="46"/>
  <c r="I9" i="124"/>
  <c r="I11" i="46"/>
  <c r="I10" i="124"/>
  <c r="I12" i="46"/>
  <c r="I11" i="124"/>
  <c r="I13" i="46"/>
  <c r="I12" i="124"/>
  <c r="I13" i="124"/>
  <c r="I15" i="46"/>
  <c r="I14" i="124"/>
  <c r="I16" i="46"/>
  <c r="I15" i="124"/>
  <c r="I17" i="46"/>
  <c r="I16" i="124"/>
  <c r="I18" i="46"/>
  <c r="I17" i="124"/>
  <c r="I19" i="46"/>
  <c r="B18" i="124"/>
  <c r="C18" i="124"/>
  <c r="D18" i="124"/>
  <c r="E18" i="124"/>
  <c r="F18" i="124"/>
  <c r="G18" i="124"/>
  <c r="H18" i="124"/>
  <c r="I23" i="124"/>
  <c r="J8" i="46"/>
  <c r="I24" i="124"/>
  <c r="I25" i="124"/>
  <c r="J10" i="46"/>
  <c r="I26" i="124"/>
  <c r="I27" i="124"/>
  <c r="J12" i="46"/>
  <c r="I28" i="124"/>
  <c r="J13" i="46"/>
  <c r="I29" i="124"/>
  <c r="I30" i="124"/>
  <c r="J15" i="46"/>
  <c r="I31" i="124"/>
  <c r="J16" i="46"/>
  <c r="I32" i="124"/>
  <c r="J17" i="46"/>
  <c r="I33" i="124"/>
  <c r="J18" i="46"/>
  <c r="I34" i="124"/>
  <c r="B35" i="124"/>
  <c r="C35" i="124"/>
  <c r="D35" i="124"/>
  <c r="E35" i="124"/>
  <c r="F35" i="124"/>
  <c r="G35" i="124"/>
  <c r="H35" i="124"/>
  <c r="I6" i="123"/>
  <c r="I7" i="123"/>
  <c r="I8" i="123"/>
  <c r="G10" i="46"/>
  <c r="I9" i="123"/>
  <c r="G11" i="46"/>
  <c r="I10" i="123"/>
  <c r="G12" i="46"/>
  <c r="I11" i="123"/>
  <c r="I12" i="123"/>
  <c r="G14" i="46"/>
  <c r="I13" i="123"/>
  <c r="G15" i="46"/>
  <c r="I14" i="123"/>
  <c r="G16" i="46"/>
  <c r="I15" i="123"/>
  <c r="G17" i="46"/>
  <c r="I16" i="123"/>
  <c r="I17" i="123"/>
  <c r="G19" i="46"/>
  <c r="B18" i="123"/>
  <c r="C18" i="123"/>
  <c r="D18" i="123"/>
  <c r="E18" i="123"/>
  <c r="F18" i="123"/>
  <c r="G18" i="123"/>
  <c r="H18" i="123"/>
  <c r="I23" i="123"/>
  <c r="H8" i="46"/>
  <c r="I24" i="123"/>
  <c r="H9" i="46"/>
  <c r="I25" i="123"/>
  <c r="H10" i="46"/>
  <c r="I26" i="123"/>
  <c r="H11" i="46"/>
  <c r="I27" i="123"/>
  <c r="H12" i="46"/>
  <c r="I28" i="123"/>
  <c r="H13" i="46"/>
  <c r="I29" i="123"/>
  <c r="H14" i="46"/>
  <c r="I30" i="123"/>
  <c r="H15" i="46"/>
  <c r="I31" i="123"/>
  <c r="H16" i="46"/>
  <c r="I32" i="123"/>
  <c r="H17" i="46"/>
  <c r="I33" i="123"/>
  <c r="H18" i="46"/>
  <c r="I34" i="123"/>
  <c r="H19" i="46"/>
  <c r="B35" i="123"/>
  <c r="C35" i="123"/>
  <c r="D35" i="123"/>
  <c r="E35" i="123"/>
  <c r="F35" i="123"/>
  <c r="G35" i="123"/>
  <c r="H35" i="123"/>
  <c r="I6" i="47"/>
  <c r="I7" i="47"/>
  <c r="E9" i="46"/>
  <c r="I8" i="47"/>
  <c r="E10" i="46"/>
  <c r="I9" i="47"/>
  <c r="E11" i="46"/>
  <c r="I10" i="47"/>
  <c r="E12" i="46"/>
  <c r="I11" i="47"/>
  <c r="E13" i="46"/>
  <c r="I12" i="47"/>
  <c r="E14" i="46"/>
  <c r="I13" i="47"/>
  <c r="E15" i="46"/>
  <c r="I14" i="47"/>
  <c r="E16" i="46"/>
  <c r="I15" i="47"/>
  <c r="E17" i="46"/>
  <c r="I16" i="47"/>
  <c r="E18" i="46"/>
  <c r="I17" i="47"/>
  <c r="E19" i="46"/>
  <c r="B18" i="47"/>
  <c r="C18" i="47"/>
  <c r="D18" i="47"/>
  <c r="E18" i="47"/>
  <c r="F18" i="47"/>
  <c r="G18" i="47"/>
  <c r="H18" i="47"/>
  <c r="I23" i="47"/>
  <c r="F8" i="46"/>
  <c r="I24" i="47"/>
  <c r="F9" i="46"/>
  <c r="I25" i="47"/>
  <c r="F10" i="46"/>
  <c r="I26" i="47"/>
  <c r="F11" i="46"/>
  <c r="I27" i="47"/>
  <c r="F12" i="46"/>
  <c r="I28" i="47"/>
  <c r="F13" i="46"/>
  <c r="I29" i="47"/>
  <c r="F14" i="46"/>
  <c r="I30" i="47"/>
  <c r="F15" i="46"/>
  <c r="I31" i="47"/>
  <c r="F16" i="46"/>
  <c r="I32" i="47"/>
  <c r="F17" i="46"/>
  <c r="I33" i="47"/>
  <c r="F18" i="46"/>
  <c r="I34" i="47"/>
  <c r="F19" i="46"/>
  <c r="B35" i="47"/>
  <c r="I35" i="47"/>
  <c r="C35" i="47"/>
  <c r="D35" i="47"/>
  <c r="E35" i="47"/>
  <c r="F35" i="47"/>
  <c r="G35" i="47"/>
  <c r="H35" i="47"/>
  <c r="I6" i="54"/>
  <c r="C8" i="46"/>
  <c r="I7" i="54"/>
  <c r="C9" i="46"/>
  <c r="I8" i="54"/>
  <c r="C10" i="46"/>
  <c r="I9" i="54"/>
  <c r="C11" i="46"/>
  <c r="I10" i="54"/>
  <c r="C12" i="46"/>
  <c r="I11" i="54"/>
  <c r="C13" i="46"/>
  <c r="I12" i="54"/>
  <c r="I13" i="54"/>
  <c r="C15" i="46"/>
  <c r="I14" i="54"/>
  <c r="C16" i="46"/>
  <c r="I15" i="54"/>
  <c r="C17" i="46"/>
  <c r="I16" i="54"/>
  <c r="C18" i="46"/>
  <c r="I17" i="54"/>
  <c r="C19" i="46"/>
  <c r="B18" i="54"/>
  <c r="C18" i="54"/>
  <c r="D18" i="54"/>
  <c r="E18" i="54"/>
  <c r="F18" i="54"/>
  <c r="G18" i="54"/>
  <c r="H18" i="54"/>
  <c r="I23" i="54"/>
  <c r="D8" i="46"/>
  <c r="I24" i="54"/>
  <c r="I25" i="54"/>
  <c r="I26" i="54"/>
  <c r="D11" i="46"/>
  <c r="I27" i="54"/>
  <c r="D12" i="46"/>
  <c r="I28" i="54"/>
  <c r="D13" i="46"/>
  <c r="I29" i="54"/>
  <c r="D14" i="46"/>
  <c r="I30" i="54"/>
  <c r="D15" i="46"/>
  <c r="I31" i="54"/>
  <c r="D16" i="46"/>
  <c r="I32" i="54"/>
  <c r="D17" i="46"/>
  <c r="I33" i="54"/>
  <c r="D18" i="46"/>
  <c r="I34" i="54"/>
  <c r="D19" i="46"/>
  <c r="B35" i="54"/>
  <c r="C35" i="54"/>
  <c r="D35" i="54"/>
  <c r="I35" i="54"/>
  <c r="E35" i="54"/>
  <c r="F35" i="54"/>
  <c r="G35" i="54"/>
  <c r="H35" i="54"/>
  <c r="E8" i="46"/>
  <c r="L8" i="46"/>
  <c r="D9" i="46"/>
  <c r="G9" i="46"/>
  <c r="J9" i="46"/>
  <c r="D10" i="46"/>
  <c r="L10" i="46"/>
  <c r="J11" i="46"/>
  <c r="K11" i="46"/>
  <c r="G13" i="46"/>
  <c r="K13" i="46"/>
  <c r="C14" i="46"/>
  <c r="I14" i="46"/>
  <c r="J14" i="46"/>
  <c r="K14" i="46"/>
  <c r="K15" i="46"/>
  <c r="G18" i="46"/>
  <c r="J19" i="46"/>
  <c r="K19" i="46"/>
  <c r="L19" i="46"/>
  <c r="B5" i="45"/>
  <c r="C5" i="45"/>
  <c r="D5" i="45"/>
  <c r="E5" i="45"/>
  <c r="F5" i="45"/>
  <c r="G5" i="45"/>
  <c r="B6" i="45"/>
  <c r="C6" i="45"/>
  <c r="D6" i="45"/>
  <c r="E6" i="45"/>
  <c r="F6" i="45"/>
  <c r="G6" i="45"/>
  <c r="B7" i="45"/>
  <c r="C7" i="45"/>
  <c r="D7" i="45"/>
  <c r="E7" i="45"/>
  <c r="F7" i="45"/>
  <c r="G7" i="45"/>
  <c r="B8" i="45"/>
  <c r="C8" i="45"/>
  <c r="D8" i="45"/>
  <c r="E8" i="45"/>
  <c r="F8" i="45"/>
  <c r="G8" i="45"/>
  <c r="B9" i="45"/>
  <c r="C9" i="45"/>
  <c r="D9" i="45"/>
  <c r="E9" i="45"/>
  <c r="F9" i="45"/>
  <c r="G9" i="45"/>
  <c r="B10" i="45"/>
  <c r="C10" i="45"/>
  <c r="D10" i="45"/>
  <c r="E10" i="45"/>
  <c r="F10" i="45"/>
  <c r="G10" i="45"/>
  <c r="B11" i="45"/>
  <c r="C11" i="45"/>
  <c r="D11" i="45"/>
  <c r="E11" i="45"/>
  <c r="F11" i="45"/>
  <c r="G11" i="45"/>
  <c r="B12" i="45"/>
  <c r="C12" i="45"/>
  <c r="D12" i="45"/>
  <c r="E12" i="45"/>
  <c r="F12" i="45"/>
  <c r="G12" i="45"/>
  <c r="B13" i="45"/>
  <c r="C13" i="45"/>
  <c r="D13" i="45"/>
  <c r="E13" i="45"/>
  <c r="F13" i="45"/>
  <c r="G13" i="45"/>
  <c r="B14" i="45"/>
  <c r="C14" i="45"/>
  <c r="D14" i="45"/>
  <c r="E14" i="45"/>
  <c r="F14" i="45"/>
  <c r="G14" i="45"/>
  <c r="B15" i="45"/>
  <c r="C15" i="45"/>
  <c r="D15" i="45"/>
  <c r="E15" i="45"/>
  <c r="F15" i="45"/>
  <c r="G15" i="45"/>
  <c r="B16" i="45"/>
  <c r="C16" i="45"/>
  <c r="D16" i="45"/>
  <c r="E16" i="45"/>
  <c r="F16" i="45"/>
  <c r="G16" i="45"/>
  <c r="H5" i="44"/>
  <c r="H5" i="45"/>
  <c r="H6" i="44"/>
  <c r="H6" i="45"/>
  <c r="H7" i="44"/>
  <c r="B9" i="43"/>
  <c r="C9" i="43"/>
  <c r="H8" i="44"/>
  <c r="H8" i="45"/>
  <c r="H9" i="44"/>
  <c r="H9" i="45"/>
  <c r="H10" i="44"/>
  <c r="H10" i="45"/>
  <c r="H11" i="44"/>
  <c r="H11" i="45"/>
  <c r="H12" i="44"/>
  <c r="H12" i="45"/>
  <c r="H13" i="44"/>
  <c r="H13" i="45"/>
  <c r="H14" i="44"/>
  <c r="B16" i="43"/>
  <c r="C16" i="43"/>
  <c r="H14" i="45"/>
  <c r="H15" i="44"/>
  <c r="B17" i="43"/>
  <c r="C17" i="43"/>
  <c r="H16" i="44"/>
  <c r="H16" i="45"/>
  <c r="B17" i="44"/>
  <c r="B17" i="45"/>
  <c r="C17" i="44"/>
  <c r="C17" i="45"/>
  <c r="D17" i="44"/>
  <c r="D17" i="45"/>
  <c r="E17" i="44"/>
  <c r="E17" i="45"/>
  <c r="F17" i="44"/>
  <c r="F17" i="45"/>
  <c r="G17" i="44"/>
  <c r="G17" i="45"/>
  <c r="B7" i="43"/>
  <c r="C7" i="43"/>
  <c r="B13" i="43"/>
  <c r="C13" i="43"/>
  <c r="B15" i="43"/>
  <c r="C15" i="43"/>
  <c r="C6" i="125"/>
  <c r="D6" i="125"/>
  <c r="E6" i="125"/>
  <c r="C7" i="125"/>
  <c r="D7" i="125"/>
  <c r="E7" i="125"/>
  <c r="C8" i="125"/>
  <c r="D8" i="125"/>
  <c r="E8" i="125"/>
  <c r="C9" i="125"/>
  <c r="D9" i="125"/>
  <c r="E9" i="125"/>
  <c r="C10" i="125"/>
  <c r="F10" i="125"/>
  <c r="D10" i="125"/>
  <c r="E10" i="125"/>
  <c r="C11" i="125"/>
  <c r="D11" i="125"/>
  <c r="E11" i="125"/>
  <c r="C12" i="125"/>
  <c r="D12" i="125"/>
  <c r="E12" i="125"/>
  <c r="C13" i="125"/>
  <c r="D13" i="125"/>
  <c r="F13" i="125"/>
  <c r="E13" i="125"/>
  <c r="C14" i="125"/>
  <c r="D14" i="125"/>
  <c r="E14" i="125"/>
  <c r="C15" i="125"/>
  <c r="D15" i="125"/>
  <c r="E15" i="125"/>
  <c r="C16" i="125"/>
  <c r="D16" i="125"/>
  <c r="E16" i="125"/>
  <c r="C17" i="125"/>
  <c r="D17" i="125"/>
  <c r="E17" i="125"/>
  <c r="E18" i="125"/>
  <c r="F5" i="51"/>
  <c r="F17" i="51"/>
  <c r="F6" i="51"/>
  <c r="F7" i="51"/>
  <c r="F8" i="51"/>
  <c r="F9" i="51"/>
  <c r="F10" i="51"/>
  <c r="F11" i="51"/>
  <c r="F12" i="51"/>
  <c r="F13" i="51"/>
  <c r="F14" i="51"/>
  <c r="F15" i="51"/>
  <c r="F16" i="51"/>
  <c r="C17" i="51"/>
  <c r="D17" i="51"/>
  <c r="E17" i="51"/>
  <c r="F22" i="51"/>
  <c r="F34" i="51"/>
  <c r="F23" i="51"/>
  <c r="F24" i="51"/>
  <c r="F25" i="51"/>
  <c r="F26" i="51"/>
  <c r="F27" i="51"/>
  <c r="F28" i="51"/>
  <c r="F29" i="51"/>
  <c r="F30" i="51"/>
  <c r="F31" i="51"/>
  <c r="F32" i="51"/>
  <c r="F33" i="51"/>
  <c r="C34" i="51"/>
  <c r="D34" i="51"/>
  <c r="E34" i="51"/>
  <c r="F5" i="42"/>
  <c r="F6" i="42"/>
  <c r="F7" i="42"/>
  <c r="F17" i="42"/>
  <c r="F8" i="42"/>
  <c r="F9" i="42"/>
  <c r="F10" i="42"/>
  <c r="F11" i="42"/>
  <c r="F12" i="42"/>
  <c r="F13" i="42"/>
  <c r="F14" i="42"/>
  <c r="F15" i="42"/>
  <c r="F16" i="42"/>
  <c r="C17" i="42"/>
  <c r="D17" i="42"/>
  <c r="C20" i="35"/>
  <c r="E17" i="42"/>
  <c r="F22" i="42"/>
  <c r="F23" i="42"/>
  <c r="F24" i="42"/>
  <c r="F25" i="42"/>
  <c r="F26" i="42"/>
  <c r="F34" i="42"/>
  <c r="F27" i="42"/>
  <c r="F28" i="42"/>
  <c r="F29" i="42"/>
  <c r="F30" i="42"/>
  <c r="F31" i="42"/>
  <c r="F32" i="42"/>
  <c r="F33" i="42"/>
  <c r="C34" i="42"/>
  <c r="D34" i="42"/>
  <c r="E34" i="42"/>
  <c r="F5" i="41"/>
  <c r="F17" i="41"/>
  <c r="F6" i="41"/>
  <c r="F7" i="41"/>
  <c r="F8" i="41"/>
  <c r="F9" i="41"/>
  <c r="F10" i="41"/>
  <c r="F11" i="41"/>
  <c r="F12" i="41"/>
  <c r="F13" i="41"/>
  <c r="F14" i="41"/>
  <c r="F15" i="41"/>
  <c r="F16" i="41"/>
  <c r="C17" i="41"/>
  <c r="D17" i="41"/>
  <c r="E17" i="41"/>
  <c r="F22" i="41"/>
  <c r="F34" i="41"/>
  <c r="F23" i="41"/>
  <c r="F24" i="41"/>
  <c r="F25" i="41"/>
  <c r="F26" i="41"/>
  <c r="F27" i="41"/>
  <c r="F28" i="41"/>
  <c r="F29" i="41"/>
  <c r="F30" i="41"/>
  <c r="F31" i="41"/>
  <c r="F32" i="41"/>
  <c r="F33" i="41"/>
  <c r="C34" i="41"/>
  <c r="D34" i="41"/>
  <c r="C19" i="35"/>
  <c r="E19" i="35"/>
  <c r="E34" i="41"/>
  <c r="F5" i="40"/>
  <c r="F6" i="40"/>
  <c r="F7" i="40"/>
  <c r="F8" i="40"/>
  <c r="F9" i="40"/>
  <c r="F10" i="40"/>
  <c r="F11" i="40"/>
  <c r="F12" i="40"/>
  <c r="F13" i="40"/>
  <c r="F14" i="40"/>
  <c r="F17" i="40"/>
  <c r="F15" i="40"/>
  <c r="F16" i="40"/>
  <c r="C17" i="40"/>
  <c r="B16" i="35"/>
  <c r="E16" i="35"/>
  <c r="D17" i="40"/>
  <c r="C16" i="35"/>
  <c r="E17" i="40"/>
  <c r="F22" i="40"/>
  <c r="F23" i="40"/>
  <c r="F24" i="40"/>
  <c r="F34" i="40"/>
  <c r="F25" i="40"/>
  <c r="F26" i="40"/>
  <c r="F27" i="40"/>
  <c r="F28" i="40"/>
  <c r="F29" i="40"/>
  <c r="F30" i="40"/>
  <c r="F31" i="40"/>
  <c r="F32" i="40"/>
  <c r="F33" i="40"/>
  <c r="C34" i="40"/>
  <c r="B17" i="35"/>
  <c r="E17" i="35"/>
  <c r="D34" i="40"/>
  <c r="E34" i="40"/>
  <c r="F5" i="39"/>
  <c r="F17" i="39"/>
  <c r="F6" i="39"/>
  <c r="F7" i="39"/>
  <c r="F8" i="39"/>
  <c r="F9" i="39"/>
  <c r="F10" i="39"/>
  <c r="F11" i="39"/>
  <c r="F12" i="39"/>
  <c r="F13" i="39"/>
  <c r="F14" i="39"/>
  <c r="F15" i="39"/>
  <c r="F16" i="39"/>
  <c r="C17" i="39"/>
  <c r="D17" i="39"/>
  <c r="E17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C34" i="39"/>
  <c r="B15" i="35"/>
  <c r="E15" i="35"/>
  <c r="D34" i="39"/>
  <c r="E34" i="39"/>
  <c r="F34" i="39"/>
  <c r="F5" i="38"/>
  <c r="F6" i="38"/>
  <c r="F7" i="38"/>
  <c r="F8" i="38"/>
  <c r="F9" i="38"/>
  <c r="F10" i="38"/>
  <c r="F17" i="38"/>
  <c r="F11" i="38"/>
  <c r="F12" i="38"/>
  <c r="F13" i="38"/>
  <c r="F14" i="38"/>
  <c r="F15" i="38"/>
  <c r="F16" i="38"/>
  <c r="C17" i="38"/>
  <c r="B12" i="35"/>
  <c r="D17" i="38"/>
  <c r="C12" i="35"/>
  <c r="E17" i="38"/>
  <c r="F22" i="38"/>
  <c r="F23" i="38"/>
  <c r="F24" i="38"/>
  <c r="F25" i="38"/>
  <c r="F26" i="38"/>
  <c r="F27" i="38"/>
  <c r="F28" i="38"/>
  <c r="F29" i="38"/>
  <c r="F34" i="38"/>
  <c r="F30" i="38"/>
  <c r="F31" i="38"/>
  <c r="F32" i="38"/>
  <c r="F33" i="38"/>
  <c r="C34" i="38"/>
  <c r="D34" i="38"/>
  <c r="C13" i="35"/>
  <c r="E13" i="35"/>
  <c r="E34" i="38"/>
  <c r="F5" i="37"/>
  <c r="F17" i="37"/>
  <c r="F6" i="37"/>
  <c r="F7" i="37"/>
  <c r="F8" i="37"/>
  <c r="F9" i="37"/>
  <c r="F10" i="37"/>
  <c r="F11" i="37"/>
  <c r="F12" i="37"/>
  <c r="F13" i="37"/>
  <c r="F14" i="37"/>
  <c r="F15" i="37"/>
  <c r="F16" i="37"/>
  <c r="C17" i="37"/>
  <c r="D17" i="37"/>
  <c r="E17" i="37"/>
  <c r="F22" i="37"/>
  <c r="F23" i="37"/>
  <c r="F24" i="37"/>
  <c r="F25" i="37"/>
  <c r="F26" i="37"/>
  <c r="F27" i="37"/>
  <c r="F34" i="37"/>
  <c r="F28" i="37"/>
  <c r="F29" i="37"/>
  <c r="F30" i="37"/>
  <c r="F31" i="37"/>
  <c r="F32" i="37"/>
  <c r="F33" i="37"/>
  <c r="C34" i="37"/>
  <c r="B11" i="35"/>
  <c r="E11" i="35"/>
  <c r="D34" i="37"/>
  <c r="E34" i="37"/>
  <c r="F5" i="36"/>
  <c r="F6" i="36"/>
  <c r="F7" i="36"/>
  <c r="F8" i="36"/>
  <c r="F9" i="36"/>
  <c r="F10" i="36"/>
  <c r="F17" i="36"/>
  <c r="F11" i="36"/>
  <c r="F12" i="36"/>
  <c r="F13" i="36"/>
  <c r="F14" i="36"/>
  <c r="F15" i="36"/>
  <c r="F16" i="36"/>
  <c r="C17" i="36"/>
  <c r="D17" i="36"/>
  <c r="C8" i="35"/>
  <c r="E17" i="36"/>
  <c r="F22" i="36"/>
  <c r="F23" i="36"/>
  <c r="F24" i="36"/>
  <c r="F25" i="36"/>
  <c r="F26" i="36"/>
  <c r="F27" i="36"/>
  <c r="F28" i="36"/>
  <c r="F29" i="36"/>
  <c r="F30" i="36"/>
  <c r="F31" i="36"/>
  <c r="F32" i="36"/>
  <c r="F33" i="36"/>
  <c r="C34" i="36"/>
  <c r="B9" i="35"/>
  <c r="D34" i="36"/>
  <c r="C9" i="35"/>
  <c r="E34" i="36"/>
  <c r="B8" i="35"/>
  <c r="D8" i="35"/>
  <c r="D9" i="35"/>
  <c r="B10" i="35"/>
  <c r="C10" i="35"/>
  <c r="E10" i="35"/>
  <c r="D10" i="35"/>
  <c r="C11" i="35"/>
  <c r="D11" i="35"/>
  <c r="D12" i="35"/>
  <c r="B13" i="35"/>
  <c r="D13" i="35"/>
  <c r="B14" i="35"/>
  <c r="E14" i="35"/>
  <c r="C14" i="35"/>
  <c r="D14" i="35"/>
  <c r="C15" i="35"/>
  <c r="D15" i="35"/>
  <c r="D16" i="35"/>
  <c r="C17" i="35"/>
  <c r="D17" i="35"/>
  <c r="B18" i="35"/>
  <c r="E18" i="35"/>
  <c r="C18" i="35"/>
  <c r="D18" i="35"/>
  <c r="B19" i="35"/>
  <c r="D19" i="35"/>
  <c r="B20" i="35"/>
  <c r="E20" i="35"/>
  <c r="D20" i="35"/>
  <c r="B21" i="35"/>
  <c r="C21" i="35"/>
  <c r="E21" i="35"/>
  <c r="D21" i="35"/>
  <c r="B22" i="35"/>
  <c r="C22" i="35"/>
  <c r="E22" i="35"/>
  <c r="D22" i="35"/>
  <c r="B23" i="35"/>
  <c r="E23" i="35"/>
  <c r="C23" i="35"/>
  <c r="D23" i="35"/>
  <c r="N5" i="113"/>
  <c r="N6" i="113"/>
  <c r="N7" i="113"/>
  <c r="N8" i="113"/>
  <c r="N9" i="113"/>
  <c r="N10" i="113"/>
  <c r="N11" i="113"/>
  <c r="N12" i="113"/>
  <c r="N13" i="113"/>
  <c r="N14" i="113"/>
  <c r="N15" i="113"/>
  <c r="N16" i="113"/>
  <c r="N17" i="113"/>
  <c r="N18" i="113"/>
  <c r="B19" i="113"/>
  <c r="N19" i="113"/>
  <c r="C19" i="113"/>
  <c r="D19" i="113"/>
  <c r="E19" i="113"/>
  <c r="F19" i="113"/>
  <c r="G19" i="113"/>
  <c r="H19" i="113"/>
  <c r="I19" i="113"/>
  <c r="J19" i="113"/>
  <c r="K19" i="113"/>
  <c r="L19" i="113"/>
  <c r="M19" i="113"/>
  <c r="N5" i="112"/>
  <c r="N6" i="112"/>
  <c r="N7" i="112"/>
  <c r="N8" i="112"/>
  <c r="N9" i="112"/>
  <c r="N10" i="112"/>
  <c r="N11" i="112"/>
  <c r="N12" i="112"/>
  <c r="N13" i="112"/>
  <c r="N14" i="112"/>
  <c r="N15" i="112"/>
  <c r="N16" i="112"/>
  <c r="N17" i="112"/>
  <c r="N18" i="112"/>
  <c r="B19" i="112"/>
  <c r="C19" i="112"/>
  <c r="D19" i="112"/>
  <c r="E19" i="112"/>
  <c r="F19" i="112"/>
  <c r="G19" i="112"/>
  <c r="H19" i="112"/>
  <c r="I19" i="112"/>
  <c r="J19" i="112"/>
  <c r="K19" i="112"/>
  <c r="L19" i="112"/>
  <c r="M19" i="112"/>
  <c r="N28" i="112"/>
  <c r="N29" i="112"/>
  <c r="N30" i="112"/>
  <c r="N31" i="112"/>
  <c r="N32" i="112"/>
  <c r="N33" i="112"/>
  <c r="B37" i="112"/>
  <c r="C37" i="112"/>
  <c r="N37" i="112"/>
  <c r="D37" i="112"/>
  <c r="E37" i="112"/>
  <c r="F37" i="112"/>
  <c r="G37" i="112"/>
  <c r="H37" i="112"/>
  <c r="I37" i="112"/>
  <c r="J37" i="112"/>
  <c r="K37" i="112"/>
  <c r="L37" i="112"/>
  <c r="M37" i="112"/>
  <c r="N5" i="111"/>
  <c r="N6" i="111"/>
  <c r="N7" i="111"/>
  <c r="N8" i="111"/>
  <c r="N9" i="111"/>
  <c r="N10" i="111"/>
  <c r="N11" i="111"/>
  <c r="N12" i="111"/>
  <c r="N13" i="111"/>
  <c r="N14" i="111"/>
  <c r="N15" i="111"/>
  <c r="N16" i="111"/>
  <c r="N17" i="111"/>
  <c r="B19" i="111"/>
  <c r="C19" i="111"/>
  <c r="D19" i="111"/>
  <c r="E19" i="111"/>
  <c r="F19" i="111"/>
  <c r="G19" i="111"/>
  <c r="H19" i="111"/>
  <c r="I19" i="111"/>
  <c r="J19" i="111"/>
  <c r="K19" i="111"/>
  <c r="L19" i="111"/>
  <c r="M19" i="111"/>
  <c r="N23" i="111"/>
  <c r="N24" i="111"/>
  <c r="N25" i="111"/>
  <c r="N26" i="111"/>
  <c r="N27" i="111"/>
  <c r="N28" i="111"/>
  <c r="N29" i="111"/>
  <c r="N30" i="111"/>
  <c r="N31" i="111"/>
  <c r="N32" i="111"/>
  <c r="N33" i="111"/>
  <c r="N35" i="111"/>
  <c r="B37" i="111"/>
  <c r="C37" i="111"/>
  <c r="D37" i="111"/>
  <c r="E37" i="111"/>
  <c r="N37" i="111"/>
  <c r="F37" i="111"/>
  <c r="G37" i="111"/>
  <c r="H37" i="111"/>
  <c r="I37" i="111"/>
  <c r="J37" i="111"/>
  <c r="K37" i="111"/>
  <c r="L37" i="111"/>
  <c r="M37" i="111"/>
  <c r="N5" i="110"/>
  <c r="N6" i="110"/>
  <c r="N7" i="110"/>
  <c r="N8" i="110"/>
  <c r="N9" i="110"/>
  <c r="N10" i="110"/>
  <c r="N11" i="110"/>
  <c r="N12" i="110"/>
  <c r="N13" i="110"/>
  <c r="N14" i="110"/>
  <c r="N15" i="110"/>
  <c r="N16" i="110"/>
  <c r="N17" i="110"/>
  <c r="N18" i="110"/>
  <c r="B19" i="110"/>
  <c r="C19" i="110"/>
  <c r="D19" i="110"/>
  <c r="E19" i="110"/>
  <c r="F19" i="110"/>
  <c r="G19" i="110"/>
  <c r="H19" i="110"/>
  <c r="I19" i="110"/>
  <c r="J19" i="110"/>
  <c r="K19" i="110"/>
  <c r="L19" i="110"/>
  <c r="M19" i="110"/>
  <c r="N24" i="110"/>
  <c r="N25" i="110"/>
  <c r="N26" i="110"/>
  <c r="N27" i="110"/>
  <c r="N28" i="110"/>
  <c r="N29" i="110"/>
  <c r="N30" i="110"/>
  <c r="N31" i="110"/>
  <c r="N32" i="110"/>
  <c r="N33" i="110"/>
  <c r="N34" i="110"/>
  <c r="N36" i="110"/>
  <c r="B38" i="110"/>
  <c r="N38" i="110"/>
  <c r="C38" i="110"/>
  <c r="D38" i="110"/>
  <c r="E38" i="110"/>
  <c r="F38" i="110"/>
  <c r="G38" i="110"/>
  <c r="H38" i="110"/>
  <c r="I38" i="110"/>
  <c r="J38" i="110"/>
  <c r="K38" i="110"/>
  <c r="L38" i="110"/>
  <c r="M38" i="110"/>
  <c r="N5" i="109"/>
  <c r="N6" i="109"/>
  <c r="N7" i="109"/>
  <c r="N8" i="109"/>
  <c r="N9" i="109"/>
  <c r="N10" i="109"/>
  <c r="N11" i="109"/>
  <c r="N12" i="109"/>
  <c r="N13" i="109"/>
  <c r="N14" i="109"/>
  <c r="N15" i="109"/>
  <c r="N16" i="109"/>
  <c r="N17" i="109"/>
  <c r="N18" i="109"/>
  <c r="B19" i="109"/>
  <c r="C19" i="109"/>
  <c r="D19" i="109"/>
  <c r="E19" i="109"/>
  <c r="F19" i="109"/>
  <c r="G19" i="109"/>
  <c r="H19" i="109"/>
  <c r="I19" i="109"/>
  <c r="J19" i="109"/>
  <c r="K19" i="109"/>
  <c r="L19" i="109"/>
  <c r="M19" i="109"/>
  <c r="N23" i="109"/>
  <c r="N24" i="109"/>
  <c r="N25" i="109"/>
  <c r="N26" i="109"/>
  <c r="N27" i="109"/>
  <c r="N28" i="109"/>
  <c r="N29" i="109"/>
  <c r="N30" i="109"/>
  <c r="N31" i="109"/>
  <c r="N32" i="109"/>
  <c r="N33" i="109"/>
  <c r="N35" i="109"/>
  <c r="N36" i="109"/>
  <c r="B37" i="109"/>
  <c r="N37" i="109"/>
  <c r="C37" i="109"/>
  <c r="D37" i="109"/>
  <c r="E37" i="109"/>
  <c r="F37" i="109"/>
  <c r="G37" i="109"/>
  <c r="H37" i="109"/>
  <c r="I37" i="109"/>
  <c r="J37" i="109"/>
  <c r="K37" i="109"/>
  <c r="L37" i="109"/>
  <c r="M37" i="109"/>
  <c r="N5" i="108"/>
  <c r="N6" i="108"/>
  <c r="N7" i="108"/>
  <c r="N8" i="108"/>
  <c r="N9" i="108"/>
  <c r="N10" i="108"/>
  <c r="N11" i="108"/>
  <c r="N12" i="108"/>
  <c r="N13" i="108"/>
  <c r="N14" i="108"/>
  <c r="N15" i="108"/>
  <c r="N16" i="108"/>
  <c r="N17" i="108"/>
  <c r="B19" i="108"/>
  <c r="C19" i="108"/>
  <c r="D19" i="108"/>
  <c r="E19" i="108"/>
  <c r="F19" i="108"/>
  <c r="G19" i="108"/>
  <c r="H19" i="108"/>
  <c r="I19" i="108"/>
  <c r="J19" i="108"/>
  <c r="K19" i="108"/>
  <c r="L19" i="108"/>
  <c r="M19" i="108"/>
  <c r="N24" i="108"/>
  <c r="N25" i="108"/>
  <c r="N26" i="108"/>
  <c r="N27" i="108"/>
  <c r="N28" i="108"/>
  <c r="N29" i="108"/>
  <c r="N30" i="108"/>
  <c r="N31" i="108"/>
  <c r="N32" i="108"/>
  <c r="N33" i="108"/>
  <c r="N34" i="108"/>
  <c r="N36" i="108"/>
  <c r="N37" i="108"/>
  <c r="B38" i="108"/>
  <c r="C38" i="108"/>
  <c r="D38" i="108"/>
  <c r="E38" i="108"/>
  <c r="F38" i="108"/>
  <c r="G38" i="108"/>
  <c r="H38" i="108"/>
  <c r="I38" i="108"/>
  <c r="J38" i="108"/>
  <c r="K38" i="108"/>
  <c r="L38" i="108"/>
  <c r="M38" i="108"/>
  <c r="N5" i="107"/>
  <c r="N6" i="107"/>
  <c r="N7" i="107"/>
  <c r="N8" i="107"/>
  <c r="N9" i="107"/>
  <c r="N10" i="107"/>
  <c r="N11" i="107"/>
  <c r="N12" i="107"/>
  <c r="N13" i="107"/>
  <c r="N14" i="107"/>
  <c r="N15" i="107"/>
  <c r="N16" i="107"/>
  <c r="N17" i="107"/>
  <c r="N18" i="107"/>
  <c r="B19" i="107"/>
  <c r="C19" i="107"/>
  <c r="D19" i="107"/>
  <c r="E19" i="107"/>
  <c r="F19" i="107"/>
  <c r="G19" i="107"/>
  <c r="H19" i="107"/>
  <c r="I19" i="107"/>
  <c r="J19" i="107"/>
  <c r="K19" i="107"/>
  <c r="L19" i="107"/>
  <c r="M19" i="107"/>
  <c r="N25" i="107"/>
  <c r="N26" i="107"/>
  <c r="N27" i="107"/>
  <c r="N28" i="107"/>
  <c r="N29" i="107"/>
  <c r="N30" i="107"/>
  <c r="N31" i="107"/>
  <c r="N32" i="107"/>
  <c r="N33" i="107"/>
  <c r="N34" i="107"/>
  <c r="N35" i="107"/>
  <c r="N37" i="107"/>
  <c r="N38" i="107"/>
  <c r="B39" i="107"/>
  <c r="C39" i="107"/>
  <c r="D39" i="107"/>
  <c r="E39" i="107"/>
  <c r="F39" i="107"/>
  <c r="G39" i="107"/>
  <c r="H39" i="107"/>
  <c r="I39" i="107"/>
  <c r="J39" i="107"/>
  <c r="K39" i="107"/>
  <c r="L39" i="107"/>
  <c r="M39" i="107"/>
  <c r="N5" i="106"/>
  <c r="N6" i="106"/>
  <c r="N7" i="106"/>
  <c r="N8" i="106"/>
  <c r="N9" i="106"/>
  <c r="N10" i="106"/>
  <c r="N11" i="106"/>
  <c r="N12" i="106"/>
  <c r="N13" i="106"/>
  <c r="N14" i="106"/>
  <c r="N15" i="106"/>
  <c r="N16" i="106"/>
  <c r="N17" i="106"/>
  <c r="B19" i="106"/>
  <c r="C19" i="106"/>
  <c r="N19" i="106"/>
  <c r="D19" i="106"/>
  <c r="E19" i="106"/>
  <c r="F19" i="106"/>
  <c r="G19" i="106"/>
  <c r="H19" i="106"/>
  <c r="I19" i="106"/>
  <c r="J19" i="106"/>
  <c r="K19" i="106"/>
  <c r="L19" i="106"/>
  <c r="M19" i="106"/>
  <c r="N23" i="106"/>
  <c r="N24" i="106"/>
  <c r="N25" i="106"/>
  <c r="N26" i="106"/>
  <c r="N27" i="106"/>
  <c r="N28" i="106"/>
  <c r="N29" i="106"/>
  <c r="N30" i="106"/>
  <c r="N31" i="106"/>
  <c r="N32" i="106"/>
  <c r="N33" i="106"/>
  <c r="N35" i="106"/>
  <c r="B37" i="106"/>
  <c r="C37" i="106"/>
  <c r="D37" i="106"/>
  <c r="E37" i="106"/>
  <c r="F37" i="106"/>
  <c r="G37" i="106"/>
  <c r="H37" i="106"/>
  <c r="I37" i="106"/>
  <c r="J37" i="106"/>
  <c r="K37" i="106"/>
  <c r="L37" i="106"/>
  <c r="M37" i="106"/>
  <c r="B5" i="100"/>
  <c r="B6" i="89"/>
  <c r="C5" i="100"/>
  <c r="D5" i="100"/>
  <c r="E5" i="100"/>
  <c r="F5" i="100"/>
  <c r="G5" i="100"/>
  <c r="G6" i="89"/>
  <c r="H5" i="100"/>
  <c r="H6" i="89"/>
  <c r="I5" i="100"/>
  <c r="I6" i="89"/>
  <c r="J5" i="100"/>
  <c r="J6" i="89"/>
  <c r="K5" i="100"/>
  <c r="L5" i="100"/>
  <c r="M5" i="100"/>
  <c r="M6" i="89"/>
  <c r="N5" i="100"/>
  <c r="N6" i="89"/>
  <c r="O5" i="100"/>
  <c r="O6" i="89"/>
  <c r="P5" i="100"/>
  <c r="P6" i="89"/>
  <c r="B6" i="100"/>
  <c r="B7" i="89"/>
  <c r="C6" i="100"/>
  <c r="C7" i="89"/>
  <c r="D6" i="100"/>
  <c r="E6" i="100"/>
  <c r="E7" i="89"/>
  <c r="F6" i="100"/>
  <c r="F7" i="89"/>
  <c r="G6" i="100"/>
  <c r="G7" i="89"/>
  <c r="H6" i="100"/>
  <c r="H7" i="89"/>
  <c r="I6" i="100"/>
  <c r="I7" i="89"/>
  <c r="J6" i="100"/>
  <c r="J7" i="89"/>
  <c r="K6" i="100"/>
  <c r="K7" i="89"/>
  <c r="L6" i="100"/>
  <c r="L7" i="89"/>
  <c r="M6" i="100"/>
  <c r="M7" i="89"/>
  <c r="N6" i="100"/>
  <c r="N7" i="89"/>
  <c r="O6" i="100"/>
  <c r="P6" i="100"/>
  <c r="P7" i="89"/>
  <c r="B7" i="100"/>
  <c r="B8" i="89"/>
  <c r="C7" i="100"/>
  <c r="D7" i="100"/>
  <c r="D8" i="89"/>
  <c r="E7" i="100"/>
  <c r="F7" i="100"/>
  <c r="F8" i="89"/>
  <c r="G7" i="100"/>
  <c r="H7" i="100"/>
  <c r="H8" i="89"/>
  <c r="I7" i="100"/>
  <c r="I8" i="89"/>
  <c r="J7" i="100"/>
  <c r="J8" i="89"/>
  <c r="K7" i="100"/>
  <c r="K8" i="89"/>
  <c r="L7" i="100"/>
  <c r="L8" i="89"/>
  <c r="M7" i="100"/>
  <c r="N7" i="100"/>
  <c r="O7" i="100"/>
  <c r="O8" i="89"/>
  <c r="P7" i="100"/>
  <c r="P8" i="89"/>
  <c r="B8" i="100"/>
  <c r="B9" i="89"/>
  <c r="C8" i="100"/>
  <c r="C9" i="89"/>
  <c r="D8" i="100"/>
  <c r="E8" i="100"/>
  <c r="E9" i="89"/>
  <c r="F8" i="100"/>
  <c r="F9" i="89"/>
  <c r="G8" i="100"/>
  <c r="G9" i="89"/>
  <c r="H8" i="100"/>
  <c r="H9" i="89"/>
  <c r="I8" i="100"/>
  <c r="I9" i="89"/>
  <c r="J8" i="100"/>
  <c r="J9" i="89"/>
  <c r="K8" i="100"/>
  <c r="K9" i="89"/>
  <c r="L8" i="100"/>
  <c r="M8" i="100"/>
  <c r="M9" i="89"/>
  <c r="N8" i="100"/>
  <c r="N9" i="89"/>
  <c r="O8" i="100"/>
  <c r="O9" i="89"/>
  <c r="P8" i="100"/>
  <c r="B9" i="100"/>
  <c r="B10" i="89"/>
  <c r="C9" i="100"/>
  <c r="D9" i="100"/>
  <c r="D10" i="89"/>
  <c r="E9" i="100"/>
  <c r="F9" i="100"/>
  <c r="F10" i="89"/>
  <c r="G9" i="100"/>
  <c r="H9" i="100"/>
  <c r="I9" i="100"/>
  <c r="I10" i="89"/>
  <c r="J9" i="100"/>
  <c r="J10" i="89"/>
  <c r="K9" i="100"/>
  <c r="K10" i="89"/>
  <c r="L9" i="100"/>
  <c r="L10" i="89"/>
  <c r="M9" i="100"/>
  <c r="M10" i="89"/>
  <c r="N9" i="100"/>
  <c r="N10" i="89"/>
  <c r="O9" i="100"/>
  <c r="P9" i="100"/>
  <c r="B10" i="100"/>
  <c r="B11" i="89"/>
  <c r="C10" i="100"/>
  <c r="C11" i="89"/>
  <c r="D10" i="100"/>
  <c r="D11" i="89"/>
  <c r="E10" i="100"/>
  <c r="E11" i="89"/>
  <c r="F10" i="100"/>
  <c r="F11" i="89"/>
  <c r="G10" i="100"/>
  <c r="H10" i="100"/>
  <c r="H11" i="89"/>
  <c r="I10" i="100"/>
  <c r="I11" i="89"/>
  <c r="J10" i="100"/>
  <c r="J11" i="89"/>
  <c r="K10" i="100"/>
  <c r="K11" i="89"/>
  <c r="L10" i="100"/>
  <c r="L11" i="89"/>
  <c r="M10" i="100"/>
  <c r="M11" i="89"/>
  <c r="N10" i="100"/>
  <c r="N11" i="89"/>
  <c r="O10" i="100"/>
  <c r="O11" i="89"/>
  <c r="P10" i="100"/>
  <c r="B11" i="100"/>
  <c r="B12" i="89"/>
  <c r="C11" i="100"/>
  <c r="C12" i="89"/>
  <c r="D11" i="100"/>
  <c r="D12" i="89"/>
  <c r="E11" i="100"/>
  <c r="E12" i="89"/>
  <c r="F11" i="100"/>
  <c r="G11" i="100"/>
  <c r="G12" i="89"/>
  <c r="H11" i="100"/>
  <c r="H12" i="89"/>
  <c r="I11" i="100"/>
  <c r="I12" i="89"/>
  <c r="J11" i="100"/>
  <c r="J12" i="89"/>
  <c r="K11" i="100"/>
  <c r="K12" i="89"/>
  <c r="L11" i="100"/>
  <c r="L12" i="89"/>
  <c r="M11" i="100"/>
  <c r="M12" i="89"/>
  <c r="N11" i="100"/>
  <c r="N12" i="89"/>
  <c r="O11" i="100"/>
  <c r="P11" i="100"/>
  <c r="P12" i="89"/>
  <c r="B12" i="100"/>
  <c r="B13" i="89"/>
  <c r="C12" i="100"/>
  <c r="C13" i="89"/>
  <c r="D12" i="100"/>
  <c r="E12" i="100"/>
  <c r="E13" i="89"/>
  <c r="F12" i="100"/>
  <c r="F13" i="89"/>
  <c r="G12" i="100"/>
  <c r="G13" i="89"/>
  <c r="H12" i="100"/>
  <c r="I12" i="100"/>
  <c r="I13" i="89"/>
  <c r="J12" i="100"/>
  <c r="J13" i="89"/>
  <c r="K12" i="100"/>
  <c r="K13" i="89"/>
  <c r="L12" i="100"/>
  <c r="L13" i="89"/>
  <c r="M12" i="100"/>
  <c r="M13" i="89"/>
  <c r="N12" i="100"/>
  <c r="N13" i="89"/>
  <c r="O12" i="100"/>
  <c r="O13" i="89"/>
  <c r="P12" i="100"/>
  <c r="B13" i="100"/>
  <c r="B14" i="89"/>
  <c r="C13" i="100"/>
  <c r="C14" i="89"/>
  <c r="D13" i="100"/>
  <c r="D14" i="89"/>
  <c r="E13" i="100"/>
  <c r="E14" i="89"/>
  <c r="F13" i="100"/>
  <c r="G13" i="100"/>
  <c r="H13" i="100"/>
  <c r="H14" i="89"/>
  <c r="I13" i="100"/>
  <c r="I14" i="89"/>
  <c r="J13" i="100"/>
  <c r="J14" i="89"/>
  <c r="K13" i="100"/>
  <c r="K14" i="89"/>
  <c r="L13" i="100"/>
  <c r="L14" i="89"/>
  <c r="M13" i="100"/>
  <c r="M14" i="89"/>
  <c r="N13" i="100"/>
  <c r="O13" i="100"/>
  <c r="P13" i="100"/>
  <c r="P14" i="89"/>
  <c r="B14" i="100"/>
  <c r="B15" i="89"/>
  <c r="C14" i="100"/>
  <c r="C15" i="89"/>
  <c r="D14" i="100"/>
  <c r="D15" i="89"/>
  <c r="E14" i="100"/>
  <c r="F14" i="100"/>
  <c r="G14" i="100"/>
  <c r="H14" i="100"/>
  <c r="H15" i="89"/>
  <c r="I14" i="100"/>
  <c r="I15" i="89"/>
  <c r="J14" i="100"/>
  <c r="J15" i="89"/>
  <c r="K14" i="100"/>
  <c r="K15" i="89"/>
  <c r="L14" i="100"/>
  <c r="M14" i="100"/>
  <c r="M15" i="89"/>
  <c r="N14" i="100"/>
  <c r="N15" i="89"/>
  <c r="O14" i="100"/>
  <c r="O15" i="89"/>
  <c r="P14" i="100"/>
  <c r="P15" i="89"/>
  <c r="B15" i="100"/>
  <c r="B16" i="89"/>
  <c r="C15" i="100"/>
  <c r="D15" i="100"/>
  <c r="D16" i="89"/>
  <c r="E15" i="100"/>
  <c r="F15" i="100"/>
  <c r="F16" i="89"/>
  <c r="G15" i="100"/>
  <c r="G16" i="89"/>
  <c r="H15" i="100"/>
  <c r="H16" i="89"/>
  <c r="I15" i="100"/>
  <c r="I16" i="89"/>
  <c r="J15" i="100"/>
  <c r="J16" i="89"/>
  <c r="K15" i="100"/>
  <c r="L15" i="100"/>
  <c r="L16" i="89"/>
  <c r="M15" i="100"/>
  <c r="M16" i="89"/>
  <c r="N15" i="100"/>
  <c r="N16" i="89"/>
  <c r="O15" i="100"/>
  <c r="O16" i="89"/>
  <c r="P15" i="100"/>
  <c r="P16" i="89"/>
  <c r="G19" i="100"/>
  <c r="N19" i="100"/>
  <c r="B18" i="100"/>
  <c r="C18" i="100"/>
  <c r="D18" i="100"/>
  <c r="E18" i="100"/>
  <c r="F18" i="100"/>
  <c r="G18" i="100"/>
  <c r="H18" i="100"/>
  <c r="I18" i="100"/>
  <c r="J18" i="100"/>
  <c r="K18" i="100"/>
  <c r="L18" i="100"/>
  <c r="M18" i="100"/>
  <c r="N18" i="100"/>
  <c r="O18" i="100"/>
  <c r="P18" i="100"/>
  <c r="Q18" i="100"/>
  <c r="Q5" i="101"/>
  <c r="Q6" i="101"/>
  <c r="Q7" i="101"/>
  <c r="Q8" i="101"/>
  <c r="Q9" i="101"/>
  <c r="Q10" i="101"/>
  <c r="Q11" i="101"/>
  <c r="Q12" i="101"/>
  <c r="Q13" i="101"/>
  <c r="Q14" i="101"/>
  <c r="Q15" i="101"/>
  <c r="Q17" i="101"/>
  <c r="Q18" i="101"/>
  <c r="B19" i="101"/>
  <c r="C19" i="101"/>
  <c r="D19" i="101"/>
  <c r="E19" i="101"/>
  <c r="F19" i="101"/>
  <c r="G19" i="101"/>
  <c r="H19" i="101"/>
  <c r="I19" i="101"/>
  <c r="J19" i="101"/>
  <c r="K19" i="101"/>
  <c r="L19" i="101"/>
  <c r="M19" i="101"/>
  <c r="N19" i="101"/>
  <c r="O19" i="101"/>
  <c r="P19" i="101"/>
  <c r="Q5" i="105"/>
  <c r="Q6" i="105"/>
  <c r="Q7" i="105"/>
  <c r="Q8" i="105"/>
  <c r="Q9" i="105"/>
  <c r="Q10" i="105"/>
  <c r="Q11" i="105"/>
  <c r="Q12" i="105"/>
  <c r="Q13" i="105"/>
  <c r="Q14" i="105"/>
  <c r="Q15" i="105"/>
  <c r="Q17" i="105"/>
  <c r="Q18" i="105"/>
  <c r="B19" i="105"/>
  <c r="C19" i="105"/>
  <c r="D19" i="105"/>
  <c r="E19" i="105"/>
  <c r="F19" i="105"/>
  <c r="G19" i="105"/>
  <c r="H19" i="105"/>
  <c r="I19" i="105"/>
  <c r="J19" i="105"/>
  <c r="K19" i="105"/>
  <c r="L19" i="105"/>
  <c r="M19" i="105"/>
  <c r="N19" i="105"/>
  <c r="O19" i="105"/>
  <c r="P19" i="105"/>
  <c r="Q5" i="104"/>
  <c r="Q6" i="104"/>
  <c r="Q7" i="104"/>
  <c r="Q8" i="104"/>
  <c r="Q9" i="104"/>
  <c r="Q10" i="104"/>
  <c r="Q11" i="104"/>
  <c r="Q12" i="104"/>
  <c r="Q13" i="104"/>
  <c r="Q14" i="104"/>
  <c r="Q15" i="104"/>
  <c r="Q17" i="104"/>
  <c r="Q18" i="104"/>
  <c r="B19" i="104"/>
  <c r="Q19" i="104"/>
  <c r="C19" i="104"/>
  <c r="D19" i="104"/>
  <c r="E19" i="104"/>
  <c r="F19" i="104"/>
  <c r="G19" i="104"/>
  <c r="H19" i="104"/>
  <c r="I19" i="104"/>
  <c r="J19" i="104"/>
  <c r="K19" i="104"/>
  <c r="L19" i="104"/>
  <c r="M19" i="104"/>
  <c r="N19" i="104"/>
  <c r="O19" i="104"/>
  <c r="P19" i="104"/>
  <c r="Q5" i="103"/>
  <c r="Q6" i="103"/>
  <c r="Q7" i="103"/>
  <c r="Q8" i="103"/>
  <c r="Q9" i="103"/>
  <c r="Q10" i="103"/>
  <c r="Q11" i="103"/>
  <c r="Q12" i="103"/>
  <c r="Q13" i="103"/>
  <c r="Q14" i="103"/>
  <c r="Q15" i="103"/>
  <c r="Q17" i="103"/>
  <c r="Q18" i="103"/>
  <c r="B19" i="103"/>
  <c r="C19" i="103"/>
  <c r="D19" i="103"/>
  <c r="E19" i="103"/>
  <c r="F19" i="103"/>
  <c r="G19" i="103"/>
  <c r="H19" i="103"/>
  <c r="I19" i="103"/>
  <c r="J19" i="103"/>
  <c r="K19" i="103"/>
  <c r="L19" i="103"/>
  <c r="M19" i="103"/>
  <c r="N19" i="103"/>
  <c r="O19" i="103"/>
  <c r="P19" i="103"/>
  <c r="Q5" i="75"/>
  <c r="Q6" i="75"/>
  <c r="Q7" i="75"/>
  <c r="Q8" i="75"/>
  <c r="Q9" i="75"/>
  <c r="Q10" i="75"/>
  <c r="Q11" i="75"/>
  <c r="Q12" i="75"/>
  <c r="Q13" i="75"/>
  <c r="Q14" i="75"/>
  <c r="Q15" i="75"/>
  <c r="Q17" i="75"/>
  <c r="Q18" i="75"/>
  <c r="B19" i="75"/>
  <c r="C19" i="75"/>
  <c r="D19" i="75"/>
  <c r="E19" i="75"/>
  <c r="F19" i="75"/>
  <c r="G19" i="75"/>
  <c r="H19" i="75"/>
  <c r="I19" i="75"/>
  <c r="J19" i="75"/>
  <c r="K19" i="75"/>
  <c r="L19" i="75"/>
  <c r="M19" i="75"/>
  <c r="N19" i="75"/>
  <c r="O19" i="75"/>
  <c r="P19" i="75"/>
  <c r="Q19" i="75"/>
  <c r="Q5" i="102"/>
  <c r="Q6" i="102"/>
  <c r="Q7" i="102"/>
  <c r="Q8" i="102"/>
  <c r="Q9" i="102"/>
  <c r="Q10" i="102"/>
  <c r="Q11" i="102"/>
  <c r="Q12" i="102"/>
  <c r="Q13" i="102"/>
  <c r="Q14" i="102"/>
  <c r="Q15" i="102"/>
  <c r="Q17" i="102"/>
  <c r="Q18" i="102"/>
  <c r="B19" i="102"/>
  <c r="C19" i="102"/>
  <c r="D19" i="102"/>
  <c r="E19" i="102"/>
  <c r="F19" i="102"/>
  <c r="G19" i="102"/>
  <c r="H19" i="102"/>
  <c r="I19" i="102"/>
  <c r="J19" i="102"/>
  <c r="K19" i="102"/>
  <c r="L19" i="102"/>
  <c r="M19" i="102"/>
  <c r="N19" i="102"/>
  <c r="O19" i="102"/>
  <c r="P19" i="102"/>
  <c r="Q4" i="89"/>
  <c r="C6" i="89"/>
  <c r="D6" i="89"/>
  <c r="E6" i="89"/>
  <c r="F6" i="89"/>
  <c r="K6" i="89"/>
  <c r="L6" i="89"/>
  <c r="D7" i="89"/>
  <c r="C8" i="89"/>
  <c r="G8" i="89"/>
  <c r="M8" i="89"/>
  <c r="N8" i="89"/>
  <c r="D9" i="89"/>
  <c r="L9" i="89"/>
  <c r="C10" i="89"/>
  <c r="E10" i="89"/>
  <c r="H10" i="89"/>
  <c r="O10" i="89"/>
  <c r="P10" i="89"/>
  <c r="P11" i="89"/>
  <c r="F12" i="89"/>
  <c r="O12" i="89"/>
  <c r="D13" i="89"/>
  <c r="H13" i="89"/>
  <c r="P13" i="89"/>
  <c r="F14" i="89"/>
  <c r="G14" i="89"/>
  <c r="N14" i="89"/>
  <c r="O14" i="89"/>
  <c r="E15" i="89"/>
  <c r="F15" i="89"/>
  <c r="G15" i="89"/>
  <c r="L15" i="89"/>
  <c r="E16" i="89"/>
  <c r="K16" i="89"/>
  <c r="N20" i="89"/>
  <c r="B18" i="89"/>
  <c r="C18" i="89"/>
  <c r="F18" i="89"/>
  <c r="G18" i="89"/>
  <c r="J18" i="89"/>
  <c r="K18" i="89"/>
  <c r="N18" i="89"/>
  <c r="O18" i="89"/>
  <c r="B19" i="89"/>
  <c r="C19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B5" i="99"/>
  <c r="C5" i="99"/>
  <c r="C7" i="92"/>
  <c r="D5" i="99"/>
  <c r="D7" i="92"/>
  <c r="E5" i="99"/>
  <c r="E7" i="92"/>
  <c r="F5" i="99"/>
  <c r="F7" i="92"/>
  <c r="G5" i="99"/>
  <c r="H5" i="99"/>
  <c r="H7" i="92"/>
  <c r="I5" i="99"/>
  <c r="I7" i="92"/>
  <c r="J5" i="99"/>
  <c r="J7" i="92"/>
  <c r="K5" i="99"/>
  <c r="K7" i="92"/>
  <c r="L5" i="99"/>
  <c r="L7" i="92"/>
  <c r="M5" i="99"/>
  <c r="M7" i="92"/>
  <c r="B6" i="99"/>
  <c r="C6" i="99"/>
  <c r="C8" i="92"/>
  <c r="D6" i="99"/>
  <c r="D8" i="92"/>
  <c r="E6" i="99"/>
  <c r="E8" i="92"/>
  <c r="F6" i="99"/>
  <c r="F8" i="92"/>
  <c r="G6" i="99"/>
  <c r="G8" i="92"/>
  <c r="H6" i="99"/>
  <c r="H8" i="92"/>
  <c r="I6" i="99"/>
  <c r="J6" i="99"/>
  <c r="J8" i="92"/>
  <c r="K6" i="99"/>
  <c r="K8" i="92"/>
  <c r="L6" i="99"/>
  <c r="M6" i="99"/>
  <c r="M8" i="92"/>
  <c r="B7" i="99"/>
  <c r="B9" i="92"/>
  <c r="C7" i="99"/>
  <c r="D7" i="99"/>
  <c r="D9" i="92"/>
  <c r="E7" i="99"/>
  <c r="E9" i="92"/>
  <c r="F7" i="99"/>
  <c r="F9" i="92"/>
  <c r="G7" i="99"/>
  <c r="H7" i="99"/>
  <c r="I7" i="99"/>
  <c r="I9" i="92"/>
  <c r="J7" i="99"/>
  <c r="J9" i="92"/>
  <c r="K7" i="99"/>
  <c r="K9" i="92"/>
  <c r="L7" i="99"/>
  <c r="L9" i="92"/>
  <c r="M7" i="99"/>
  <c r="M9" i="92"/>
  <c r="B8" i="99"/>
  <c r="B10" i="92"/>
  <c r="C8" i="99"/>
  <c r="D8" i="99"/>
  <c r="E8" i="99"/>
  <c r="E10" i="92"/>
  <c r="F8" i="99"/>
  <c r="F10" i="92"/>
  <c r="G8" i="99"/>
  <c r="G10" i="92"/>
  <c r="H8" i="99"/>
  <c r="H10" i="92"/>
  <c r="I8" i="99"/>
  <c r="I10" i="92"/>
  <c r="J8" i="99"/>
  <c r="K8" i="99"/>
  <c r="L8" i="99"/>
  <c r="M8" i="99"/>
  <c r="M10" i="92"/>
  <c r="N10" i="92"/>
  <c r="B9" i="99"/>
  <c r="C9" i="99"/>
  <c r="C11" i="92"/>
  <c r="D9" i="99"/>
  <c r="D11" i="92"/>
  <c r="E9" i="99"/>
  <c r="E11" i="92"/>
  <c r="F9" i="99"/>
  <c r="F11" i="92"/>
  <c r="G9" i="99"/>
  <c r="G11" i="92"/>
  <c r="H9" i="99"/>
  <c r="I9" i="99"/>
  <c r="I11" i="92"/>
  <c r="J9" i="99"/>
  <c r="J11" i="92"/>
  <c r="K9" i="99"/>
  <c r="K11" i="92"/>
  <c r="L9" i="99"/>
  <c r="L11" i="92"/>
  <c r="M9" i="99"/>
  <c r="M11" i="92"/>
  <c r="B10" i="99"/>
  <c r="B12" i="92"/>
  <c r="C10" i="99"/>
  <c r="D10" i="99"/>
  <c r="D12" i="92"/>
  <c r="E10" i="99"/>
  <c r="E12" i="92"/>
  <c r="F10" i="99"/>
  <c r="F12" i="92"/>
  <c r="G10" i="99"/>
  <c r="G12" i="92"/>
  <c r="H10" i="99"/>
  <c r="H12" i="92"/>
  <c r="I10" i="99"/>
  <c r="I12" i="92"/>
  <c r="J10" i="99"/>
  <c r="J12" i="92"/>
  <c r="K10" i="99"/>
  <c r="K12" i="92"/>
  <c r="L10" i="99"/>
  <c r="L12" i="92"/>
  <c r="M10" i="99"/>
  <c r="M12" i="92"/>
  <c r="B11" i="99"/>
  <c r="B13" i="92"/>
  <c r="C11" i="99"/>
  <c r="C13" i="92"/>
  <c r="D11" i="99"/>
  <c r="D13" i="92"/>
  <c r="E11" i="99"/>
  <c r="E13" i="92"/>
  <c r="F11" i="99"/>
  <c r="G11" i="99"/>
  <c r="G13" i="92"/>
  <c r="H11" i="99"/>
  <c r="H13" i="92"/>
  <c r="I11" i="99"/>
  <c r="I13" i="92"/>
  <c r="J11" i="99"/>
  <c r="J13" i="92"/>
  <c r="K11" i="99"/>
  <c r="K13" i="92"/>
  <c r="L11" i="99"/>
  <c r="L13" i="92"/>
  <c r="M11" i="99"/>
  <c r="M13" i="92"/>
  <c r="B12" i="99"/>
  <c r="B14" i="92"/>
  <c r="C12" i="99"/>
  <c r="C14" i="92"/>
  <c r="D12" i="99"/>
  <c r="D14" i="92"/>
  <c r="E12" i="99"/>
  <c r="E14" i="92"/>
  <c r="F12" i="99"/>
  <c r="F14" i="92"/>
  <c r="G12" i="99"/>
  <c r="G14" i="92"/>
  <c r="H12" i="99"/>
  <c r="H14" i="92"/>
  <c r="I12" i="99"/>
  <c r="I14" i="92"/>
  <c r="J12" i="99"/>
  <c r="J14" i="92"/>
  <c r="K12" i="99"/>
  <c r="K14" i="92"/>
  <c r="L12" i="99"/>
  <c r="M12" i="99"/>
  <c r="M14" i="92"/>
  <c r="B13" i="99"/>
  <c r="B15" i="92"/>
  <c r="C13" i="99"/>
  <c r="C15" i="92"/>
  <c r="D13" i="99"/>
  <c r="D15" i="92"/>
  <c r="E13" i="99"/>
  <c r="E15" i="92"/>
  <c r="F13" i="99"/>
  <c r="F15" i="92"/>
  <c r="G13" i="99"/>
  <c r="G15" i="92"/>
  <c r="H13" i="99"/>
  <c r="H15" i="92"/>
  <c r="I13" i="99"/>
  <c r="J13" i="99"/>
  <c r="J15" i="92"/>
  <c r="K13" i="99"/>
  <c r="K15" i="92"/>
  <c r="L13" i="99"/>
  <c r="L15" i="92"/>
  <c r="M13" i="99"/>
  <c r="M15" i="92"/>
  <c r="B14" i="99"/>
  <c r="C14" i="99"/>
  <c r="C16" i="92"/>
  <c r="D14" i="99"/>
  <c r="E14" i="99"/>
  <c r="E16" i="92"/>
  <c r="F14" i="99"/>
  <c r="F16" i="92"/>
  <c r="G14" i="99"/>
  <c r="G16" i="92"/>
  <c r="H14" i="99"/>
  <c r="H16" i="92"/>
  <c r="I14" i="99"/>
  <c r="I16" i="92"/>
  <c r="J14" i="99"/>
  <c r="J16" i="92"/>
  <c r="K14" i="99"/>
  <c r="K16" i="92"/>
  <c r="L14" i="99"/>
  <c r="L16" i="92"/>
  <c r="M14" i="99"/>
  <c r="M16" i="92"/>
  <c r="B15" i="99"/>
  <c r="B17" i="92"/>
  <c r="C15" i="99"/>
  <c r="D15" i="99"/>
  <c r="D17" i="92"/>
  <c r="E15" i="99"/>
  <c r="E17" i="92"/>
  <c r="F15" i="99"/>
  <c r="F17" i="92"/>
  <c r="G15" i="99"/>
  <c r="G17" i="92"/>
  <c r="H15" i="99"/>
  <c r="H17" i="92"/>
  <c r="I15" i="99"/>
  <c r="I17" i="92"/>
  <c r="J15" i="99"/>
  <c r="J17" i="92"/>
  <c r="K15" i="99"/>
  <c r="K17" i="92"/>
  <c r="L15" i="99"/>
  <c r="L17" i="92"/>
  <c r="M15" i="99"/>
  <c r="M17" i="92"/>
  <c r="F21" i="92"/>
  <c r="H21" i="92"/>
  <c r="M21" i="92"/>
  <c r="N17" i="99"/>
  <c r="E22" i="65"/>
  <c r="C19" i="92"/>
  <c r="D19" i="92"/>
  <c r="E19" i="92"/>
  <c r="K19" i="92"/>
  <c r="L19" i="92"/>
  <c r="M19" i="92"/>
  <c r="B18" i="99"/>
  <c r="C18" i="99"/>
  <c r="D18" i="99"/>
  <c r="E18" i="99"/>
  <c r="F18" i="99"/>
  <c r="N18" i="99"/>
  <c r="E23" i="65"/>
  <c r="F23" i="65"/>
  <c r="G18" i="99"/>
  <c r="G20" i="92"/>
  <c r="H18" i="99"/>
  <c r="H20" i="92"/>
  <c r="I18" i="99"/>
  <c r="J18" i="99"/>
  <c r="K18" i="99"/>
  <c r="L18" i="99"/>
  <c r="M18" i="99"/>
  <c r="N5" i="98"/>
  <c r="G33" i="65"/>
  <c r="N6" i="98"/>
  <c r="G34" i="65"/>
  <c r="N7" i="98"/>
  <c r="G35" i="65"/>
  <c r="N8" i="98"/>
  <c r="N9" i="98"/>
  <c r="N10" i="98"/>
  <c r="N11" i="98"/>
  <c r="N12" i="98"/>
  <c r="G40" i="65"/>
  <c r="N13" i="98"/>
  <c r="G41" i="65"/>
  <c r="N14" i="98"/>
  <c r="N15" i="98"/>
  <c r="G43" i="65"/>
  <c r="H43" i="65"/>
  <c r="N17" i="98"/>
  <c r="N18" i="98"/>
  <c r="B19" i="98"/>
  <c r="C19" i="98"/>
  <c r="N19" i="98"/>
  <c r="D19" i="98"/>
  <c r="E19" i="98"/>
  <c r="F19" i="98"/>
  <c r="G19" i="98"/>
  <c r="H19" i="98"/>
  <c r="I19" i="98"/>
  <c r="J19" i="98"/>
  <c r="K19" i="98"/>
  <c r="L19" i="98"/>
  <c r="M19" i="98"/>
  <c r="N5" i="97"/>
  <c r="N6" i="97"/>
  <c r="N7" i="97"/>
  <c r="F35" i="65"/>
  <c r="N8" i="97"/>
  <c r="N9" i="97"/>
  <c r="N10" i="97"/>
  <c r="F38" i="65"/>
  <c r="N11" i="97"/>
  <c r="N12" i="97"/>
  <c r="N13" i="97"/>
  <c r="N14" i="97"/>
  <c r="F42" i="65"/>
  <c r="N15" i="97"/>
  <c r="N17" i="97"/>
  <c r="F45" i="65"/>
  <c r="B19" i="97"/>
  <c r="C19" i="97"/>
  <c r="D19" i="97"/>
  <c r="E19" i="97"/>
  <c r="F19" i="97"/>
  <c r="G19" i="97"/>
  <c r="H19" i="97"/>
  <c r="I19" i="97"/>
  <c r="J19" i="97"/>
  <c r="K19" i="97"/>
  <c r="L19" i="97"/>
  <c r="M19" i="97"/>
  <c r="N5" i="96"/>
  <c r="N6" i="96"/>
  <c r="N7" i="96"/>
  <c r="N8" i="96"/>
  <c r="N9" i="96"/>
  <c r="E37" i="65"/>
  <c r="N10" i="96"/>
  <c r="N11" i="96"/>
  <c r="N12" i="96"/>
  <c r="N13" i="96"/>
  <c r="N14" i="96"/>
  <c r="N15" i="96"/>
  <c r="N17" i="96"/>
  <c r="B19" i="96"/>
  <c r="C19" i="96"/>
  <c r="D19" i="96"/>
  <c r="E19" i="96"/>
  <c r="F19" i="96"/>
  <c r="G19" i="96"/>
  <c r="H19" i="96"/>
  <c r="I19" i="96"/>
  <c r="J19" i="96"/>
  <c r="K19" i="96"/>
  <c r="L19" i="96"/>
  <c r="M19" i="96"/>
  <c r="N5" i="95"/>
  <c r="N6" i="95"/>
  <c r="D34" i="65"/>
  <c r="N7" i="95"/>
  <c r="N8" i="95"/>
  <c r="N9" i="95"/>
  <c r="D37" i="65"/>
  <c r="N10" i="95"/>
  <c r="N11" i="95"/>
  <c r="N12" i="95"/>
  <c r="N13" i="95"/>
  <c r="N14" i="95"/>
  <c r="D42" i="65"/>
  <c r="N15" i="95"/>
  <c r="N17" i="95"/>
  <c r="B19" i="95"/>
  <c r="C19" i="95"/>
  <c r="D19" i="95"/>
  <c r="E19" i="95"/>
  <c r="F19" i="95"/>
  <c r="G19" i="95"/>
  <c r="H19" i="95"/>
  <c r="I19" i="95"/>
  <c r="J19" i="95"/>
  <c r="K19" i="95"/>
  <c r="L19" i="95"/>
  <c r="M19" i="95"/>
  <c r="N5" i="94"/>
  <c r="C33" i="65"/>
  <c r="N6" i="94"/>
  <c r="C34" i="65"/>
  <c r="N7" i="94"/>
  <c r="C35" i="65"/>
  <c r="N8" i="94"/>
  <c r="C36" i="65"/>
  <c r="N9" i="94"/>
  <c r="C37" i="65"/>
  <c r="N10" i="94"/>
  <c r="N11" i="94"/>
  <c r="N12" i="94"/>
  <c r="C40" i="65"/>
  <c r="N13" i="94"/>
  <c r="C41" i="65"/>
  <c r="N14" i="94"/>
  <c r="C42" i="65"/>
  <c r="N15" i="94"/>
  <c r="C43" i="65"/>
  <c r="N17" i="94"/>
  <c r="C45" i="65"/>
  <c r="B19" i="94"/>
  <c r="N19" i="94"/>
  <c r="C19" i="94"/>
  <c r="D19" i="94"/>
  <c r="E19" i="94"/>
  <c r="F19" i="94"/>
  <c r="G19" i="94"/>
  <c r="H19" i="94"/>
  <c r="I19" i="94"/>
  <c r="J19" i="94"/>
  <c r="K19" i="94"/>
  <c r="L19" i="94"/>
  <c r="M19" i="94"/>
  <c r="N5" i="93"/>
  <c r="N6" i="93"/>
  <c r="N7" i="93"/>
  <c r="N8" i="93"/>
  <c r="D13" i="65"/>
  <c r="N9" i="93"/>
  <c r="D14" i="65"/>
  <c r="N10" i="93"/>
  <c r="N11" i="93"/>
  <c r="N12" i="93"/>
  <c r="D17" i="65"/>
  <c r="N13" i="93"/>
  <c r="N14" i="93"/>
  <c r="N15" i="93"/>
  <c r="N16" i="93"/>
  <c r="D21" i="65"/>
  <c r="N17" i="93"/>
  <c r="D22" i="65"/>
  <c r="N18" i="93"/>
  <c r="B19" i="93"/>
  <c r="C19" i="93"/>
  <c r="D19" i="93"/>
  <c r="N19" i="93"/>
  <c r="E19" i="93"/>
  <c r="F19" i="93"/>
  <c r="G19" i="93"/>
  <c r="H19" i="93"/>
  <c r="I19" i="93"/>
  <c r="J19" i="93"/>
  <c r="K19" i="93"/>
  <c r="L19" i="93"/>
  <c r="M19" i="93"/>
  <c r="B8" i="92"/>
  <c r="L8" i="92"/>
  <c r="G9" i="92"/>
  <c r="C10" i="92"/>
  <c r="D10" i="92"/>
  <c r="J10" i="92"/>
  <c r="K10" i="92"/>
  <c r="L10" i="92"/>
  <c r="H11" i="92"/>
  <c r="F13" i="92"/>
  <c r="L14" i="92"/>
  <c r="L21" i="92"/>
  <c r="I15" i="92"/>
  <c r="B16" i="92"/>
  <c r="D16" i="92"/>
  <c r="B19" i="92"/>
  <c r="F19" i="92"/>
  <c r="G19" i="92"/>
  <c r="H19" i="92"/>
  <c r="I19" i="92"/>
  <c r="J19" i="92"/>
  <c r="B20" i="92"/>
  <c r="C20" i="92"/>
  <c r="D20" i="92"/>
  <c r="E20" i="92"/>
  <c r="I20" i="92"/>
  <c r="J20" i="92"/>
  <c r="K20" i="92"/>
  <c r="L20" i="92"/>
  <c r="M20" i="92"/>
  <c r="D10" i="65"/>
  <c r="D11" i="65"/>
  <c r="D12" i="65"/>
  <c r="D15" i="65"/>
  <c r="D16" i="65"/>
  <c r="D18" i="65"/>
  <c r="D19" i="65"/>
  <c r="D20" i="65"/>
  <c r="D23" i="65"/>
  <c r="D33" i="65"/>
  <c r="E33" i="65"/>
  <c r="F33" i="65"/>
  <c r="E34" i="65"/>
  <c r="F34" i="65"/>
  <c r="D35" i="65"/>
  <c r="E35" i="65"/>
  <c r="D36" i="65"/>
  <c r="H36" i="65"/>
  <c r="E36" i="65"/>
  <c r="F36" i="65"/>
  <c r="G36" i="65"/>
  <c r="F37" i="65"/>
  <c r="G37" i="65"/>
  <c r="C38" i="65"/>
  <c r="D38" i="65"/>
  <c r="E38" i="65"/>
  <c r="G38" i="65"/>
  <c r="C39" i="65"/>
  <c r="D39" i="65"/>
  <c r="E39" i="65"/>
  <c r="F39" i="65"/>
  <c r="G39" i="65"/>
  <c r="D40" i="65"/>
  <c r="E40" i="65"/>
  <c r="F40" i="65"/>
  <c r="D41" i="65"/>
  <c r="E41" i="65"/>
  <c r="F41" i="65"/>
  <c r="E42" i="65"/>
  <c r="G42" i="65"/>
  <c r="D43" i="65"/>
  <c r="E43" i="65"/>
  <c r="F43" i="65"/>
  <c r="D45" i="65"/>
  <c r="E45" i="65"/>
  <c r="G45" i="65"/>
  <c r="C46" i="65"/>
  <c r="D46" i="65"/>
  <c r="E46" i="65"/>
  <c r="F46" i="65"/>
  <c r="G46" i="65"/>
  <c r="H46" i="65"/>
  <c r="B5" i="121"/>
  <c r="C5" i="121"/>
  <c r="D5" i="121"/>
  <c r="E5" i="121"/>
  <c r="F5" i="121"/>
  <c r="G5" i="121"/>
  <c r="H5" i="121"/>
  <c r="I5" i="121"/>
  <c r="J5" i="121"/>
  <c r="K5" i="121"/>
  <c r="L5" i="121"/>
  <c r="M5" i="121"/>
  <c r="N5" i="121"/>
  <c r="B6" i="121"/>
  <c r="C6" i="121"/>
  <c r="D6" i="121"/>
  <c r="E6" i="121"/>
  <c r="F6" i="121"/>
  <c r="G6" i="121"/>
  <c r="H6" i="121"/>
  <c r="I6" i="121"/>
  <c r="J6" i="121"/>
  <c r="K6" i="121"/>
  <c r="L6" i="121"/>
  <c r="M6" i="121"/>
  <c r="N6" i="121"/>
  <c r="B7" i="121"/>
  <c r="C7" i="121"/>
  <c r="D7" i="121"/>
  <c r="E7" i="121"/>
  <c r="F7" i="121"/>
  <c r="G7" i="121"/>
  <c r="H7" i="121"/>
  <c r="I7" i="121"/>
  <c r="J7" i="121"/>
  <c r="K7" i="121"/>
  <c r="L7" i="121"/>
  <c r="M7" i="121"/>
  <c r="N7" i="121"/>
  <c r="B8" i="121"/>
  <c r="C8" i="121"/>
  <c r="D8" i="121"/>
  <c r="E8" i="121"/>
  <c r="F8" i="121"/>
  <c r="G8" i="121"/>
  <c r="H8" i="121"/>
  <c r="I8" i="121"/>
  <c r="J8" i="121"/>
  <c r="K8" i="121"/>
  <c r="L8" i="121"/>
  <c r="M8" i="121"/>
  <c r="N8" i="121"/>
  <c r="B9" i="121"/>
  <c r="C9" i="121"/>
  <c r="D9" i="121"/>
  <c r="E9" i="121"/>
  <c r="F9" i="121"/>
  <c r="G9" i="121"/>
  <c r="H9" i="121"/>
  <c r="I9" i="121"/>
  <c r="J9" i="121"/>
  <c r="K9" i="121"/>
  <c r="L9" i="121"/>
  <c r="M9" i="121"/>
  <c r="N9" i="121"/>
  <c r="B10" i="121"/>
  <c r="C10" i="121"/>
  <c r="D10" i="121"/>
  <c r="E10" i="121"/>
  <c r="F10" i="121"/>
  <c r="G10" i="121"/>
  <c r="H10" i="121"/>
  <c r="I10" i="121"/>
  <c r="J10" i="121"/>
  <c r="K10" i="121"/>
  <c r="L10" i="121"/>
  <c r="M10" i="121"/>
  <c r="N10" i="121"/>
  <c r="B11" i="121"/>
  <c r="C11" i="121"/>
  <c r="D11" i="121"/>
  <c r="E11" i="121"/>
  <c r="F11" i="121"/>
  <c r="G11" i="121"/>
  <c r="H11" i="121"/>
  <c r="I11" i="121"/>
  <c r="J11" i="121"/>
  <c r="K11" i="121"/>
  <c r="L11" i="121"/>
  <c r="M11" i="121"/>
  <c r="N11" i="121"/>
  <c r="B12" i="121"/>
  <c r="C12" i="121"/>
  <c r="D12" i="121"/>
  <c r="E12" i="121"/>
  <c r="F12" i="121"/>
  <c r="G12" i="121"/>
  <c r="H12" i="121"/>
  <c r="I12" i="121"/>
  <c r="J12" i="121"/>
  <c r="K12" i="121"/>
  <c r="L12" i="121"/>
  <c r="M12" i="121"/>
  <c r="N12" i="121"/>
  <c r="B13" i="121"/>
  <c r="C13" i="121"/>
  <c r="D13" i="121"/>
  <c r="E13" i="121"/>
  <c r="F13" i="121"/>
  <c r="G13" i="121"/>
  <c r="H13" i="121"/>
  <c r="I13" i="121"/>
  <c r="J13" i="121"/>
  <c r="K13" i="121"/>
  <c r="L13" i="121"/>
  <c r="M13" i="121"/>
  <c r="N13" i="121"/>
  <c r="B14" i="121"/>
  <c r="C14" i="121"/>
  <c r="D14" i="121"/>
  <c r="E14" i="121"/>
  <c r="F14" i="121"/>
  <c r="G14" i="121"/>
  <c r="H14" i="121"/>
  <c r="I14" i="121"/>
  <c r="J14" i="121"/>
  <c r="K14" i="121"/>
  <c r="L14" i="121"/>
  <c r="M14" i="121"/>
  <c r="N14" i="121"/>
  <c r="B15" i="121"/>
  <c r="C15" i="121"/>
  <c r="D15" i="121"/>
  <c r="E15" i="121"/>
  <c r="F15" i="121"/>
  <c r="G15" i="121"/>
  <c r="H15" i="121"/>
  <c r="I15" i="121"/>
  <c r="J15" i="121"/>
  <c r="K15" i="121"/>
  <c r="L15" i="121"/>
  <c r="M15" i="121"/>
  <c r="N15" i="121"/>
  <c r="B16" i="121"/>
  <c r="C16" i="121"/>
  <c r="D16" i="121"/>
  <c r="E16" i="121"/>
  <c r="F16" i="121"/>
  <c r="G16" i="121"/>
  <c r="H16" i="121"/>
  <c r="I16" i="121"/>
  <c r="J16" i="121"/>
  <c r="K16" i="121"/>
  <c r="L16" i="121"/>
  <c r="M16" i="121"/>
  <c r="N16" i="121"/>
  <c r="B17" i="121"/>
  <c r="C17" i="121"/>
  <c r="D17" i="121"/>
  <c r="E17" i="121"/>
  <c r="F17" i="121"/>
  <c r="G17" i="121"/>
  <c r="H17" i="121"/>
  <c r="I17" i="121"/>
  <c r="J17" i="121"/>
  <c r="K17" i="121"/>
  <c r="L17" i="121"/>
  <c r="M17" i="121"/>
  <c r="N17" i="121"/>
  <c r="B18" i="121"/>
  <c r="C18" i="121"/>
  <c r="D18" i="121"/>
  <c r="E18" i="121"/>
  <c r="F18" i="121"/>
  <c r="G18" i="121"/>
  <c r="H18" i="121"/>
  <c r="I18" i="121"/>
  <c r="J18" i="121"/>
  <c r="K18" i="121"/>
  <c r="L18" i="121"/>
  <c r="M18" i="121"/>
  <c r="N18" i="121"/>
  <c r="B19" i="121"/>
  <c r="C19" i="121"/>
  <c r="D19" i="121"/>
  <c r="E19" i="121"/>
  <c r="F19" i="121"/>
  <c r="G19" i="121"/>
  <c r="H19" i="121"/>
  <c r="I19" i="121"/>
  <c r="J19" i="121"/>
  <c r="K19" i="121"/>
  <c r="L19" i="121"/>
  <c r="M19" i="121"/>
  <c r="N19" i="121"/>
  <c r="B20" i="121"/>
  <c r="C20" i="121"/>
  <c r="D20" i="121"/>
  <c r="E20" i="121"/>
  <c r="F20" i="121"/>
  <c r="G20" i="121"/>
  <c r="H20" i="121"/>
  <c r="I20" i="121"/>
  <c r="J20" i="121"/>
  <c r="K20" i="121"/>
  <c r="L20" i="121"/>
  <c r="M20" i="121"/>
  <c r="N20" i="121"/>
  <c r="B21" i="121"/>
  <c r="C21" i="121"/>
  <c r="D21" i="121"/>
  <c r="E21" i="121"/>
  <c r="F21" i="121"/>
  <c r="G21" i="121"/>
  <c r="H21" i="121"/>
  <c r="I21" i="121"/>
  <c r="J21" i="121"/>
  <c r="K21" i="121"/>
  <c r="L21" i="121"/>
  <c r="M21" i="121"/>
  <c r="N21" i="121"/>
  <c r="B22" i="121"/>
  <c r="C22" i="121"/>
  <c r="D22" i="121"/>
  <c r="E22" i="121"/>
  <c r="F22" i="121"/>
  <c r="G22" i="121"/>
  <c r="H22" i="121"/>
  <c r="I22" i="121"/>
  <c r="J22" i="121"/>
  <c r="K22" i="121"/>
  <c r="L22" i="121"/>
  <c r="M22" i="121"/>
  <c r="N22" i="121"/>
  <c r="B23" i="121"/>
  <c r="C23" i="121"/>
  <c r="D23" i="121"/>
  <c r="E23" i="121"/>
  <c r="F23" i="121"/>
  <c r="G23" i="121"/>
  <c r="H23" i="121"/>
  <c r="I23" i="121"/>
  <c r="J23" i="121"/>
  <c r="K23" i="121"/>
  <c r="L23" i="121"/>
  <c r="M23" i="121"/>
  <c r="N23" i="121"/>
  <c r="B24" i="121"/>
  <c r="C24" i="121"/>
  <c r="D24" i="121"/>
  <c r="E24" i="121"/>
  <c r="F24" i="121"/>
  <c r="G24" i="121"/>
  <c r="H24" i="121"/>
  <c r="I24" i="121"/>
  <c r="J24" i="121"/>
  <c r="K24" i="121"/>
  <c r="L24" i="121"/>
  <c r="M24" i="121"/>
  <c r="N24" i="121"/>
  <c r="B25" i="121"/>
  <c r="C25" i="121"/>
  <c r="D25" i="121"/>
  <c r="E25" i="121"/>
  <c r="F25" i="121"/>
  <c r="G25" i="121"/>
  <c r="H25" i="121"/>
  <c r="I25" i="121"/>
  <c r="J25" i="121"/>
  <c r="K25" i="121"/>
  <c r="L25" i="121"/>
  <c r="M25" i="121"/>
  <c r="N25" i="121"/>
  <c r="B26" i="121"/>
  <c r="C26" i="121"/>
  <c r="D26" i="121"/>
  <c r="E26" i="121"/>
  <c r="F26" i="121"/>
  <c r="G26" i="121"/>
  <c r="H26" i="121"/>
  <c r="I26" i="121"/>
  <c r="J26" i="121"/>
  <c r="K26" i="121"/>
  <c r="L26" i="121"/>
  <c r="M26" i="121"/>
  <c r="N26" i="121"/>
  <c r="B27" i="121"/>
  <c r="C27" i="121"/>
  <c r="D27" i="121"/>
  <c r="E27" i="121"/>
  <c r="F27" i="121"/>
  <c r="G27" i="121"/>
  <c r="H27" i="121"/>
  <c r="I27" i="121"/>
  <c r="J27" i="121"/>
  <c r="K27" i="121"/>
  <c r="L27" i="121"/>
  <c r="M27" i="121"/>
  <c r="N27" i="121"/>
  <c r="B28" i="121"/>
  <c r="C28" i="121"/>
  <c r="D28" i="121"/>
  <c r="E28" i="121"/>
  <c r="F28" i="121"/>
  <c r="G28" i="121"/>
  <c r="H28" i="121"/>
  <c r="I28" i="121"/>
  <c r="J28" i="121"/>
  <c r="K28" i="121"/>
  <c r="L28" i="121"/>
  <c r="M28" i="121"/>
  <c r="N28" i="121"/>
  <c r="B29" i="121"/>
  <c r="C29" i="121"/>
  <c r="D29" i="121"/>
  <c r="E29" i="121"/>
  <c r="F29" i="121"/>
  <c r="G29" i="121"/>
  <c r="H29" i="121"/>
  <c r="I29" i="121"/>
  <c r="J29" i="121"/>
  <c r="K29" i="121"/>
  <c r="L29" i="121"/>
  <c r="M29" i="121"/>
  <c r="N29" i="121"/>
  <c r="B30" i="121"/>
  <c r="C30" i="121"/>
  <c r="D30" i="121"/>
  <c r="E30" i="121"/>
  <c r="F30" i="121"/>
  <c r="G30" i="121"/>
  <c r="H30" i="121"/>
  <c r="I30" i="121"/>
  <c r="J30" i="121"/>
  <c r="K30" i="121"/>
  <c r="L30" i="121"/>
  <c r="M30" i="121"/>
  <c r="N30" i="121"/>
  <c r="B31" i="121"/>
  <c r="C31" i="121"/>
  <c r="D31" i="121"/>
  <c r="E31" i="121"/>
  <c r="F31" i="121"/>
  <c r="G31" i="121"/>
  <c r="H31" i="121"/>
  <c r="I31" i="121"/>
  <c r="J31" i="121"/>
  <c r="K31" i="121"/>
  <c r="L31" i="121"/>
  <c r="M31" i="121"/>
  <c r="N31" i="121"/>
  <c r="B32" i="121"/>
  <c r="C32" i="121"/>
  <c r="D32" i="121"/>
  <c r="E32" i="121"/>
  <c r="F32" i="121"/>
  <c r="G32" i="121"/>
  <c r="H32" i="121"/>
  <c r="I32" i="121"/>
  <c r="J32" i="121"/>
  <c r="K32" i="121"/>
  <c r="L32" i="121"/>
  <c r="M32" i="121"/>
  <c r="N32" i="121"/>
  <c r="B33" i="121"/>
  <c r="C33" i="121"/>
  <c r="D33" i="121"/>
  <c r="E33" i="121"/>
  <c r="F33" i="121"/>
  <c r="G33" i="121"/>
  <c r="H33" i="121"/>
  <c r="I33" i="121"/>
  <c r="J33" i="121"/>
  <c r="K33" i="121"/>
  <c r="L33" i="121"/>
  <c r="M33" i="121"/>
  <c r="N33" i="121"/>
  <c r="B34" i="121"/>
  <c r="C34" i="121"/>
  <c r="D34" i="121"/>
  <c r="E34" i="121"/>
  <c r="F34" i="121"/>
  <c r="G34" i="121"/>
  <c r="H34" i="121"/>
  <c r="I34" i="121"/>
  <c r="J34" i="121"/>
  <c r="K34" i="121"/>
  <c r="L34" i="121"/>
  <c r="M34" i="121"/>
  <c r="N34" i="121"/>
  <c r="B35" i="121"/>
  <c r="C35" i="121"/>
  <c r="D35" i="121"/>
  <c r="E35" i="121"/>
  <c r="F35" i="121"/>
  <c r="G35" i="121"/>
  <c r="H35" i="121"/>
  <c r="I35" i="121"/>
  <c r="J35" i="121"/>
  <c r="K35" i="121"/>
  <c r="L35" i="121"/>
  <c r="M35" i="121"/>
  <c r="N35" i="121"/>
  <c r="B36" i="121"/>
  <c r="C36" i="121"/>
  <c r="D36" i="121"/>
  <c r="E36" i="121"/>
  <c r="F36" i="121"/>
  <c r="G36" i="121"/>
  <c r="H36" i="121"/>
  <c r="I36" i="121"/>
  <c r="J36" i="121"/>
  <c r="K36" i="121"/>
  <c r="L36" i="121"/>
  <c r="M36" i="121"/>
  <c r="N36" i="121"/>
  <c r="B37" i="121"/>
  <c r="C37" i="121"/>
  <c r="D37" i="121"/>
  <c r="E37" i="121"/>
  <c r="F37" i="121"/>
  <c r="G37" i="121"/>
  <c r="H37" i="121"/>
  <c r="I37" i="121"/>
  <c r="J37" i="121"/>
  <c r="K37" i="121"/>
  <c r="L37" i="121"/>
  <c r="M37" i="121"/>
  <c r="N37" i="121"/>
  <c r="B38" i="121"/>
  <c r="C38" i="121"/>
  <c r="D38" i="121"/>
  <c r="E38" i="121"/>
  <c r="F38" i="121"/>
  <c r="G38" i="121"/>
  <c r="H38" i="121"/>
  <c r="I38" i="121"/>
  <c r="J38" i="121"/>
  <c r="K38" i="121"/>
  <c r="L38" i="121"/>
  <c r="M38" i="121"/>
  <c r="N38" i="121"/>
  <c r="B39" i="121"/>
  <c r="C39" i="121"/>
  <c r="D39" i="121"/>
  <c r="E39" i="121"/>
  <c r="F39" i="121"/>
  <c r="G39" i="121"/>
  <c r="H39" i="121"/>
  <c r="I39" i="121"/>
  <c r="J39" i="121"/>
  <c r="K39" i="121"/>
  <c r="L39" i="121"/>
  <c r="M39" i="121"/>
  <c r="N39" i="121"/>
  <c r="B40" i="121"/>
  <c r="C40" i="121"/>
  <c r="D40" i="121"/>
  <c r="E40" i="121"/>
  <c r="F40" i="121"/>
  <c r="G40" i="121"/>
  <c r="H40" i="121"/>
  <c r="I40" i="121"/>
  <c r="J40" i="121"/>
  <c r="K40" i="121"/>
  <c r="L40" i="121"/>
  <c r="M40" i="121"/>
  <c r="N40" i="121"/>
  <c r="B41" i="121"/>
  <c r="C41" i="121"/>
  <c r="D41" i="121"/>
  <c r="E41" i="121"/>
  <c r="F41" i="121"/>
  <c r="G41" i="121"/>
  <c r="H41" i="121"/>
  <c r="I41" i="121"/>
  <c r="J41" i="121"/>
  <c r="K41" i="121"/>
  <c r="L41" i="121"/>
  <c r="M41" i="121"/>
  <c r="N41" i="121"/>
  <c r="B42" i="121"/>
  <c r="C42" i="121"/>
  <c r="D42" i="121"/>
  <c r="E42" i="121"/>
  <c r="F42" i="121"/>
  <c r="G42" i="121"/>
  <c r="H42" i="121"/>
  <c r="I42" i="121"/>
  <c r="J42" i="121"/>
  <c r="K42" i="121"/>
  <c r="L42" i="121"/>
  <c r="M42" i="121"/>
  <c r="N42" i="121"/>
  <c r="B43" i="121"/>
  <c r="C43" i="121"/>
  <c r="D43" i="121"/>
  <c r="E43" i="121"/>
  <c r="F43" i="121"/>
  <c r="G43" i="121"/>
  <c r="H43" i="121"/>
  <c r="I43" i="121"/>
  <c r="J43" i="121"/>
  <c r="K43" i="121"/>
  <c r="L43" i="121"/>
  <c r="M43" i="121"/>
  <c r="N43" i="121"/>
  <c r="B44" i="121"/>
  <c r="C44" i="121"/>
  <c r="D44" i="121"/>
  <c r="E44" i="121"/>
  <c r="F44" i="121"/>
  <c r="G44" i="121"/>
  <c r="H44" i="121"/>
  <c r="I44" i="121"/>
  <c r="J44" i="121"/>
  <c r="K44" i="121"/>
  <c r="L44" i="121"/>
  <c r="M44" i="121"/>
  <c r="N44" i="121"/>
  <c r="B45" i="121"/>
  <c r="C45" i="121"/>
  <c r="D45" i="121"/>
  <c r="E45" i="121"/>
  <c r="F45" i="121"/>
  <c r="G45" i="121"/>
  <c r="H45" i="121"/>
  <c r="I45" i="121"/>
  <c r="J45" i="121"/>
  <c r="K45" i="121"/>
  <c r="L45" i="121"/>
  <c r="M45" i="121"/>
  <c r="N45" i="121"/>
  <c r="B46" i="121"/>
  <c r="C46" i="121"/>
  <c r="D46" i="121"/>
  <c r="E46" i="121"/>
  <c r="F46" i="121"/>
  <c r="G46" i="121"/>
  <c r="H46" i="121"/>
  <c r="I46" i="121"/>
  <c r="J46" i="121"/>
  <c r="K46" i="121"/>
  <c r="L46" i="121"/>
  <c r="M46" i="121"/>
  <c r="N46" i="121"/>
  <c r="B47" i="121"/>
  <c r="C47" i="121"/>
  <c r="D47" i="121"/>
  <c r="E47" i="121"/>
  <c r="F47" i="121"/>
  <c r="G47" i="121"/>
  <c r="H47" i="121"/>
  <c r="I47" i="121"/>
  <c r="J47" i="121"/>
  <c r="K47" i="121"/>
  <c r="L47" i="121"/>
  <c r="M47" i="121"/>
  <c r="N47" i="121"/>
  <c r="B48" i="121"/>
  <c r="C48" i="121"/>
  <c r="D48" i="121"/>
  <c r="E48" i="121"/>
  <c r="F48" i="121"/>
  <c r="G48" i="121"/>
  <c r="H48" i="121"/>
  <c r="I48" i="121"/>
  <c r="J48" i="121"/>
  <c r="K48" i="121"/>
  <c r="L48" i="121"/>
  <c r="M48" i="121"/>
  <c r="N48" i="121"/>
  <c r="B49" i="121"/>
  <c r="C49" i="121"/>
  <c r="D49" i="121"/>
  <c r="E49" i="121"/>
  <c r="F49" i="121"/>
  <c r="G49" i="121"/>
  <c r="H49" i="121"/>
  <c r="I49" i="121"/>
  <c r="J49" i="121"/>
  <c r="K49" i="121"/>
  <c r="L49" i="121"/>
  <c r="M49" i="121"/>
  <c r="N49" i="121"/>
  <c r="B50" i="121"/>
  <c r="C50" i="121"/>
  <c r="D50" i="121"/>
  <c r="E50" i="121"/>
  <c r="F50" i="121"/>
  <c r="G50" i="121"/>
  <c r="H50" i="121"/>
  <c r="I50" i="121"/>
  <c r="J50" i="121"/>
  <c r="K50" i="121"/>
  <c r="L50" i="121"/>
  <c r="M50" i="121"/>
  <c r="N50" i="121"/>
  <c r="B51" i="121"/>
  <c r="C51" i="121"/>
  <c r="D51" i="121"/>
  <c r="E51" i="121"/>
  <c r="F51" i="121"/>
  <c r="G51" i="121"/>
  <c r="H51" i="121"/>
  <c r="I51" i="121"/>
  <c r="J51" i="121"/>
  <c r="K51" i="121"/>
  <c r="L51" i="121"/>
  <c r="M51" i="121"/>
  <c r="N51" i="121"/>
  <c r="B52" i="121"/>
  <c r="C52" i="121"/>
  <c r="D52" i="121"/>
  <c r="E52" i="121"/>
  <c r="F52" i="121"/>
  <c r="G52" i="121"/>
  <c r="H52" i="121"/>
  <c r="I52" i="121"/>
  <c r="J52" i="121"/>
  <c r="K52" i="121"/>
  <c r="L52" i="121"/>
  <c r="M52" i="121"/>
  <c r="N52" i="121"/>
  <c r="B53" i="121"/>
  <c r="C53" i="121"/>
  <c r="D53" i="121"/>
  <c r="E53" i="121"/>
  <c r="F53" i="121"/>
  <c r="G53" i="121"/>
  <c r="H53" i="121"/>
  <c r="I53" i="121"/>
  <c r="J53" i="121"/>
  <c r="K53" i="121"/>
  <c r="L53" i="121"/>
  <c r="M53" i="121"/>
  <c r="N53" i="121"/>
  <c r="B54" i="121"/>
  <c r="C54" i="121"/>
  <c r="D54" i="121"/>
  <c r="E54" i="121"/>
  <c r="F54" i="121"/>
  <c r="G54" i="121"/>
  <c r="H54" i="121"/>
  <c r="I54" i="121"/>
  <c r="J54" i="121"/>
  <c r="K54" i="121"/>
  <c r="L54" i="121"/>
  <c r="M54" i="121"/>
  <c r="N54" i="121"/>
  <c r="B55" i="121"/>
  <c r="C55" i="121"/>
  <c r="D55" i="121"/>
  <c r="E55" i="121"/>
  <c r="F55" i="121"/>
  <c r="G55" i="121"/>
  <c r="H55" i="121"/>
  <c r="I55" i="121"/>
  <c r="J55" i="121"/>
  <c r="K55" i="121"/>
  <c r="L55" i="121"/>
  <c r="M55" i="121"/>
  <c r="N55" i="121"/>
  <c r="B56" i="121"/>
  <c r="C56" i="121"/>
  <c r="D56" i="121"/>
  <c r="E56" i="121"/>
  <c r="F56" i="121"/>
  <c r="G56" i="121"/>
  <c r="H56" i="121"/>
  <c r="I56" i="121"/>
  <c r="J56" i="121"/>
  <c r="K56" i="121"/>
  <c r="L56" i="121"/>
  <c r="M56" i="121"/>
  <c r="N56" i="121"/>
  <c r="B57" i="121"/>
  <c r="C57" i="121"/>
  <c r="D57" i="121"/>
  <c r="E57" i="121"/>
  <c r="F57" i="121"/>
  <c r="G57" i="121"/>
  <c r="H57" i="121"/>
  <c r="I57" i="121"/>
  <c r="J57" i="121"/>
  <c r="K57" i="121"/>
  <c r="L57" i="121"/>
  <c r="M57" i="121"/>
  <c r="N57" i="121"/>
  <c r="B58" i="121"/>
  <c r="C58" i="121"/>
  <c r="D58" i="121"/>
  <c r="E58" i="121"/>
  <c r="F58" i="121"/>
  <c r="G58" i="121"/>
  <c r="H58" i="121"/>
  <c r="I58" i="121"/>
  <c r="J58" i="121"/>
  <c r="K58" i="121"/>
  <c r="L58" i="121"/>
  <c r="M58" i="121"/>
  <c r="N58" i="121"/>
  <c r="B59" i="121"/>
  <c r="C59" i="121"/>
  <c r="D59" i="121"/>
  <c r="E59" i="121"/>
  <c r="F59" i="121"/>
  <c r="G59" i="121"/>
  <c r="H59" i="121"/>
  <c r="I59" i="121"/>
  <c r="J59" i="121"/>
  <c r="K59" i="121"/>
  <c r="L59" i="121"/>
  <c r="M59" i="121"/>
  <c r="N59" i="121"/>
  <c r="B60" i="121"/>
  <c r="C60" i="121"/>
  <c r="D60" i="121"/>
  <c r="E60" i="121"/>
  <c r="F60" i="121"/>
  <c r="G60" i="121"/>
  <c r="H60" i="121"/>
  <c r="I60" i="121"/>
  <c r="J60" i="121"/>
  <c r="K60" i="121"/>
  <c r="L60" i="121"/>
  <c r="M60" i="121"/>
  <c r="N60" i="121"/>
  <c r="B61" i="121"/>
  <c r="C61" i="121"/>
  <c r="D61" i="121"/>
  <c r="E61" i="121"/>
  <c r="F61" i="121"/>
  <c r="G61" i="121"/>
  <c r="H61" i="121"/>
  <c r="I61" i="121"/>
  <c r="J61" i="121"/>
  <c r="K61" i="121"/>
  <c r="L61" i="121"/>
  <c r="M61" i="121"/>
  <c r="N61" i="121"/>
  <c r="B62" i="121"/>
  <c r="C62" i="121"/>
  <c r="D62" i="121"/>
  <c r="E62" i="121"/>
  <c r="F62" i="121"/>
  <c r="G62" i="121"/>
  <c r="H62" i="121"/>
  <c r="I62" i="121"/>
  <c r="J62" i="121"/>
  <c r="K62" i="121"/>
  <c r="L62" i="121"/>
  <c r="M62" i="121"/>
  <c r="N62" i="121"/>
  <c r="B63" i="121"/>
  <c r="C63" i="121"/>
  <c r="D63" i="121"/>
  <c r="E63" i="121"/>
  <c r="F63" i="121"/>
  <c r="G63" i="121"/>
  <c r="H63" i="121"/>
  <c r="I63" i="121"/>
  <c r="J63" i="121"/>
  <c r="K63" i="121"/>
  <c r="L63" i="121"/>
  <c r="M63" i="121"/>
  <c r="N63" i="121"/>
  <c r="B64" i="121"/>
  <c r="C64" i="121"/>
  <c r="D64" i="121"/>
  <c r="E64" i="121"/>
  <c r="F64" i="121"/>
  <c r="G64" i="121"/>
  <c r="H64" i="121"/>
  <c r="I64" i="121"/>
  <c r="J64" i="121"/>
  <c r="K64" i="121"/>
  <c r="L64" i="121"/>
  <c r="M64" i="121"/>
  <c r="N64" i="121"/>
  <c r="B65" i="121"/>
  <c r="C65" i="121"/>
  <c r="D65" i="121"/>
  <c r="E65" i="121"/>
  <c r="F65" i="121"/>
  <c r="G65" i="121"/>
  <c r="H65" i="121"/>
  <c r="I65" i="121"/>
  <c r="J65" i="121"/>
  <c r="K65" i="121"/>
  <c r="L65" i="121"/>
  <c r="M65" i="121"/>
  <c r="N65" i="121"/>
  <c r="B66" i="121"/>
  <c r="C66" i="121"/>
  <c r="D66" i="121"/>
  <c r="E66" i="121"/>
  <c r="F66" i="121"/>
  <c r="G66" i="121"/>
  <c r="H66" i="121"/>
  <c r="I66" i="121"/>
  <c r="J66" i="121"/>
  <c r="K66" i="121"/>
  <c r="L66" i="121"/>
  <c r="M66" i="121"/>
  <c r="N66" i="121"/>
  <c r="B67" i="121"/>
  <c r="C67" i="121"/>
  <c r="D67" i="121"/>
  <c r="E67" i="121"/>
  <c r="F67" i="121"/>
  <c r="G67" i="121"/>
  <c r="H67" i="121"/>
  <c r="I67" i="121"/>
  <c r="J67" i="121"/>
  <c r="K67" i="121"/>
  <c r="L67" i="121"/>
  <c r="M67" i="121"/>
  <c r="N67" i="121"/>
  <c r="B68" i="121"/>
  <c r="C68" i="121"/>
  <c r="D68" i="121"/>
  <c r="E68" i="121"/>
  <c r="F68" i="121"/>
  <c r="G68" i="121"/>
  <c r="H68" i="121"/>
  <c r="I68" i="121"/>
  <c r="J68" i="121"/>
  <c r="K68" i="121"/>
  <c r="L68" i="121"/>
  <c r="M68" i="121"/>
  <c r="N68" i="121"/>
  <c r="B69" i="121"/>
  <c r="C69" i="121"/>
  <c r="D69" i="121"/>
  <c r="E69" i="121"/>
  <c r="F69" i="121"/>
  <c r="G69" i="121"/>
  <c r="H69" i="121"/>
  <c r="I69" i="121"/>
  <c r="J69" i="121"/>
  <c r="K69" i="121"/>
  <c r="L69" i="121"/>
  <c r="M69" i="121"/>
  <c r="N69" i="121"/>
  <c r="B70" i="121"/>
  <c r="C70" i="121"/>
  <c r="D70" i="121"/>
  <c r="E70" i="121"/>
  <c r="F70" i="121"/>
  <c r="G70" i="121"/>
  <c r="H70" i="121"/>
  <c r="I70" i="121"/>
  <c r="J70" i="121"/>
  <c r="K70" i="121"/>
  <c r="L70" i="121"/>
  <c r="M70" i="121"/>
  <c r="N70" i="121"/>
  <c r="B71" i="121"/>
  <c r="C71" i="121"/>
  <c r="D71" i="121"/>
  <c r="E71" i="121"/>
  <c r="F71" i="121"/>
  <c r="G71" i="121"/>
  <c r="H71" i="121"/>
  <c r="I71" i="121"/>
  <c r="J71" i="121"/>
  <c r="K71" i="121"/>
  <c r="L71" i="121"/>
  <c r="M71" i="121"/>
  <c r="N71" i="121"/>
  <c r="B72" i="121"/>
  <c r="C72" i="121"/>
  <c r="D72" i="121"/>
  <c r="E72" i="121"/>
  <c r="F72" i="121"/>
  <c r="G72" i="121"/>
  <c r="H72" i="121"/>
  <c r="I72" i="121"/>
  <c r="J72" i="121"/>
  <c r="K72" i="121"/>
  <c r="L72" i="121"/>
  <c r="M72" i="121"/>
  <c r="N72" i="121"/>
  <c r="B5" i="120"/>
  <c r="C5" i="120"/>
  <c r="D5" i="120"/>
  <c r="E5" i="120"/>
  <c r="F5" i="120"/>
  <c r="G5" i="120"/>
  <c r="H5" i="120"/>
  <c r="I5" i="120"/>
  <c r="J5" i="120"/>
  <c r="K5" i="120"/>
  <c r="L5" i="120"/>
  <c r="M5" i="120"/>
  <c r="N5" i="120"/>
  <c r="N8" i="120"/>
  <c r="N10" i="120"/>
  <c r="B11" i="120"/>
  <c r="C11" i="120"/>
  <c r="D11" i="120"/>
  <c r="E11" i="120"/>
  <c r="F11" i="120"/>
  <c r="G11" i="120"/>
  <c r="H11" i="120"/>
  <c r="I11" i="120"/>
  <c r="J11" i="120"/>
  <c r="K11" i="120"/>
  <c r="L11" i="120"/>
  <c r="M11" i="120"/>
  <c r="N11" i="120"/>
  <c r="N16" i="120"/>
  <c r="N17" i="120"/>
  <c r="N18" i="120"/>
  <c r="B19" i="120"/>
  <c r="C19" i="120"/>
  <c r="D19" i="120"/>
  <c r="E19" i="120"/>
  <c r="F19" i="120"/>
  <c r="G19" i="120"/>
  <c r="H19" i="120"/>
  <c r="I19" i="120"/>
  <c r="J19" i="120"/>
  <c r="K19" i="120"/>
  <c r="L19" i="120"/>
  <c r="M19" i="120"/>
  <c r="N19" i="120"/>
  <c r="N20" i="120"/>
  <c r="N21" i="120"/>
  <c r="B22" i="120"/>
  <c r="C22" i="120"/>
  <c r="D22" i="120"/>
  <c r="E22" i="120"/>
  <c r="F22" i="120"/>
  <c r="G22" i="120"/>
  <c r="H22" i="120"/>
  <c r="I22" i="120"/>
  <c r="J22" i="120"/>
  <c r="K22" i="120"/>
  <c r="L22" i="120"/>
  <c r="M22" i="120"/>
  <c r="N22" i="120"/>
  <c r="N24" i="120"/>
  <c r="N25" i="120"/>
  <c r="N26" i="120"/>
  <c r="N27" i="120"/>
  <c r="N28" i="120"/>
  <c r="N29" i="120"/>
  <c r="N30" i="120"/>
  <c r="B31" i="120"/>
  <c r="C31" i="120"/>
  <c r="D31" i="120"/>
  <c r="E31" i="120"/>
  <c r="F31" i="120"/>
  <c r="G31" i="120"/>
  <c r="H31" i="120"/>
  <c r="I31" i="120"/>
  <c r="J31" i="120"/>
  <c r="K31" i="120"/>
  <c r="L31" i="120"/>
  <c r="M31" i="120"/>
  <c r="N31" i="120"/>
  <c r="B38" i="120"/>
  <c r="C38" i="120"/>
  <c r="D38" i="120"/>
  <c r="E38" i="120"/>
  <c r="F38" i="120"/>
  <c r="G38" i="120"/>
  <c r="H38" i="120"/>
  <c r="I38" i="120"/>
  <c r="J38" i="120"/>
  <c r="K38" i="120"/>
  <c r="L38" i="120"/>
  <c r="M38" i="120"/>
  <c r="N38" i="120"/>
  <c r="B40" i="120"/>
  <c r="C40" i="120"/>
  <c r="D40" i="120"/>
  <c r="E40" i="120"/>
  <c r="F40" i="120"/>
  <c r="G40" i="120"/>
  <c r="H40" i="120"/>
  <c r="I40" i="120"/>
  <c r="J40" i="120"/>
  <c r="K40" i="120"/>
  <c r="L40" i="120"/>
  <c r="M40" i="120"/>
  <c r="N40" i="120"/>
  <c r="N44" i="120"/>
  <c r="N45" i="120"/>
  <c r="B46" i="120"/>
  <c r="C46" i="120"/>
  <c r="D46" i="120"/>
  <c r="E46" i="120"/>
  <c r="F46" i="120"/>
  <c r="G46" i="120"/>
  <c r="H46" i="120"/>
  <c r="I46" i="120"/>
  <c r="J46" i="120"/>
  <c r="K46" i="120"/>
  <c r="L46" i="120"/>
  <c r="M46" i="120"/>
  <c r="N46" i="120"/>
  <c r="N48" i="120"/>
  <c r="N49" i="120"/>
  <c r="B52" i="120"/>
  <c r="C52" i="120"/>
  <c r="D52" i="120"/>
  <c r="E52" i="120"/>
  <c r="F52" i="120"/>
  <c r="G52" i="120"/>
  <c r="H52" i="120"/>
  <c r="I52" i="120"/>
  <c r="J52" i="120"/>
  <c r="K52" i="120"/>
  <c r="L52" i="120"/>
  <c r="M52" i="120"/>
  <c r="N52" i="120"/>
  <c r="N53" i="120"/>
  <c r="N54" i="120"/>
  <c r="N55" i="120"/>
  <c r="N56" i="120"/>
  <c r="N57" i="120"/>
  <c r="N58" i="120"/>
  <c r="N59" i="120"/>
  <c r="N60" i="120"/>
  <c r="N61" i="120"/>
  <c r="N62" i="120"/>
  <c r="N63" i="120"/>
  <c r="N64" i="120"/>
  <c r="N65" i="120"/>
  <c r="B66" i="120"/>
  <c r="C66" i="120"/>
  <c r="D66" i="120"/>
  <c r="E66" i="120"/>
  <c r="F66" i="120"/>
  <c r="G66" i="120"/>
  <c r="H66" i="120"/>
  <c r="I66" i="120"/>
  <c r="J66" i="120"/>
  <c r="K66" i="120"/>
  <c r="L66" i="120"/>
  <c r="M66" i="120"/>
  <c r="N66" i="120"/>
  <c r="B70" i="120"/>
  <c r="C70" i="120"/>
  <c r="D70" i="120"/>
  <c r="E70" i="120"/>
  <c r="F70" i="120"/>
  <c r="G70" i="120"/>
  <c r="H70" i="120"/>
  <c r="I70" i="120"/>
  <c r="J70" i="120"/>
  <c r="K70" i="120"/>
  <c r="L70" i="120"/>
  <c r="M70" i="120"/>
  <c r="N70" i="120"/>
  <c r="N71" i="120"/>
  <c r="B72" i="120"/>
  <c r="C72" i="120"/>
  <c r="D72" i="120"/>
  <c r="E72" i="120"/>
  <c r="F72" i="120"/>
  <c r="G72" i="120"/>
  <c r="H72" i="120"/>
  <c r="I72" i="120"/>
  <c r="J72" i="120"/>
  <c r="K72" i="120"/>
  <c r="L72" i="120"/>
  <c r="M72" i="120"/>
  <c r="N72" i="120"/>
  <c r="B5" i="118"/>
  <c r="C5" i="118"/>
  <c r="D5" i="118"/>
  <c r="E5" i="118"/>
  <c r="F5" i="118"/>
  <c r="G5" i="118"/>
  <c r="H5" i="118"/>
  <c r="I5" i="118"/>
  <c r="J5" i="118"/>
  <c r="K5" i="118"/>
  <c r="L5" i="118"/>
  <c r="M5" i="118"/>
  <c r="N5" i="118"/>
  <c r="N7" i="118"/>
  <c r="N8" i="118"/>
  <c r="N9" i="118"/>
  <c r="B11" i="118"/>
  <c r="C11" i="118"/>
  <c r="D11" i="118"/>
  <c r="E11" i="118"/>
  <c r="F11" i="118"/>
  <c r="G11" i="118"/>
  <c r="H11" i="118"/>
  <c r="I11" i="118"/>
  <c r="J11" i="118"/>
  <c r="K11" i="118"/>
  <c r="L11" i="118"/>
  <c r="M11" i="118"/>
  <c r="N11" i="118"/>
  <c r="N12" i="118"/>
  <c r="N13" i="118"/>
  <c r="N14" i="118"/>
  <c r="N15" i="118"/>
  <c r="N16" i="118"/>
  <c r="N17" i="118"/>
  <c r="N18" i="118"/>
  <c r="B19" i="118"/>
  <c r="C19" i="118"/>
  <c r="D19" i="118"/>
  <c r="E19" i="118"/>
  <c r="F19" i="118"/>
  <c r="G19" i="118"/>
  <c r="H19" i="118"/>
  <c r="I19" i="118"/>
  <c r="J19" i="118"/>
  <c r="K19" i="118"/>
  <c r="L19" i="118"/>
  <c r="M19" i="118"/>
  <c r="N19" i="118"/>
  <c r="N20" i="118"/>
  <c r="N21" i="118"/>
  <c r="B22" i="118"/>
  <c r="C22" i="118"/>
  <c r="D22" i="118"/>
  <c r="E22" i="118"/>
  <c r="F22" i="118"/>
  <c r="G22" i="118"/>
  <c r="H22" i="118"/>
  <c r="I22" i="118"/>
  <c r="J22" i="118"/>
  <c r="K22" i="118"/>
  <c r="L22" i="118"/>
  <c r="M22" i="118"/>
  <c r="N22" i="118"/>
  <c r="N23" i="118"/>
  <c r="N24" i="118"/>
  <c r="N25" i="118"/>
  <c r="N26" i="118"/>
  <c r="N27" i="118"/>
  <c r="N28" i="118"/>
  <c r="N29" i="118"/>
  <c r="N30" i="118"/>
  <c r="B31" i="118"/>
  <c r="C31" i="118"/>
  <c r="D31" i="118"/>
  <c r="E31" i="118"/>
  <c r="F31" i="118"/>
  <c r="G31" i="118"/>
  <c r="H31" i="118"/>
  <c r="I31" i="118"/>
  <c r="J31" i="118"/>
  <c r="K31" i="118"/>
  <c r="L31" i="118"/>
  <c r="M31" i="118"/>
  <c r="N31" i="118"/>
  <c r="N32" i="118"/>
  <c r="N33" i="118"/>
  <c r="N34" i="118"/>
  <c r="N35" i="118"/>
  <c r="N36" i="118"/>
  <c r="N37" i="118"/>
  <c r="B38" i="118"/>
  <c r="C38" i="118"/>
  <c r="D38" i="118"/>
  <c r="E38" i="118"/>
  <c r="F38" i="118"/>
  <c r="G38" i="118"/>
  <c r="H38" i="118"/>
  <c r="I38" i="118"/>
  <c r="J38" i="118"/>
  <c r="K38" i="118"/>
  <c r="L38" i="118"/>
  <c r="M38" i="118"/>
  <c r="N38" i="118"/>
  <c r="B40" i="118"/>
  <c r="C40" i="118"/>
  <c r="D40" i="118"/>
  <c r="E40" i="118"/>
  <c r="F40" i="118"/>
  <c r="G40" i="118"/>
  <c r="H40" i="118"/>
  <c r="I40" i="118"/>
  <c r="J40" i="118"/>
  <c r="K40" i="118"/>
  <c r="L40" i="118"/>
  <c r="M40" i="118"/>
  <c r="N40" i="118"/>
  <c r="N41" i="118"/>
  <c r="N42" i="118"/>
  <c r="N43" i="118"/>
  <c r="N44" i="118"/>
  <c r="N45" i="118"/>
  <c r="B46" i="118"/>
  <c r="C46" i="118"/>
  <c r="D46" i="118"/>
  <c r="E46" i="118"/>
  <c r="F46" i="118"/>
  <c r="G46" i="118"/>
  <c r="H46" i="118"/>
  <c r="I46" i="118"/>
  <c r="J46" i="118"/>
  <c r="K46" i="118"/>
  <c r="L46" i="118"/>
  <c r="M46" i="118"/>
  <c r="N46" i="118"/>
  <c r="N47" i="118"/>
  <c r="N48" i="118"/>
  <c r="N49" i="118"/>
  <c r="N50" i="118"/>
  <c r="N51" i="118"/>
  <c r="B52" i="118"/>
  <c r="C52" i="118"/>
  <c r="D52" i="118"/>
  <c r="E52" i="118"/>
  <c r="F52" i="118"/>
  <c r="G52" i="118"/>
  <c r="H52" i="118"/>
  <c r="I52" i="118"/>
  <c r="J52" i="118"/>
  <c r="K52" i="118"/>
  <c r="L52" i="118"/>
  <c r="M52" i="118"/>
  <c r="N52" i="118"/>
  <c r="N53" i="118"/>
  <c r="N54" i="118"/>
  <c r="N55" i="118"/>
  <c r="N56" i="118"/>
  <c r="N57" i="118"/>
  <c r="N58" i="118"/>
  <c r="N59" i="118"/>
  <c r="N60" i="118"/>
  <c r="N61" i="118"/>
  <c r="N62" i="118"/>
  <c r="N63" i="118"/>
  <c r="N64" i="118"/>
  <c r="N65" i="118"/>
  <c r="B66" i="118"/>
  <c r="C66" i="118"/>
  <c r="D66" i="118"/>
  <c r="E66" i="118"/>
  <c r="F66" i="118"/>
  <c r="G66" i="118"/>
  <c r="H66" i="118"/>
  <c r="I66" i="118"/>
  <c r="J66" i="118"/>
  <c r="K66" i="118"/>
  <c r="L66" i="118"/>
  <c r="M66" i="118"/>
  <c r="N66" i="118"/>
  <c r="B70" i="118"/>
  <c r="C70" i="118"/>
  <c r="D70" i="118"/>
  <c r="E70" i="118"/>
  <c r="F70" i="118"/>
  <c r="G70" i="118"/>
  <c r="H70" i="118"/>
  <c r="I70" i="118"/>
  <c r="J70" i="118"/>
  <c r="K70" i="118"/>
  <c r="L70" i="118"/>
  <c r="M70" i="118"/>
  <c r="N70" i="118"/>
  <c r="N71" i="118"/>
  <c r="B72" i="118"/>
  <c r="C72" i="118"/>
  <c r="D72" i="118"/>
  <c r="E72" i="118"/>
  <c r="F72" i="118"/>
  <c r="G72" i="118"/>
  <c r="H72" i="118"/>
  <c r="I72" i="118"/>
  <c r="J72" i="118"/>
  <c r="K72" i="118"/>
  <c r="L72" i="118"/>
  <c r="M72" i="118"/>
  <c r="N72" i="118"/>
  <c r="B5" i="117"/>
  <c r="C5" i="117"/>
  <c r="D5" i="117"/>
  <c r="E5" i="117"/>
  <c r="F5" i="117"/>
  <c r="G5" i="117"/>
  <c r="H5" i="117"/>
  <c r="I5" i="117"/>
  <c r="J5" i="117"/>
  <c r="K5" i="117"/>
  <c r="L5" i="117"/>
  <c r="M5" i="117"/>
  <c r="N5" i="117"/>
  <c r="N6" i="117"/>
  <c r="N7" i="117"/>
  <c r="N8" i="117"/>
  <c r="N9" i="117"/>
  <c r="N10" i="117"/>
  <c r="B11" i="117"/>
  <c r="C11" i="117"/>
  <c r="D11" i="117"/>
  <c r="E11" i="117"/>
  <c r="F11" i="117"/>
  <c r="G11" i="117"/>
  <c r="H11" i="117"/>
  <c r="I11" i="117"/>
  <c r="J11" i="117"/>
  <c r="K11" i="117"/>
  <c r="L11" i="117"/>
  <c r="M11" i="117"/>
  <c r="N11" i="117"/>
  <c r="N12" i="117"/>
  <c r="N13" i="117"/>
  <c r="N14" i="117"/>
  <c r="N15" i="117"/>
  <c r="N16" i="117"/>
  <c r="N17" i="117"/>
  <c r="N18" i="117"/>
  <c r="B19" i="117"/>
  <c r="C19" i="117"/>
  <c r="D19" i="117"/>
  <c r="E19" i="117"/>
  <c r="F19" i="117"/>
  <c r="G19" i="117"/>
  <c r="H19" i="117"/>
  <c r="I19" i="117"/>
  <c r="J19" i="117"/>
  <c r="K19" i="117"/>
  <c r="L19" i="117"/>
  <c r="M19" i="117"/>
  <c r="N19" i="117"/>
  <c r="N20" i="117"/>
  <c r="N21" i="117"/>
  <c r="B22" i="117"/>
  <c r="C22" i="117"/>
  <c r="D22" i="117"/>
  <c r="E22" i="117"/>
  <c r="F22" i="117"/>
  <c r="G22" i="117"/>
  <c r="H22" i="117"/>
  <c r="I22" i="117"/>
  <c r="J22" i="117"/>
  <c r="K22" i="117"/>
  <c r="L22" i="117"/>
  <c r="M22" i="117"/>
  <c r="N22" i="117"/>
  <c r="N23" i="117"/>
  <c r="N24" i="117"/>
  <c r="N25" i="117"/>
  <c r="N26" i="117"/>
  <c r="N27" i="117"/>
  <c r="N28" i="117"/>
  <c r="N29" i="117"/>
  <c r="N30" i="117"/>
  <c r="B31" i="117"/>
  <c r="C31" i="117"/>
  <c r="D31" i="117"/>
  <c r="E31" i="117"/>
  <c r="F31" i="117"/>
  <c r="G31" i="117"/>
  <c r="H31" i="117"/>
  <c r="I31" i="117"/>
  <c r="J31" i="117"/>
  <c r="K31" i="117"/>
  <c r="L31" i="117"/>
  <c r="M31" i="117"/>
  <c r="N31" i="117"/>
  <c r="N32" i="117"/>
  <c r="N33" i="117"/>
  <c r="N34" i="117"/>
  <c r="N35" i="117"/>
  <c r="N36" i="117"/>
  <c r="N37" i="117"/>
  <c r="B38" i="117"/>
  <c r="C38" i="117"/>
  <c r="D38" i="117"/>
  <c r="E38" i="117"/>
  <c r="F38" i="117"/>
  <c r="G38" i="117"/>
  <c r="H38" i="117"/>
  <c r="I38" i="117"/>
  <c r="J38" i="117"/>
  <c r="K38" i="117"/>
  <c r="L38" i="117"/>
  <c r="M38" i="117"/>
  <c r="N38" i="117"/>
  <c r="N39" i="117"/>
  <c r="B40" i="117"/>
  <c r="C40" i="117"/>
  <c r="D40" i="117"/>
  <c r="E40" i="117"/>
  <c r="F40" i="117"/>
  <c r="G40" i="117"/>
  <c r="H40" i="117"/>
  <c r="I40" i="117"/>
  <c r="J40" i="117"/>
  <c r="K40" i="117"/>
  <c r="L40" i="117"/>
  <c r="M40" i="117"/>
  <c r="N40" i="117"/>
  <c r="N41" i="117"/>
  <c r="N42" i="117"/>
  <c r="N43" i="117"/>
  <c r="N44" i="117"/>
  <c r="N45" i="117"/>
  <c r="B46" i="117"/>
  <c r="C46" i="117"/>
  <c r="D46" i="117"/>
  <c r="E46" i="117"/>
  <c r="F46" i="117"/>
  <c r="G46" i="117"/>
  <c r="H46" i="117"/>
  <c r="I46" i="117"/>
  <c r="J46" i="117"/>
  <c r="K46" i="117"/>
  <c r="L46" i="117"/>
  <c r="M46" i="117"/>
  <c r="N46" i="117"/>
  <c r="N47" i="117"/>
  <c r="N48" i="117"/>
  <c r="N49" i="117"/>
  <c r="N50" i="117"/>
  <c r="N51" i="117"/>
  <c r="B52" i="117"/>
  <c r="C52" i="117"/>
  <c r="D52" i="117"/>
  <c r="E52" i="117"/>
  <c r="F52" i="117"/>
  <c r="G52" i="117"/>
  <c r="H52" i="117"/>
  <c r="I52" i="117"/>
  <c r="J52" i="117"/>
  <c r="K52" i="117"/>
  <c r="L52" i="117"/>
  <c r="M52" i="117"/>
  <c r="N52" i="117"/>
  <c r="N53" i="117"/>
  <c r="N54" i="117"/>
  <c r="N55" i="117"/>
  <c r="N56" i="117"/>
  <c r="N57" i="117"/>
  <c r="N58" i="117"/>
  <c r="N59" i="117"/>
  <c r="N60" i="117"/>
  <c r="N61" i="117"/>
  <c r="N62" i="117"/>
  <c r="N63" i="117"/>
  <c r="N65" i="117"/>
  <c r="B66" i="117"/>
  <c r="C66" i="117"/>
  <c r="D66" i="117"/>
  <c r="E66" i="117"/>
  <c r="F66" i="117"/>
  <c r="G66" i="117"/>
  <c r="H66" i="117"/>
  <c r="I66" i="117"/>
  <c r="J66" i="117"/>
  <c r="K66" i="117"/>
  <c r="L66" i="117"/>
  <c r="M66" i="117"/>
  <c r="N66" i="117"/>
  <c r="N67" i="117"/>
  <c r="N68" i="117"/>
  <c r="N69" i="117"/>
  <c r="B70" i="117"/>
  <c r="C70" i="117"/>
  <c r="D70" i="117"/>
  <c r="E70" i="117"/>
  <c r="F70" i="117"/>
  <c r="G70" i="117"/>
  <c r="H70" i="117"/>
  <c r="I70" i="117"/>
  <c r="J70" i="117"/>
  <c r="K70" i="117"/>
  <c r="L70" i="117"/>
  <c r="M70" i="117"/>
  <c r="N70" i="117"/>
  <c r="N71" i="117"/>
  <c r="B72" i="117"/>
  <c r="C72" i="117"/>
  <c r="D72" i="117"/>
  <c r="E72" i="117"/>
  <c r="F72" i="117"/>
  <c r="G72" i="117"/>
  <c r="H72" i="117"/>
  <c r="I72" i="117"/>
  <c r="J72" i="117"/>
  <c r="K72" i="117"/>
  <c r="L72" i="117"/>
  <c r="M72" i="117"/>
  <c r="N72" i="117"/>
  <c r="G11" i="60"/>
  <c r="H11" i="60"/>
  <c r="G12" i="60"/>
  <c r="H12" i="60"/>
  <c r="G13" i="60"/>
  <c r="H13" i="60"/>
  <c r="G14" i="60"/>
  <c r="H14" i="60"/>
  <c r="G15" i="60"/>
  <c r="H15" i="60"/>
  <c r="G16" i="60"/>
  <c r="H16" i="60"/>
  <c r="G17" i="60"/>
  <c r="H17" i="60"/>
  <c r="C19" i="60"/>
  <c r="D19" i="60"/>
  <c r="E19" i="60"/>
  <c r="F19" i="60"/>
  <c r="G19" i="60"/>
  <c r="H19" i="60"/>
  <c r="C30" i="60"/>
  <c r="E30" i="60"/>
  <c r="G30" i="60"/>
  <c r="C8" i="122"/>
  <c r="D8" i="122"/>
  <c r="E8" i="122"/>
  <c r="F8" i="122"/>
  <c r="C9" i="122"/>
  <c r="D9" i="122"/>
  <c r="E9" i="122"/>
  <c r="F9" i="122"/>
  <c r="C10" i="122"/>
  <c r="D10" i="122"/>
  <c r="E10" i="122"/>
  <c r="F10" i="122"/>
  <c r="C11" i="122"/>
  <c r="D11" i="122"/>
  <c r="E11" i="122"/>
  <c r="F11" i="122"/>
  <c r="C12" i="122"/>
  <c r="D12" i="122"/>
  <c r="E12" i="122"/>
  <c r="F12" i="122"/>
  <c r="C13" i="122"/>
  <c r="D13" i="122"/>
  <c r="E13" i="122"/>
  <c r="F13" i="122"/>
  <c r="C14" i="122"/>
  <c r="D14" i="122"/>
  <c r="E14" i="122"/>
  <c r="F14" i="122"/>
  <c r="C15" i="122"/>
  <c r="D15" i="122"/>
  <c r="E15" i="122"/>
  <c r="F15" i="122"/>
  <c r="C16" i="122"/>
  <c r="D16" i="122"/>
  <c r="E16" i="122"/>
  <c r="F16" i="122"/>
  <c r="C17" i="122"/>
  <c r="D17" i="122"/>
  <c r="E17" i="122"/>
  <c r="F17" i="122"/>
  <c r="C18" i="122"/>
  <c r="D18" i="122"/>
  <c r="E18" i="122"/>
  <c r="F18" i="122"/>
  <c r="C19" i="122"/>
  <c r="D19" i="122"/>
  <c r="E19" i="122"/>
  <c r="F19" i="122"/>
  <c r="C20" i="122"/>
  <c r="D20" i="122"/>
  <c r="E20" i="122"/>
  <c r="F20" i="122"/>
  <c r="C21" i="122"/>
  <c r="D21" i="122"/>
  <c r="E21" i="122"/>
  <c r="F21" i="122"/>
  <c r="C22" i="122"/>
  <c r="D22" i="122"/>
  <c r="E22" i="122"/>
  <c r="F22" i="122"/>
  <c r="C23" i="122"/>
  <c r="D23" i="122"/>
  <c r="E23" i="122"/>
  <c r="F23" i="122"/>
  <c r="C24" i="122"/>
  <c r="D24" i="122"/>
  <c r="E24" i="122"/>
  <c r="F24" i="122"/>
  <c r="C25" i="122"/>
  <c r="D25" i="122"/>
  <c r="E25" i="122"/>
  <c r="F25" i="122"/>
  <c r="C26" i="122"/>
  <c r="D26" i="122"/>
  <c r="E26" i="122"/>
  <c r="F26" i="122"/>
  <c r="C27" i="122"/>
  <c r="D27" i="122"/>
  <c r="E27" i="122"/>
  <c r="F27" i="122"/>
  <c r="C28" i="122"/>
  <c r="D28" i="122"/>
  <c r="E28" i="122"/>
  <c r="F28" i="122"/>
  <c r="C29" i="122"/>
  <c r="D29" i="122"/>
  <c r="E29" i="122"/>
  <c r="F29" i="122"/>
  <c r="C30" i="122"/>
  <c r="D30" i="122"/>
  <c r="E30" i="122"/>
  <c r="F30" i="122"/>
  <c r="C31" i="122"/>
  <c r="D31" i="122"/>
  <c r="E31" i="122"/>
  <c r="F31" i="122"/>
  <c r="C32" i="122"/>
  <c r="D32" i="122"/>
  <c r="E32" i="122"/>
  <c r="F32" i="122"/>
  <c r="C33" i="122"/>
  <c r="D33" i="122"/>
  <c r="E33" i="122"/>
  <c r="F33" i="122"/>
  <c r="C34" i="122"/>
  <c r="D34" i="122"/>
  <c r="E34" i="122"/>
  <c r="F34" i="122"/>
  <c r="C35" i="122"/>
  <c r="D35" i="122"/>
  <c r="E35" i="122"/>
  <c r="F35" i="122"/>
  <c r="C36" i="122"/>
  <c r="D36" i="122"/>
  <c r="E36" i="122"/>
  <c r="F36" i="122"/>
  <c r="C37" i="122"/>
  <c r="D37" i="122"/>
  <c r="E37" i="122"/>
  <c r="F37" i="122"/>
  <c r="C38" i="122"/>
  <c r="D38" i="122"/>
  <c r="E38" i="122"/>
  <c r="F38" i="122"/>
  <c r="C39" i="122"/>
  <c r="D39" i="122"/>
  <c r="E39" i="122"/>
  <c r="F39" i="122"/>
  <c r="C40" i="122"/>
  <c r="D40" i="122"/>
  <c r="E40" i="122"/>
  <c r="F40" i="122"/>
  <c r="C41" i="122"/>
  <c r="D41" i="122"/>
  <c r="E41" i="122"/>
  <c r="F41" i="122"/>
  <c r="C42" i="122"/>
  <c r="D42" i="122"/>
  <c r="E42" i="122"/>
  <c r="F42" i="122"/>
  <c r="C43" i="122"/>
  <c r="D43" i="122"/>
  <c r="E43" i="122"/>
  <c r="F43" i="122"/>
  <c r="C44" i="122"/>
  <c r="D44" i="122"/>
  <c r="E44" i="122"/>
  <c r="F44" i="122"/>
  <c r="C45" i="122"/>
  <c r="D45" i="122"/>
  <c r="E45" i="122"/>
  <c r="F45" i="122"/>
  <c r="C46" i="122"/>
  <c r="D46" i="122"/>
  <c r="E46" i="122"/>
  <c r="F46" i="122"/>
  <c r="C47" i="122"/>
  <c r="D47" i="122"/>
  <c r="E47" i="122"/>
  <c r="F47" i="122"/>
  <c r="C48" i="122"/>
  <c r="D48" i="122"/>
  <c r="E48" i="122"/>
  <c r="F48" i="122"/>
  <c r="C49" i="122"/>
  <c r="D49" i="122"/>
  <c r="E49" i="122"/>
  <c r="F49" i="122"/>
  <c r="C50" i="122"/>
  <c r="D50" i="122"/>
  <c r="E50" i="122"/>
  <c r="F50" i="122"/>
  <c r="C51" i="122"/>
  <c r="D51" i="122"/>
  <c r="E51" i="122"/>
  <c r="F51" i="122"/>
  <c r="C52" i="122"/>
  <c r="D52" i="122"/>
  <c r="E52" i="122"/>
  <c r="F52" i="122"/>
  <c r="C53" i="122"/>
  <c r="D53" i="122"/>
  <c r="E53" i="122"/>
  <c r="F53" i="122"/>
  <c r="C54" i="122"/>
  <c r="D54" i="122"/>
  <c r="E54" i="122"/>
  <c r="F54" i="122"/>
  <c r="C55" i="122"/>
  <c r="D55" i="122"/>
  <c r="E55" i="122"/>
  <c r="F55" i="122"/>
  <c r="C56" i="122"/>
  <c r="D56" i="122"/>
  <c r="E56" i="122"/>
  <c r="F56" i="122"/>
  <c r="C57" i="122"/>
  <c r="D57" i="122"/>
  <c r="E57" i="122"/>
  <c r="F57" i="122"/>
  <c r="C58" i="122"/>
  <c r="D58" i="122"/>
  <c r="E58" i="122"/>
  <c r="F58" i="122"/>
  <c r="C59" i="122"/>
  <c r="D59" i="122"/>
  <c r="E59" i="122"/>
  <c r="F59" i="122"/>
  <c r="C60" i="122"/>
  <c r="D60" i="122"/>
  <c r="E60" i="122"/>
  <c r="F60" i="122"/>
  <c r="C61" i="122"/>
  <c r="D61" i="122"/>
  <c r="E61" i="122"/>
  <c r="F61" i="122"/>
  <c r="C62" i="122"/>
  <c r="D62" i="122"/>
  <c r="E62" i="122"/>
  <c r="F62" i="122"/>
  <c r="C63" i="122"/>
  <c r="D63" i="122"/>
  <c r="E63" i="122"/>
  <c r="F63" i="122"/>
  <c r="C64" i="122"/>
  <c r="D64" i="122"/>
  <c r="E64" i="122"/>
  <c r="F64" i="122"/>
  <c r="C65" i="122"/>
  <c r="D65" i="122"/>
  <c r="E65" i="122"/>
  <c r="F65" i="122"/>
  <c r="C66" i="122"/>
  <c r="D66" i="122"/>
  <c r="E66" i="122"/>
  <c r="F66" i="122"/>
  <c r="C67" i="122"/>
  <c r="D67" i="122"/>
  <c r="E67" i="122"/>
  <c r="F67" i="122"/>
  <c r="C68" i="122"/>
  <c r="D68" i="122"/>
  <c r="E68" i="122"/>
  <c r="F68" i="122"/>
  <c r="C69" i="122"/>
  <c r="D69" i="122"/>
  <c r="E69" i="122"/>
  <c r="F69" i="122"/>
  <c r="C70" i="122"/>
  <c r="D70" i="122"/>
  <c r="E70" i="122"/>
  <c r="F70" i="122"/>
  <c r="C71" i="122"/>
  <c r="D71" i="122"/>
  <c r="E71" i="122"/>
  <c r="F71" i="122"/>
  <c r="C72" i="122"/>
  <c r="D72" i="122"/>
  <c r="E72" i="122"/>
  <c r="F72" i="122"/>
  <c r="D8" i="58"/>
  <c r="D9" i="58"/>
  <c r="D10" i="58"/>
  <c r="D11" i="58"/>
  <c r="B12" i="58"/>
  <c r="C12" i="58"/>
  <c r="D12" i="58"/>
  <c r="D17" i="58"/>
  <c r="D18" i="58"/>
  <c r="D19" i="58"/>
  <c r="D20" i="58"/>
  <c r="B21" i="58"/>
  <c r="C21" i="58"/>
  <c r="D21" i="58"/>
  <c r="D26" i="58"/>
  <c r="D27" i="58"/>
  <c r="D28" i="58"/>
  <c r="D29" i="58"/>
  <c r="B30" i="58"/>
  <c r="C30" i="58"/>
  <c r="D30" i="58"/>
  <c r="E30" i="58"/>
  <c r="B23" i="57"/>
  <c r="C23" i="57"/>
  <c r="D28" i="57"/>
  <c r="D29" i="57"/>
  <c r="D30" i="57"/>
  <c r="B31" i="57"/>
  <c r="C31" i="57"/>
  <c r="D31" i="57"/>
  <c r="E31" i="57"/>
  <c r="B12" i="1"/>
  <c r="C12" i="1"/>
  <c r="D12" i="1"/>
  <c r="B22" i="1"/>
  <c r="C22" i="1"/>
  <c r="D22" i="1"/>
  <c r="B29" i="1"/>
  <c r="G8" i="46"/>
  <c r="B18" i="43"/>
  <c r="C18" i="43"/>
  <c r="B14" i="43"/>
  <c r="C14" i="43"/>
  <c r="H7" i="45"/>
  <c r="G11" i="89"/>
  <c r="F20" i="92"/>
  <c r="C17" i="92"/>
  <c r="N20" i="92"/>
  <c r="N19" i="112"/>
  <c r="N19" i="111"/>
  <c r="Q9" i="100"/>
  <c r="Q10" i="100"/>
  <c r="Q13" i="100"/>
  <c r="Q14" i="100"/>
  <c r="Q7" i="100"/>
  <c r="Q15" i="100"/>
  <c r="Q11" i="89"/>
  <c r="Q15" i="89"/>
  <c r="Q6" i="89"/>
  <c r="Q14" i="89"/>
  <c r="Q13" i="89"/>
  <c r="Q12" i="89"/>
  <c r="Q9" i="89"/>
  <c r="Q12" i="100"/>
  <c r="P9" i="89"/>
  <c r="Q5" i="100"/>
  <c r="E8" i="89"/>
  <c r="Q11" i="100"/>
  <c r="Q6" i="100"/>
  <c r="C16" i="89"/>
  <c r="G10" i="89"/>
  <c r="O7" i="89"/>
  <c r="Q8" i="100"/>
  <c r="G47" i="65"/>
  <c r="H38" i="65"/>
  <c r="B19" i="99"/>
  <c r="E19" i="99"/>
  <c r="B7" i="92"/>
  <c r="N10" i="99"/>
  <c r="E15" i="65"/>
  <c r="F15" i="65"/>
  <c r="K19" i="99"/>
  <c r="H19" i="99"/>
  <c r="H37" i="65"/>
  <c r="N7" i="99"/>
  <c r="E12" i="65"/>
  <c r="F12" i="65"/>
  <c r="N5" i="99"/>
  <c r="E10" i="65"/>
  <c r="N17" i="92"/>
  <c r="I19" i="99"/>
  <c r="N12" i="99"/>
  <c r="E17" i="65"/>
  <c r="G19" i="99"/>
  <c r="H42" i="65"/>
  <c r="C12" i="92"/>
  <c r="N12" i="92"/>
  <c r="H9" i="92"/>
  <c r="H41" i="65"/>
  <c r="H34" i="65"/>
  <c r="F21" i="65"/>
  <c r="L19" i="99"/>
  <c r="N9" i="99"/>
  <c r="E14" i="65"/>
  <c r="F14" i="65"/>
  <c r="H39" i="65"/>
  <c r="H40" i="65"/>
  <c r="N14" i="99"/>
  <c r="E19" i="65"/>
  <c r="F19" i="65"/>
  <c r="N13" i="99"/>
  <c r="E18" i="65"/>
  <c r="F18" i="65"/>
  <c r="H33" i="65"/>
  <c r="H35" i="65"/>
  <c r="E21" i="92"/>
  <c r="N21" i="92"/>
  <c r="C19" i="99"/>
  <c r="N19" i="99"/>
  <c r="F19" i="99"/>
  <c r="D19" i="99"/>
  <c r="I8" i="92"/>
  <c r="N8" i="92"/>
  <c r="N16" i="92"/>
  <c r="N11" i="99"/>
  <c r="E16" i="65"/>
  <c r="F16" i="65"/>
  <c r="B11" i="92"/>
  <c r="N8" i="99"/>
  <c r="E13" i="65"/>
  <c r="F13" i="65"/>
  <c r="G7" i="92"/>
  <c r="N6" i="99"/>
  <c r="E11" i="65"/>
  <c r="J19" i="99"/>
  <c r="N15" i="99"/>
  <c r="E20" i="65"/>
  <c r="F20" i="65"/>
  <c r="N14" i="92"/>
  <c r="C9" i="92"/>
  <c r="M19" i="99"/>
  <c r="N15" i="92"/>
  <c r="N13" i="92"/>
  <c r="F10" i="65"/>
  <c r="I18" i="54"/>
  <c r="I35" i="124"/>
  <c r="I35" i="48"/>
  <c r="I18" i="48"/>
  <c r="J20" i="46"/>
  <c r="I18" i="123"/>
  <c r="E20" i="46"/>
  <c r="I18" i="47"/>
  <c r="L20" i="46"/>
  <c r="K20" i="46"/>
  <c r="I18" i="124"/>
  <c r="I20" i="46"/>
  <c r="G20" i="46"/>
  <c r="F20" i="46"/>
  <c r="F11" i="125"/>
  <c r="F14" i="125"/>
  <c r="F15" i="125"/>
  <c r="F6" i="125"/>
  <c r="F17" i="125"/>
  <c r="F12" i="125"/>
  <c r="F9" i="125"/>
  <c r="E12" i="35"/>
  <c r="E9" i="35"/>
  <c r="F16" i="125"/>
  <c r="F8" i="125"/>
  <c r="F34" i="36"/>
  <c r="D18" i="125"/>
  <c r="B24" i="35"/>
  <c r="C18" i="125"/>
  <c r="C24" i="35"/>
  <c r="E8" i="35"/>
  <c r="F7" i="125"/>
  <c r="Q16" i="89"/>
  <c r="Q10" i="89"/>
  <c r="Q8" i="89"/>
  <c r="Q7" i="89"/>
  <c r="N9" i="92"/>
  <c r="N11" i="92"/>
  <c r="F11" i="65"/>
  <c r="N7" i="92"/>
  <c r="E24" i="35"/>
  <c r="B23" i="2"/>
  <c r="D23" i="2"/>
  <c r="F18" i="125"/>
  <c r="C33" i="2"/>
  <c r="I11" i="50"/>
  <c r="I35" i="123"/>
  <c r="I13" i="50"/>
  <c r="H20" i="46"/>
  <c r="G19" i="50"/>
  <c r="F19" i="50"/>
  <c r="E19" i="50"/>
  <c r="I7" i="50"/>
  <c r="I12" i="50"/>
  <c r="I17" i="50"/>
  <c r="I18" i="50"/>
  <c r="I10" i="50"/>
  <c r="M12" i="46"/>
  <c r="I15" i="50"/>
  <c r="M14" i="46"/>
  <c r="D20" i="46"/>
  <c r="I14" i="50"/>
  <c r="M19" i="46"/>
  <c r="M11" i="46"/>
  <c r="I9" i="50"/>
  <c r="M18" i="46"/>
  <c r="M10" i="46"/>
  <c r="M13" i="46"/>
  <c r="I16" i="50"/>
  <c r="I8" i="50"/>
  <c r="M17" i="46"/>
  <c r="M16" i="46"/>
  <c r="M9" i="46"/>
  <c r="D19" i="50"/>
  <c r="M15" i="46"/>
  <c r="M8" i="46"/>
  <c r="C20" i="46"/>
  <c r="C19" i="50"/>
  <c r="B11" i="43"/>
  <c r="C11" i="43"/>
  <c r="B10" i="43"/>
  <c r="C10" i="43"/>
  <c r="H15" i="45"/>
  <c r="H17" i="44"/>
  <c r="H17" i="45"/>
  <c r="M20" i="46"/>
  <c r="I19" i="50"/>
  <c r="C43" i="2"/>
  <c r="N19" i="110"/>
  <c r="D39" i="113"/>
  <c r="H39" i="113"/>
  <c r="N32" i="113"/>
  <c r="N25" i="113"/>
  <c r="N26" i="113"/>
  <c r="N35" i="113"/>
  <c r="N33" i="113"/>
  <c r="N29" i="113"/>
  <c r="N38" i="113"/>
  <c r="N30" i="113"/>
  <c r="N28" i="113"/>
  <c r="N34" i="113"/>
  <c r="N27" i="113"/>
  <c r="N31" i="113"/>
  <c r="B8" i="43"/>
  <c r="B12" i="43"/>
  <c r="C12" i="43"/>
  <c r="C8" i="43"/>
  <c r="C19" i="43"/>
  <c r="B43" i="2"/>
  <c r="B19" i="43"/>
  <c r="N19" i="109"/>
  <c r="K39" i="113"/>
  <c r="C39" i="113"/>
  <c r="N38" i="108"/>
  <c r="N19" i="108"/>
  <c r="N39" i="107"/>
  <c r="N19" i="107"/>
  <c r="N37" i="106"/>
  <c r="J39" i="113"/>
  <c r="F39" i="113"/>
  <c r="N37" i="113"/>
  <c r="O19" i="100"/>
  <c r="Q19" i="101"/>
  <c r="Q19" i="105"/>
  <c r="J19" i="100"/>
  <c r="C19" i="100"/>
  <c r="F19" i="100"/>
  <c r="B19" i="100"/>
  <c r="E20" i="89"/>
  <c r="Q19" i="103"/>
  <c r="J20" i="89"/>
  <c r="K19" i="100"/>
  <c r="O20" i="89"/>
  <c r="G20" i="89"/>
  <c r="P20" i="89"/>
  <c r="L20" i="89"/>
  <c r="H20" i="89"/>
  <c r="D20" i="89"/>
  <c r="M19" i="100"/>
  <c r="F20" i="89"/>
  <c r="Q19" i="102"/>
  <c r="I19" i="100"/>
  <c r="K20" i="89"/>
  <c r="C20" i="89"/>
  <c r="B20" i="89"/>
  <c r="Q20" i="89"/>
  <c r="M18" i="89"/>
  <c r="M20" i="89"/>
  <c r="I18" i="89"/>
  <c r="I20" i="89"/>
  <c r="H19" i="100"/>
  <c r="L19" i="100"/>
  <c r="D19" i="100"/>
  <c r="Q19" i="100"/>
  <c r="P19" i="100"/>
  <c r="E19" i="100"/>
  <c r="N19" i="97"/>
  <c r="E47" i="65"/>
  <c r="N19" i="96"/>
  <c r="N19" i="95"/>
  <c r="H45" i="65"/>
  <c r="C47" i="65"/>
  <c r="J21" i="92"/>
  <c r="D21" i="92"/>
  <c r="N19" i="92"/>
  <c r="F22" i="65"/>
  <c r="Q18" i="89"/>
  <c r="N39" i="113"/>
  <c r="B33" i="2"/>
  <c r="D33" i="2"/>
  <c r="B21" i="92"/>
  <c r="K21" i="92"/>
  <c r="I21" i="92"/>
  <c r="G21" i="92"/>
  <c r="C21" i="92"/>
  <c r="F47" i="65"/>
  <c r="H47" i="65"/>
  <c r="C14" i="2"/>
  <c r="D47" i="65"/>
  <c r="D24" i="65"/>
  <c r="F17" i="65"/>
  <c r="B14" i="2"/>
  <c r="D14" i="2"/>
  <c r="F24" i="65"/>
</calcChain>
</file>

<file path=xl/sharedStrings.xml><?xml version="1.0" encoding="utf-8"?>
<sst xmlns="http://schemas.openxmlformats.org/spreadsheetml/2006/main" count="2780" uniqueCount="531">
  <si>
    <t>Mes</t>
  </si>
  <si>
    <t>Envasado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</si>
  <si>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</si>
  <si>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</si>
  <si>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</si>
  <si>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</si>
  <si>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</si>
  <si>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</si>
  <si>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</si>
  <si>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</si>
  <si>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</si>
  <si>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</si>
  <si>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</si>
  <si>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</si>
  <si>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Granel (2)</t>
  </si>
  <si>
    <t>TOTAL</t>
  </si>
  <si>
    <t>Inyección Red</t>
  </si>
  <si>
    <t>(1) Gas Licuado vendido en cilindros</t>
  </si>
  <si>
    <t xml:space="preserve">(3) Gas Licuado inyectado en las fábricas de Gas de Ciudad </t>
  </si>
  <si>
    <t xml:space="preserve">     (Gas Manufacturado).</t>
  </si>
  <si>
    <t>(2) Gas Licuado distribuído a estanques de almacenamiento, el que es vendido</t>
  </si>
  <si>
    <t xml:space="preserve">     contra entrega o a través de  medidores</t>
  </si>
  <si>
    <t>Total</t>
  </si>
  <si>
    <t>Gas Licuado</t>
  </si>
  <si>
    <t>Kerosene</t>
  </si>
  <si>
    <t>Kerosene Aviación</t>
  </si>
  <si>
    <t>Petróleo Diesel</t>
  </si>
  <si>
    <t>Residencial</t>
  </si>
  <si>
    <t>Comercial</t>
  </si>
  <si>
    <t>Fiscal</t>
  </si>
  <si>
    <t>Industrial</t>
  </si>
  <si>
    <t>Empleados</t>
  </si>
  <si>
    <t>Otros</t>
  </si>
  <si>
    <t>Venta a Industrias.</t>
  </si>
  <si>
    <t>Ventas a Organismos Fiscales.</t>
  </si>
  <si>
    <t>Ventas a establecimientos comerciales.</t>
  </si>
  <si>
    <t>Ventas a particulares.</t>
  </si>
  <si>
    <t xml:space="preserve">Notas: </t>
  </si>
  <si>
    <t>Ventas a empleados de la empresa de gas.</t>
  </si>
  <si>
    <t>TOTALES</t>
  </si>
  <si>
    <t>(1)</t>
  </si>
  <si>
    <t>(2)</t>
  </si>
  <si>
    <t>Metropolitana</t>
  </si>
  <si>
    <t>Estaciones de Servicio GNC</t>
  </si>
  <si>
    <t>Total de Consumo</t>
  </si>
  <si>
    <t>Total Nacional (Mm3)</t>
  </si>
  <si>
    <t>TOTAL NACIONAL (Mm3)</t>
  </si>
  <si>
    <t>1.- VENTAS MENSUALES POR REGIONES (Mm3).</t>
  </si>
  <si>
    <t>REGIONES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</si>
  <si>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</si>
  <si>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</si>
  <si>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</si>
  <si>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</si>
  <si>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</si>
  <si>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</si>
  <si>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</si>
  <si>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</si>
  <si>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</si>
  <si>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</si>
  <si>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</si>
  <si>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</si>
  <si>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(1) No incluye el GL distribuido por redes y suministrado</t>
  </si>
  <si>
    <t>II.- PRODUCCION, IMPORTACION Y PROCESAMIENTO DEL PETROLEO CRUDO Y</t>
  </si>
  <si>
    <t>1.- PRODUCCION DE PETROLEO CRUDO Y GAS NATURAL, E IMPORTACIONES</t>
  </si>
  <si>
    <t xml:space="preserve">    DE PETROLEO CRUDO.</t>
  </si>
  <si>
    <t xml:space="preserve">PETROLEO </t>
  </si>
  <si>
    <t>GAS</t>
  </si>
  <si>
    <t>NATURAL</t>
  </si>
  <si>
    <t>IMPORTADO</t>
  </si>
  <si>
    <t>MES</t>
  </si>
  <si>
    <t>(m3)</t>
  </si>
  <si>
    <t>(Mm3)</t>
  </si>
  <si>
    <t>2.- PETROLEO CRUDO Y GAS NATURAL PROCESADO EN EL PAIS.</t>
  </si>
  <si>
    <t>REFINERIA</t>
  </si>
  <si>
    <t>PETROLEO CRUDO</t>
  </si>
  <si>
    <t>GAS NATURAL</t>
  </si>
  <si>
    <t>(3)</t>
  </si>
  <si>
    <t>Nacional</t>
  </si>
  <si>
    <t>Importado</t>
  </si>
  <si>
    <t>(1) Incluye gasolina natural extraída del gas natural.</t>
  </si>
  <si>
    <t>PETROLEO CRUDO (m3)</t>
  </si>
  <si>
    <t>NATURAL (Mm3)</t>
  </si>
  <si>
    <t>Primer Trimestre</t>
  </si>
  <si>
    <t>Segundo Trimestre</t>
  </si>
  <si>
    <t>Tercer Trimestre</t>
  </si>
  <si>
    <t>Cuarto Trimestre</t>
  </si>
  <si>
    <t>1.- PRODUCCION NACIONAL NETA ANUAL (m3) (1).</t>
  </si>
  <si>
    <t>TIPO</t>
  </si>
  <si>
    <t xml:space="preserve">              REFINERIAS</t>
  </si>
  <si>
    <t>COMBUSTIBLE</t>
  </si>
  <si>
    <t>4.- VENTA NACIONAL DE DERIVADOS DEL PETROLEO.</t>
  </si>
  <si>
    <t xml:space="preserve"> a) TOTAL DE VENTAS DE COMBUSTIBLES LIQUIDOS (m3).</t>
  </si>
  <si>
    <t xml:space="preserve">VENTAS DIRECTAS </t>
  </si>
  <si>
    <t xml:space="preserve"> VENTAS COMPAÑIAS </t>
  </si>
  <si>
    <t>ENAP</t>
  </si>
  <si>
    <t xml:space="preserve"> DISTRIBUIDORAS</t>
  </si>
  <si>
    <t>INYECCION A LA RED</t>
  </si>
  <si>
    <t>c) TOTAL NACIONAL DE VENTAS DE DERIVADOS DEL PETROLEO (m3).</t>
  </si>
  <si>
    <t xml:space="preserve">  VENTAS DE C.L.</t>
  </si>
  <si>
    <t>TOTAL DE VENTAS</t>
  </si>
  <si>
    <t>I.- RESUMEN  DE  LA  PRODUCCION,  IMPORTACION  Y  VENTA  DE PETROLEO  CRUDO,</t>
  </si>
  <si>
    <t>1.- PRODUCCION E IMPORTACION DE PETROLEO CRUDO Y GAS NATURAL.</t>
  </si>
  <si>
    <t xml:space="preserve">                                PRODUCCION NACIONAL</t>
  </si>
  <si>
    <t>IMPORTACION</t>
  </si>
  <si>
    <t>(2) Crudo recepcionado en refinerías.</t>
  </si>
  <si>
    <t xml:space="preserve">PETROLEO CRUDO </t>
  </si>
  <si>
    <t>3.- PRODUCCION E IMPORTACION DE DERIVADOS DEL PETROLEO.</t>
  </si>
  <si>
    <t>(3) Incluye derivados de uso no energético.</t>
  </si>
  <si>
    <t xml:space="preserve">    en fase gaseosa a través de medidores, ya incluido en</t>
  </si>
  <si>
    <t xml:space="preserve">    el GL granel del Título V anterior.</t>
  </si>
  <si>
    <t>Nombre Combustible</t>
  </si>
  <si>
    <t>(1) USUARIOS: Ventas a Industrias, Comercio o Particulares.</t>
  </si>
  <si>
    <t>(1) EMPRESAS DE TRANSPORTE: Ventas a empresas de transporte por calle y caminos.</t>
  </si>
  <si>
    <t>(1) RANCHOS: Ventas a barcos y aviones.</t>
  </si>
  <si>
    <t>(1) CANAL MINORISTA: Ventas a Estaciones de Servicio y locales de venta al público en general.</t>
  </si>
  <si>
    <t xml:space="preserve">     c.1.1. Ventas Directas a Usuarios (1), ordenadas por producto y por mes (m3)</t>
  </si>
  <si>
    <t xml:space="preserve">     c.1.2. Ventas Directas a Empresas de Transporte (1), ordenadas por producto y por mes (m3)</t>
  </si>
  <si>
    <t xml:space="preserve">     c.1.3. Ventas Directas a Ranchos (1), ordenadas por producto y por mes (m3).</t>
  </si>
  <si>
    <t xml:space="preserve">     c.2. Ventas Canal Minorista (1), ordenadas por producto y por mes (m3).</t>
  </si>
  <si>
    <t xml:space="preserve">     c.3. Consumo Interno (1), ordenadas por producto y por mes (m3).</t>
  </si>
  <si>
    <t xml:space="preserve">     c.4. Total de Ventas, ordenadas por producto y por mes (m3).</t>
  </si>
  <si>
    <t>Región Metropolitana</t>
  </si>
  <si>
    <t xml:space="preserve">     c.1.1. Ventas Directas a Usuarios (1), ordenadas por producto y por región (m3).</t>
  </si>
  <si>
    <t xml:space="preserve">     c.1.2. Ventas Directas a Empresas de Transporte (1), ordenadas por producto y por región (m3).</t>
  </si>
  <si>
    <t xml:space="preserve">     c.1.3 Ventas Directas a Ranchos (1), ordenadas por producto y por región (m3).</t>
  </si>
  <si>
    <t xml:space="preserve">     c.3. Consumo Interno (1), ordenadas por producto y por región (m3).</t>
  </si>
  <si>
    <t xml:space="preserve">     c.4. Total de Ventas (1), ordenadas por producto y por región (m3).</t>
  </si>
  <si>
    <t>GASOLINA 81</t>
  </si>
  <si>
    <t>GASOLINA 86</t>
  </si>
  <si>
    <t>GASOLINA 87</t>
  </si>
  <si>
    <t>GASOLINA 91</t>
  </si>
  <si>
    <t>GASOLINA 93</t>
  </si>
  <si>
    <t>GASOLINA 93 SP</t>
  </si>
  <si>
    <t>GASOLINA 95 SP</t>
  </si>
  <si>
    <t>GASOLINA 97 SP</t>
  </si>
  <si>
    <t>GASOLINA AVIACION</t>
  </si>
  <si>
    <t>KEROSENE AVIACION</t>
  </si>
  <si>
    <t>KEROSENE DOMESTICO</t>
  </si>
  <si>
    <t>NAFTA LIVIANA</t>
  </si>
  <si>
    <t>P. COMBUSTIBLE Nº 180</t>
  </si>
  <si>
    <t>P. COMBUSTIBLE Nº 5</t>
  </si>
  <si>
    <t>P. COMBUSTIBLE Nº 6</t>
  </si>
  <si>
    <t>P. DIESEL</t>
  </si>
  <si>
    <t>P. DIESEL A1</t>
  </si>
  <si>
    <t>P. DIESEL A2</t>
  </si>
  <si>
    <t>P. DIESEL B</t>
  </si>
  <si>
    <t xml:space="preserve">     Ordenadas por mes y por producto (m3).</t>
  </si>
  <si>
    <t xml:space="preserve">     Ordenadas por Mes y por Producto.</t>
  </si>
  <si>
    <t xml:space="preserve">     Ordenadas por producto y por región (m3).</t>
  </si>
  <si>
    <t>Granel</t>
  </si>
  <si>
    <t>REGIÓN</t>
  </si>
  <si>
    <t>TOTAL PAÍS</t>
  </si>
  <si>
    <t>Fuente: Informe Estadístico Mensual Enap.</t>
  </si>
  <si>
    <t>(1) CONSUMO INTERNO: Consumos de los vehículos de las Empresas Distribuidoras.</t>
  </si>
  <si>
    <t>1.- DISTRIBUCION MENSUAL POR REGIONES (Mm3).</t>
  </si>
  <si>
    <t>a) VENTAS ANUALES POR CANALES DE DISTRIBUCION (m3).</t>
  </si>
  <si>
    <t xml:space="preserve">VENTAS </t>
  </si>
  <si>
    <t xml:space="preserve">TIPO DE </t>
  </si>
  <si>
    <t xml:space="preserve">DIRECTAS </t>
  </si>
  <si>
    <t>COMPAÑIAS</t>
  </si>
  <si>
    <t>DISTRIBUIDORAS</t>
  </si>
  <si>
    <t>b) VENTAS ANUALES POR PRODUCTOS DE LAS COMPAÑIAS DISTRIBUIDORAS (m3).</t>
  </si>
  <si>
    <t>USUARIOS: Ventas a Industriales, Comercio o Particulares.</t>
  </si>
  <si>
    <t>EMPRESAS DE TRANSPORTE: Ventas a empresas de transporte por calles y caminos.</t>
  </si>
  <si>
    <t>RANCHOS: Ventas a barcos y aviones.</t>
  </si>
  <si>
    <t>CANAL MINORISTA: Ventas a estaciones de servicio y locales de venta al público en general.</t>
  </si>
  <si>
    <t>CONSUMO INTERNO: Consumos propios de las Empresas Distribuidoras.</t>
  </si>
  <si>
    <t>Combustibles</t>
  </si>
  <si>
    <t>Transporte</t>
  </si>
  <si>
    <t>Ranchos</t>
  </si>
  <si>
    <t>Canal</t>
  </si>
  <si>
    <t>Minorista</t>
  </si>
  <si>
    <t>Interno</t>
  </si>
  <si>
    <t>Consumo</t>
  </si>
  <si>
    <t>Ventas</t>
  </si>
  <si>
    <t>Gasolinas</t>
  </si>
  <si>
    <t>Petróleo Combustible</t>
  </si>
  <si>
    <t>IMP.</t>
  </si>
  <si>
    <t>EXP.</t>
  </si>
  <si>
    <t xml:space="preserve">Total </t>
  </si>
  <si>
    <t>2.- IMPORTACION-EXPORTACION</t>
  </si>
  <si>
    <t>5.- DISTRIBUCION DE GAS DE CIUDAD  Y GAS NATURAL. (Mm3).</t>
  </si>
  <si>
    <t>GAS DE CIUDAD</t>
  </si>
  <si>
    <t>Propileno</t>
  </si>
  <si>
    <t>CRUDO</t>
  </si>
  <si>
    <t>Gas Natural (uso energético)</t>
  </si>
  <si>
    <t>Gas Natural (uso petroquímico)</t>
  </si>
  <si>
    <t>Combustibles Líquidos (Miles de m3).</t>
  </si>
  <si>
    <t>y Directas de Usuarios</t>
  </si>
  <si>
    <t>Cias. Distribuidoras</t>
  </si>
  <si>
    <t>GASOLINA_93_SP</t>
  </si>
  <si>
    <t>GASOLINA_95_SP</t>
  </si>
  <si>
    <t>GASOLINA_97_SP</t>
  </si>
  <si>
    <t>KEROSENE_AVIACION</t>
  </si>
  <si>
    <t>KEROSENE_DOMESTICO</t>
  </si>
  <si>
    <t>P_COMBUSTIBLE_180</t>
  </si>
  <si>
    <t>P_COMBUSTIBLE_5</t>
  </si>
  <si>
    <t>P_COMBUSTIBLE_6</t>
  </si>
  <si>
    <t>P_DIESEL_A1</t>
  </si>
  <si>
    <t>diciembre</t>
  </si>
  <si>
    <t>3.- PRODUCCION MENSUAL NETA POR REFINERIA.</t>
  </si>
  <si>
    <t>3.- VENTAS NACIONALES POR PRODUCTOS Y POR REGION.</t>
  </si>
  <si>
    <t>2.- VENTAS NACIONALES POR PRODUCTOS Y POR MES.</t>
  </si>
  <si>
    <t>1.- VENTAS NACIONALES POR PRODUCTOS Y CANAL DE DISTRIBUCION.</t>
  </si>
  <si>
    <t>Gas Natural (Millones m3)</t>
  </si>
  <si>
    <t>P_DIESEL_INVERNAL</t>
  </si>
  <si>
    <t>julio</t>
  </si>
  <si>
    <t>agosto</t>
  </si>
  <si>
    <t>septiembre</t>
  </si>
  <si>
    <t>octubre</t>
  </si>
  <si>
    <t>noviembre</t>
  </si>
  <si>
    <t>Componente Asfáltico</t>
  </si>
  <si>
    <t>Aguarrás Mineral</t>
  </si>
  <si>
    <t>Crudo Reducido</t>
  </si>
  <si>
    <t>GASOLINA_AVIACION_100-130</t>
  </si>
  <si>
    <t>Bío-Bío</t>
  </si>
  <si>
    <t>Aconcagua</t>
  </si>
  <si>
    <t>Gregorio</t>
  </si>
  <si>
    <t>DE ENAP</t>
  </si>
  <si>
    <t>Arica y Parinacota</t>
  </si>
  <si>
    <t>Tarapaca</t>
  </si>
  <si>
    <t>Antofagasta</t>
  </si>
  <si>
    <t>Atacama</t>
  </si>
  <si>
    <t>Coquimbo</t>
  </si>
  <si>
    <t>Valparaíso</t>
  </si>
  <si>
    <t>Libertador Bernardo OHiggins</t>
  </si>
  <si>
    <t>Maule</t>
  </si>
  <si>
    <t>Biobío</t>
  </si>
  <si>
    <t>La Araucanía</t>
  </si>
  <si>
    <t>Region de los Rios</t>
  </si>
  <si>
    <t>Los Lagos</t>
  </si>
  <si>
    <t>Aisén del General Carlos Ibáñez del Campo</t>
  </si>
  <si>
    <t>Magallanes y de la Antártica Chilena</t>
  </si>
  <si>
    <t>Libertador Bernardo Ohiggins</t>
  </si>
  <si>
    <t>REGION DEL BIOBIO (Mm3)</t>
  </si>
  <si>
    <t>Antofagasta (Mm3)</t>
  </si>
  <si>
    <t>Valparaíso (Mm3)</t>
  </si>
  <si>
    <t>Magallanes y de la Antártica Chilena (Mm3)</t>
  </si>
  <si>
    <t>Usuarios</t>
  </si>
  <si>
    <t>Empresas de</t>
  </si>
  <si>
    <t xml:space="preserve">Valparaíso </t>
  </si>
  <si>
    <t>BioBío</t>
  </si>
  <si>
    <t>BIOBIO</t>
  </si>
  <si>
    <r>
      <t xml:space="preserve">     c.2. Ventas Canal Minorista  (1), ordenadas por producto y por región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).</t>
    </r>
  </si>
  <si>
    <t>PETROLEO CRUDO NACIONAL</t>
  </si>
  <si>
    <t>hoja 1</t>
  </si>
  <si>
    <t>hoja 2</t>
  </si>
  <si>
    <t>hoja 3</t>
  </si>
  <si>
    <t>hoja 4</t>
  </si>
  <si>
    <t>hoja 5</t>
  </si>
  <si>
    <t>hoja 6</t>
  </si>
  <si>
    <t>hoja 7</t>
  </si>
  <si>
    <t>hoja 8</t>
  </si>
  <si>
    <t>hoja 9</t>
  </si>
  <si>
    <t>hoja 10</t>
  </si>
  <si>
    <t>hoja 11</t>
  </si>
  <si>
    <t>hoja 12</t>
  </si>
  <si>
    <t>hoja 13</t>
  </si>
  <si>
    <t>hoja 14</t>
  </si>
  <si>
    <t>hoja 15</t>
  </si>
  <si>
    <t>hoja 16</t>
  </si>
  <si>
    <t>hoja 17</t>
  </si>
  <si>
    <t>hoja 18</t>
  </si>
  <si>
    <t>hoja 19</t>
  </si>
  <si>
    <t>hoja 20</t>
  </si>
  <si>
    <t>hoja 21</t>
  </si>
  <si>
    <t>hoja 22</t>
  </si>
  <si>
    <t>hoja 23</t>
  </si>
  <si>
    <t>hoja 24</t>
  </si>
  <si>
    <t>hoja 25</t>
  </si>
  <si>
    <t>hoja 26</t>
  </si>
  <si>
    <t>hoja 27</t>
  </si>
  <si>
    <t>hoja 28</t>
  </si>
  <si>
    <t>hoja 29</t>
  </si>
  <si>
    <t>hoja 30</t>
  </si>
  <si>
    <t>hoja 31</t>
  </si>
  <si>
    <t>hoja 32</t>
  </si>
  <si>
    <t>hoja 33</t>
  </si>
  <si>
    <t>1.- PRODUCCION DE PETROLEO CRUDO Y GAS NATURAL, E IMPORTACIONES DE PETROLEO CRUDO</t>
  </si>
  <si>
    <t>a) Ventas de Combustibles Líquidos de Enap y Compañías  Distribuidoras (m3).</t>
  </si>
  <si>
    <t>b) Ventas Mensuales Directas de ENAP(m3).</t>
  </si>
  <si>
    <t>hoja 35</t>
  </si>
  <si>
    <t>hoja 36</t>
  </si>
  <si>
    <t>hoja 37</t>
  </si>
  <si>
    <t>hoja 38</t>
  </si>
  <si>
    <t>hoja 39</t>
  </si>
  <si>
    <t>hoja 40</t>
  </si>
  <si>
    <t>hoja 41</t>
  </si>
  <si>
    <t>hoja 43</t>
  </si>
  <si>
    <t>hoja 44</t>
  </si>
  <si>
    <t>hoja 45</t>
  </si>
  <si>
    <t>hoja 46</t>
  </si>
  <si>
    <t>hoja 48</t>
  </si>
  <si>
    <t>4.-  VENTAS TOTALES DE ENAP Y COMPAÑIAS DISTRIBUIDORAS, ORDENADAS POR MES Y POR PRODUCTOS PARA CADA REGIÓN (M3).</t>
  </si>
  <si>
    <t>hoja 47_1</t>
  </si>
  <si>
    <t>hoja 47_2</t>
  </si>
  <si>
    <t>hoja 48_2</t>
  </si>
  <si>
    <t xml:space="preserve">2. VENTAS MENSUALES DE GAS DE CIUDAD POR REGIONES Y TIPO DE CONSUMIDOR (Mm3). </t>
  </si>
  <si>
    <t>3.-VENTAS MENSUALES DE GAS DE CIUDAD POR REGIONES Y TIPO DE CONSUMIDOR (Mm3).</t>
  </si>
  <si>
    <t>c) Ventas de Combustibles Líquidos de las Compañias Distribuidoras.</t>
  </si>
  <si>
    <t>b) Ventas Mensuales Directas de ENAP. ordenadas por producto y por región (m3).</t>
  </si>
  <si>
    <t>a) Total de Ventas de Combustibles Líquidos(m3).</t>
  </si>
  <si>
    <t>c) Total Nacional de Ventas de Derivados del Petroleo(m3).</t>
  </si>
  <si>
    <t>a) Combustibles Líquidos (Miles de m3).</t>
  </si>
  <si>
    <t>b) Gas Natural (Millones m3)</t>
  </si>
  <si>
    <t xml:space="preserve">2. GAS NATURAL DISTRIBUIDO POR REGIONES Y TIPO DE CONSUMIDOR (Mm3). </t>
  </si>
  <si>
    <t>a) Producción Mensual Neta Derivados del Petroleo (m3) Refinería Aconcagua.</t>
  </si>
  <si>
    <t>b) Producción Mensual Neta Derivados del Petroleo (m3) Refinería BioBio.</t>
  </si>
  <si>
    <t>c) Producción Mensual Neta Derivados del Petroleo (m3) Refinería Gregorio.</t>
  </si>
  <si>
    <t>d) Producción Mensual Neta Derivados del Petroleo (m3) Totales refinerías.</t>
  </si>
  <si>
    <t>hoja 34_1</t>
  </si>
  <si>
    <t>hoja 34_2</t>
  </si>
  <si>
    <t>hoja 42_2</t>
  </si>
  <si>
    <t>hoja 42_1</t>
  </si>
  <si>
    <t>a) Ventas Anuales por Canales de Distribución (m3).</t>
  </si>
  <si>
    <t>b) Ventas Anuales por Productos de la Compañias Distribuidoras (m3).</t>
  </si>
  <si>
    <t>VENTAS DE</t>
  </si>
  <si>
    <r>
      <t xml:space="preserve">     c.2. Ventas Canal Minorista  (1), ordenadas por producto y por región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).</t>
    </r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</si>
  <si>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</si>
  <si>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</si>
  <si>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</si>
  <si>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</si>
  <si>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</si>
  <si>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Valparaiso</t>
  </si>
  <si>
    <t>Región de Ohiggins</t>
  </si>
  <si>
    <t>Región del Maule</t>
  </si>
  <si>
    <t>Región de Bio Bio</t>
  </si>
  <si>
    <t>Región de La Araucanía</t>
  </si>
  <si>
    <t>Región de los Rios</t>
  </si>
  <si>
    <t>Región de Los Lagos</t>
  </si>
  <si>
    <t>Totales Nacionales</t>
  </si>
  <si>
    <t>Región de Magallanes y la Antartica</t>
  </si>
  <si>
    <t>Región de Aisén</t>
  </si>
  <si>
    <t>Nota: Cuadros a completar proximamente.</t>
  </si>
  <si>
    <t>Region de los Rios (14)</t>
  </si>
  <si>
    <t>Aisén del General Carlos Ibáñez del Campo (11)</t>
  </si>
  <si>
    <t>Magallanes y de la Antártica Chilena (12)</t>
  </si>
  <si>
    <t>Metropolitana (13)</t>
  </si>
  <si>
    <t>PRODUCCION NACIONAL</t>
  </si>
  <si>
    <t>P_DIESEL_B1</t>
  </si>
  <si>
    <t>P_DIESEL_B2</t>
  </si>
  <si>
    <t>Diesel ULSD</t>
  </si>
  <si>
    <t>Diesel B-1</t>
  </si>
  <si>
    <t>Decantado</t>
  </si>
  <si>
    <r>
      <t>PETROLEO CRUDO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(1)</t>
    </r>
  </si>
  <si>
    <r>
      <t xml:space="preserve">      GAS NATURAL (Mm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</t>
    </r>
  </si>
  <si>
    <r>
      <t>PETROLEO CRUDO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 (2)</t>
    </r>
  </si>
  <si>
    <r>
      <t>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 xml:space="preserve">) </t>
    </r>
  </si>
  <si>
    <r>
      <t>IMPORTADO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 xml:space="preserve">) </t>
    </r>
  </si>
  <si>
    <r>
      <t xml:space="preserve">         PRODUCCION NACIONAL NETA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(3)</t>
    </r>
  </si>
  <si>
    <r>
      <t xml:space="preserve">      IMPORTACION NACIONAL NETA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</t>
    </r>
  </si>
  <si>
    <t>1. VENTA NACIONAL POR REGIONES (ton).</t>
  </si>
  <si>
    <t xml:space="preserve"> b) TOTAL DE VENTAS DE GAS LICUADO (1) (ton).</t>
  </si>
  <si>
    <t>(1) No Incluye Inyección a la Red</t>
  </si>
  <si>
    <t xml:space="preserve">       la densidad de 0,55 ton/m3  de Enero a Julio y de  0,508  ton/m3 de Agosto a Diciembre.</t>
  </si>
  <si>
    <t>Fuente: Informe mensual ENAP.</t>
  </si>
  <si>
    <t>Fuente: Informe  mensual ENAP.</t>
  </si>
  <si>
    <t xml:space="preserve">Arica y Parinacota </t>
  </si>
  <si>
    <t xml:space="preserve">Tarapaca </t>
  </si>
  <si>
    <t>Envasado (1)</t>
  </si>
  <si>
    <t>VENTAS DE GLP (2)</t>
  </si>
  <si>
    <t>(2) Valor obtenido de las ventas nacionales de GLP (en ton) transformadas a m3 utilizando</t>
  </si>
  <si>
    <t>b) Total de Ventas de Gas Licuado(ton).</t>
  </si>
  <si>
    <t>3. VENTAS TOTALES DE GLP POR MES Y PARA CADA REGION (ton)</t>
  </si>
  <si>
    <t>Los Rios</t>
  </si>
  <si>
    <t>hoja 47_3</t>
  </si>
  <si>
    <t>Región de la Araucania</t>
  </si>
  <si>
    <t>Total General</t>
  </si>
  <si>
    <t>Total general</t>
  </si>
  <si>
    <t>Isobutano</t>
  </si>
  <si>
    <t>Propano Comercial</t>
  </si>
  <si>
    <t>Propano Especial</t>
  </si>
  <si>
    <t>Gasolina Automóvil</t>
  </si>
  <si>
    <t>Gasolina 86 NOR</t>
  </si>
  <si>
    <t>Gasolina 91 NOR</t>
  </si>
  <si>
    <t>Gasolina 93 NOR RM</t>
  </si>
  <si>
    <t>Gasolina 93 NOR RP</t>
  </si>
  <si>
    <t>Gasolina 97 NOR RM</t>
  </si>
  <si>
    <t>Gasolina 97 NOR RP</t>
  </si>
  <si>
    <t>Kerosene Aviación ASTM A1</t>
  </si>
  <si>
    <t>Kerosene Doméstico</t>
  </si>
  <si>
    <t>Diesel</t>
  </si>
  <si>
    <t>Diesel C</t>
  </si>
  <si>
    <t>Diesel Marino MGO or DMA</t>
  </si>
  <si>
    <t>Petróleo Diesel Grado A-1 (RM)</t>
  </si>
  <si>
    <t>Pet. Combustibles</t>
  </si>
  <si>
    <t>Petróleo Comb Especial Max. 1% Azufre</t>
  </si>
  <si>
    <t>Petróleo Comb Uso Marino RMF25 (IFO-180)</t>
  </si>
  <si>
    <t>Petróleo Comb Uso Marino RMF35 (IFO-380)</t>
  </si>
  <si>
    <t>Petróleo Combustible N° 6</t>
  </si>
  <si>
    <t>Gasolina Aviación</t>
  </si>
  <si>
    <t>Gasolina 100 ll</t>
  </si>
  <si>
    <t>Gasolinas Bases</t>
  </si>
  <si>
    <t>Gasolina de Topping</t>
  </si>
  <si>
    <t>Gasolina Natural</t>
  </si>
  <si>
    <t>Nafta</t>
  </si>
  <si>
    <t>Alquilato</t>
  </si>
  <si>
    <t>Nafta Desulfurizada</t>
  </si>
  <si>
    <t>Reformato</t>
  </si>
  <si>
    <t>Prod. Industriales</t>
  </si>
  <si>
    <t>Asfalto CA14</t>
  </si>
  <si>
    <t>Asfalto CA24</t>
  </si>
  <si>
    <t>Gas Oil</t>
  </si>
  <si>
    <t>Pitch Asfáltico</t>
  </si>
  <si>
    <t>Pitch Especial</t>
  </si>
  <si>
    <t>SLOP de Crudo</t>
  </si>
  <si>
    <t>SLOP Liviano</t>
  </si>
  <si>
    <t>SLOP Pesado</t>
  </si>
  <si>
    <t>Propileno Baja Pureza</t>
  </si>
  <si>
    <t>Solventes</t>
  </si>
  <si>
    <t>Solvente 4</t>
  </si>
  <si>
    <t>Xileno Industrial</t>
  </si>
  <si>
    <t>REFINERIA ACONCAGUA</t>
  </si>
  <si>
    <t>Butano Comercial</t>
  </si>
  <si>
    <t>COL</t>
  </si>
  <si>
    <t>Petróleo Diesel E</t>
  </si>
  <si>
    <t>Petróleo Comb Especial Bajo Metales</t>
  </si>
  <si>
    <t>Gasolina de Cracking</t>
  </si>
  <si>
    <t>Gasolina HCN</t>
  </si>
  <si>
    <t>Fuel Gas</t>
  </si>
  <si>
    <t>REFINERIA BÍO BÍO</t>
  </si>
  <si>
    <t>Butano Especial</t>
  </si>
  <si>
    <t>REFINERIA GREGORIO</t>
  </si>
  <si>
    <t>Otros                (Consumo Propio)</t>
  </si>
  <si>
    <t>Coquimbo (Mm3)</t>
  </si>
  <si>
    <t>Maule (Mm3)</t>
  </si>
  <si>
    <t>hoja 47_4</t>
  </si>
  <si>
    <t>Región de Valparaíso</t>
  </si>
  <si>
    <t>Región de Maule</t>
  </si>
  <si>
    <t>Región de la Bío-Bío</t>
  </si>
  <si>
    <t>Región de la Los Lagos</t>
  </si>
  <si>
    <t>Gasolina 88 NOR</t>
  </si>
  <si>
    <t>Cutter</t>
  </si>
  <si>
    <t>DIESEL MARINO</t>
  </si>
  <si>
    <t xml:space="preserve"> Metropolitana (Mm3)</t>
  </si>
  <si>
    <t>Los Lagos (Mm3)</t>
  </si>
  <si>
    <t>Araucania (Mm3)</t>
  </si>
  <si>
    <t>Libertador Bernardo O'Higgins (Mm3)</t>
  </si>
  <si>
    <t>Gas Natural Distribuído por regiones y tipo de consumidor (Mm3). Año 2018,</t>
  </si>
  <si>
    <t>I.- RESUMEN  DE  LA  PRODUCCION,  IMPORTACION  Y  VENTA  DE PETROLEO  CRUDO, GAS NATURAL Y DERIVADOS Año 2018</t>
  </si>
  <si>
    <t>II.- PRODUCCION, IMPORTACION Y PROCESAMIENTO DEL PETROLEO CRUDO Y GAS NATURAL Año 2018.</t>
  </si>
  <si>
    <t>3.- PETROLEO CRUDO PROCESADO EN Aconcagua Año 2018.</t>
  </si>
  <si>
    <t>4.- PETROLEO CRUDO PROCESADO EN Bío-Bío Año 2018.</t>
  </si>
  <si>
    <t>5.- PETROLEO CRUDO Y GAS NATURAL PROCESADO EN Gregorio. Año 2018.</t>
  </si>
  <si>
    <t>III.- PRODUCCION NACIONAL E IMPORTACION DE DERIVADOS DEL PETROLEO. Año 2018.</t>
  </si>
  <si>
    <t>IV.- DISTRIBUCION Y VENTAS DE COMBUSTIBLES LIQUIDOS. Año 2018.</t>
  </si>
  <si>
    <t>c) Ventas de Combustibles Líquidos de las Compañias Distribuidoras, Año 2018.</t>
  </si>
  <si>
    <t>V.- DISTRIBUCION Y VENTAS DE GAS LICUADO, Año 2018.</t>
  </si>
  <si>
    <t>VI. DISTRIBUCION Y VENTA DE GAS DE CIUDAD (1). Año 2018.</t>
  </si>
  <si>
    <t>VII. DISTRIBUCION  DE GAS DE NATURAL. Año 2018.</t>
  </si>
  <si>
    <t xml:space="preserve">     GAS  NATURAL  Y  DERIVADOS. Año 2018.</t>
  </si>
  <si>
    <t xml:space="preserve">   GAS NATURAL. Año 2018.</t>
  </si>
  <si>
    <t>Año 2018</t>
  </si>
  <si>
    <t>a) Producción mensual neta de derivados del Petróleo (m3). Refinería Aconcagua Año 2018.</t>
  </si>
  <si>
    <t>a) Producción mensual neta de derivados del Petróleo (m3). Refinería Bío Bío Año 2018.</t>
  </si>
  <si>
    <t>a) Producción mensual neta de derivados del Petróleo (m3). Refinería Gregorio Año 2018.</t>
  </si>
  <si>
    <t>d) Producción mensual neta de derivados del Petróleo (m3). Totales Refinerías. Año 2018.</t>
  </si>
  <si>
    <t>a) Ventas de Combustibles Líquidos de Enap y Compañías  Distribuidoras (m3), Año 2018.</t>
  </si>
  <si>
    <t>b) Ventas Mensuales Directas de ENAP. Año 2018.</t>
  </si>
  <si>
    <t>b) Ventas Directas de ENAP. Año 2018.</t>
  </si>
  <si>
    <t>4.-  VENTAS TOTALES DE ENAP Y COMPAÑIAS DISTRIBUIDORAS, ORDENADAS POR MES Y POR PRODUCTOS PARA CADA REGIÓN (M3), Año 2018.</t>
  </si>
  <si>
    <t>VENTAS TOTALES DE ENAP Y COMPAÑIAS DISTRIBUIDORAS, ORDENADAS POR MES Y POR PRODUCTOS PARA CADA REGIÓN (M3), Año 2018.</t>
  </si>
  <si>
    <t>3. VENTAS TOTALES DE GLP POR MES Y PARA CADA REGION (ton), Año 2018.</t>
  </si>
  <si>
    <t>VENTAS TOTALES DE GLP POR MES Y PARA CADA REGION (ton), Año 2018.</t>
  </si>
  <si>
    <t>2. VENTAS MENSUALES DE GAS DE CIUDAD POR REGIONES Y TIPO DE CONSUMIDOR (Mm3). Año 2018.</t>
  </si>
  <si>
    <t>VENTAS MENSUALES DE GAS DE CIUDAD POR REGIONES Y TIPO DE CONSUMIDOR (Mm3). Año 2018.</t>
  </si>
  <si>
    <t>2. Gas Natural Distribuído por regiones y tipo de consumidor (Mm3). Año 2018.</t>
  </si>
  <si>
    <t>Gas Natural Distribuído por regiones y tipo de consumidor (Mm3). Año 2018.</t>
  </si>
  <si>
    <t>SLOP Planta</t>
  </si>
  <si>
    <t>MTBE</t>
  </si>
  <si>
    <t>Isomerato</t>
  </si>
  <si>
    <t>Ñuble</t>
  </si>
  <si>
    <t>Magallanes y Antartíca Chilena</t>
  </si>
  <si>
    <t>TOTAL PAIS</t>
  </si>
  <si>
    <t>Bío-Bío  (Mm3)</t>
  </si>
  <si>
    <t>Generadoras y                Centrales</t>
  </si>
  <si>
    <t>Generadoras y Centrales</t>
  </si>
  <si>
    <t>Región del Ñuble</t>
  </si>
  <si>
    <t>hoja 42_3</t>
  </si>
  <si>
    <t>Cat. (Catalítico)</t>
  </si>
  <si>
    <t>Veh. (Vehicular)</t>
  </si>
  <si>
    <t>Fecha</t>
  </si>
  <si>
    <t>Tipo Consumidor</t>
  </si>
  <si>
    <t>2KG</t>
  </si>
  <si>
    <t>2KG C</t>
  </si>
  <si>
    <t>5KG</t>
  </si>
  <si>
    <t>5KG C</t>
  </si>
  <si>
    <t>11KG</t>
  </si>
  <si>
    <t>11KG C</t>
  </si>
  <si>
    <t>15KG</t>
  </si>
  <si>
    <t>15KG C</t>
  </si>
  <si>
    <t>45KG</t>
  </si>
  <si>
    <t>45KG C</t>
  </si>
  <si>
    <t>Cil. Vehicular</t>
  </si>
  <si>
    <t>Granel Veh.</t>
  </si>
  <si>
    <t>Total Envasado</t>
  </si>
  <si>
    <t>Total Granel</t>
  </si>
  <si>
    <t>Ene 18</t>
  </si>
  <si>
    <t>Servicio Público</t>
  </si>
  <si>
    <t>Total Ene 18</t>
  </si>
  <si>
    <t>Feb 18</t>
  </si>
  <si>
    <t>Total Feb 18</t>
  </si>
  <si>
    <t>Mar 18</t>
  </si>
  <si>
    <t>Total Mar 18</t>
  </si>
  <si>
    <t>Abr 18</t>
  </si>
  <si>
    <t>Total Abr 18</t>
  </si>
  <si>
    <t>May 18</t>
  </si>
  <si>
    <t>Total May 18</t>
  </si>
  <si>
    <t>Jun 18</t>
  </si>
  <si>
    <t>Total Jun 18</t>
  </si>
  <si>
    <t>Jul 18</t>
  </si>
  <si>
    <t>Total Jul 18</t>
  </si>
  <si>
    <t>Ago 18</t>
  </si>
  <si>
    <t>Total Ago 18</t>
  </si>
  <si>
    <t>Sep 18</t>
  </si>
  <si>
    <t>Total Sep 18</t>
  </si>
  <si>
    <t>Oct 18</t>
  </si>
  <si>
    <t>Total Oct 18</t>
  </si>
  <si>
    <t>Nov 18</t>
  </si>
  <si>
    <t>Total Nov 18</t>
  </si>
  <si>
    <t>Dic 18</t>
  </si>
  <si>
    <t>Total Dic 18</t>
  </si>
  <si>
    <t>2. VENTA NACIONAL MENSUAL POR TIPO DE CONSUMIDOR (ton).</t>
  </si>
  <si>
    <t>V.- DISTRIBUCION Y VENTAS DE GAS LICUADO, Año 2018,</t>
  </si>
  <si>
    <t>2. VENTA NACIONAL ANUAL POR TIPO DE CONSUMIDOR (ton).</t>
  </si>
  <si>
    <t>CIL. Vehicular</t>
  </si>
  <si>
    <t xml:space="preserve">Granel </t>
  </si>
  <si>
    <t>hoja 35_1</t>
  </si>
  <si>
    <t>hoja 35_2</t>
  </si>
  <si>
    <t xml:space="preserve"> VENTA NACIONAL MENSUAL POR TIPO DE CONSUMIDOR (ton).</t>
  </si>
  <si>
    <t xml:space="preserve"> VENTA NACIONAL ANUAL POR TIPO DE CONSUMIDOR (ton).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</si>
</sst>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 * #,##0_ ;_ * \-#,##0_ ;_ * &quot;-&quot;_ ;_ @_ "/>
    <numFmt numFmtId="43" formatCode="_ * #,##0.00_ ;_ * \-#,##0.00_ ;_ * &quot;-&quot;??_ ;_ @_ "/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_(* #,##0_);_(* \(#,##0\);_(* &quot;-&quot;_);_(@_)"/>
    <numFmt numFmtId="168" formatCode="_(* #,##0.00_);_(* \(#,##0.00\);_(* &quot;-&quot;??_);_(@_)"/>
    <numFmt numFmtId="171" formatCode="_(* #,##0_);_(* \(#,##0\);_(* &quot;-&quot;??_);_(@_)"/>
    <numFmt numFmtId="172" formatCode="_(* #,##0.00_);_(* \(#,##0.00\);_(* &quot;-&quot;_);_(@_)"/>
    <numFmt numFmtId="173" formatCode="#,##0_ ;\-#,##0\ "/>
    <numFmt numFmtId="174" formatCode="_([$€]* #,##0.00_);_([$€]* \(#,##0.00\);_([$€]* &quot;-&quot;??_);_(@_)"/>
    <numFmt numFmtId="175" formatCode="_-* #,##0\ _€_-;\-* #,##0\ _€_-;_-* &quot;-&quot;??\ _€_-;_-@_-"/>
    <numFmt numFmtId="176" formatCode="_-* #,##0_-;\-* #,##0_-;_-* &quot;-&quot;??_-;_-@_-"/>
    <numFmt numFmtId="178" formatCode="#,##0.00_ ;\-#,##0.00\ "/>
    <numFmt numFmtId="179" formatCode="#,##0.0"/>
    <numFmt numFmtId="180" formatCode="#,##0;\(#,##0\)"/>
  </numFmts>
  <fonts count="109" x14ac:knownFonts="1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name val="Century Gothic"/>
      <family val="2"/>
    </font>
    <font>
      <u/>
      <sz val="10"/>
      <name val="Century Gothic"/>
      <family val="2"/>
    </font>
    <font>
      <b/>
      <sz val="10"/>
      <name val="Century Gothic"/>
      <family val="2"/>
    </font>
    <font>
      <sz val="10"/>
      <color indexed="8"/>
      <name val="Arial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i/>
      <sz val="10"/>
      <color indexed="8"/>
      <name val="Century Gothic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10"/>
      <name val="Century Gothic"/>
      <family val="2"/>
    </font>
    <font>
      <b/>
      <vertAlign val="superscript"/>
      <sz val="10"/>
      <name val="Century Gothic"/>
      <family val="2"/>
    </font>
    <font>
      <sz val="1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0"/>
      <color indexed="10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MS Sans Serif"/>
      <family val="2"/>
    </font>
    <font>
      <sz val="12"/>
      <name val="MS Sans Serif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53"/>
      <name val="Arial"/>
      <family val="2"/>
    </font>
    <font>
      <b/>
      <sz val="11"/>
      <color indexed="62"/>
      <name val="Arial"/>
      <family val="2"/>
    </font>
    <font>
      <sz val="10"/>
      <color indexed="9"/>
      <name val="Arial"/>
      <family val="2"/>
    </font>
    <font>
      <sz val="10"/>
      <color indexed="62"/>
      <name val="Arial"/>
      <family val="2"/>
    </font>
    <font>
      <sz val="10"/>
      <color indexed="16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1"/>
      <color indexed="10"/>
      <name val="Calibri"/>
      <family val="2"/>
    </font>
    <font>
      <sz val="12"/>
      <name val="MS Sans Serif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sz val="11"/>
      <color indexed="8"/>
      <name val="Arial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b/>
      <sz val="11"/>
      <name val="Arial"/>
      <family val="2"/>
    </font>
    <font>
      <sz val="11"/>
      <name val="Century Gothic"/>
      <family val="2"/>
    </font>
    <font>
      <b/>
      <sz val="11"/>
      <color indexed="8"/>
      <name val="Arial"/>
      <family val="2"/>
    </font>
    <font>
      <b/>
      <sz val="8"/>
      <name val="Century Gothic"/>
      <family val="2"/>
    </font>
    <font>
      <sz val="12"/>
      <name val="Century Gothic"/>
      <family val="2"/>
    </font>
    <font>
      <sz val="10"/>
      <name val="Arial"/>
      <family val="2"/>
    </font>
    <font>
      <u/>
      <sz val="8"/>
      <name val="Century Gothic"/>
      <family val="2"/>
    </font>
    <font>
      <sz val="8"/>
      <name val="Century Gothic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Verdana"/>
      <family val="2"/>
    </font>
    <font>
      <sz val="10"/>
      <color rgb="FF000000"/>
      <name val="Arial"/>
      <family val="2"/>
    </font>
    <font>
      <b/>
      <sz val="8"/>
      <color rgb="FFFFFFFF"/>
      <name val="Verdan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</fonts>
  <fills count="8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1D641C"/>
        <bgColor rgb="FFFFFFFF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0.249977111117893"/>
        <bgColor theme="6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</borders>
  <cellStyleXfs count="801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81" fillId="43" borderId="0" applyNumberFormat="0" applyBorder="0" applyAlignment="0" applyProtection="0"/>
    <xf numFmtId="0" fontId="12" fillId="2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12" fillId="3" borderId="0" applyNumberFormat="0" applyBorder="0" applyAlignment="0" applyProtection="0"/>
    <xf numFmtId="0" fontId="81" fillId="44" borderId="0" applyNumberFormat="0" applyBorder="0" applyAlignment="0" applyProtection="0"/>
    <xf numFmtId="0" fontId="81" fillId="45" borderId="0" applyNumberFormat="0" applyBorder="0" applyAlignment="0" applyProtection="0"/>
    <xf numFmtId="0" fontId="12" fillId="4" borderId="0" applyNumberFormat="0" applyBorder="0" applyAlignment="0" applyProtection="0"/>
    <xf numFmtId="0" fontId="81" fillId="45" borderId="0" applyNumberFormat="0" applyBorder="0" applyAlignment="0" applyProtection="0"/>
    <xf numFmtId="0" fontId="81" fillId="46" borderId="0" applyNumberFormat="0" applyBorder="0" applyAlignment="0" applyProtection="0"/>
    <xf numFmtId="0" fontId="12" fillId="5" borderId="0" applyNumberFormat="0" applyBorder="0" applyAlignment="0" applyProtection="0"/>
    <xf numFmtId="0" fontId="81" fillId="46" borderId="0" applyNumberFormat="0" applyBorder="0" applyAlignment="0" applyProtection="0"/>
    <xf numFmtId="0" fontId="81" fillId="47" borderId="0" applyNumberFormat="0" applyBorder="0" applyAlignment="0" applyProtection="0"/>
    <xf numFmtId="0" fontId="12" fillId="6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12" fillId="4" borderId="0" applyNumberFormat="0" applyBorder="0" applyAlignment="0" applyProtection="0"/>
    <xf numFmtId="0" fontId="81" fillId="4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81" fillId="49" borderId="0" applyNumberFormat="0" applyBorder="0" applyAlignment="0" applyProtection="0"/>
    <xf numFmtId="0" fontId="12" fillId="6" borderId="0" applyNumberFormat="0" applyBorder="0" applyAlignment="0" applyProtection="0"/>
    <xf numFmtId="0" fontId="81" fillId="49" borderId="0" applyNumberFormat="0" applyBorder="0" applyAlignment="0" applyProtection="0"/>
    <xf numFmtId="0" fontId="81" fillId="50" borderId="0" applyNumberFormat="0" applyBorder="0" applyAlignment="0" applyProtection="0"/>
    <xf numFmtId="0" fontId="12" fillId="3" borderId="0" applyNumberFormat="0" applyBorder="0" applyAlignment="0" applyProtection="0"/>
    <xf numFmtId="0" fontId="81" fillId="50" borderId="0" applyNumberFormat="0" applyBorder="0" applyAlignment="0" applyProtection="0"/>
    <xf numFmtId="0" fontId="81" fillId="51" borderId="0" applyNumberFormat="0" applyBorder="0" applyAlignment="0" applyProtection="0"/>
    <xf numFmtId="0" fontId="12" fillId="8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12" fillId="9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12" fillId="6" borderId="0" applyNumberFormat="0" applyBorder="0" applyAlignment="0" applyProtection="0"/>
    <xf numFmtId="0" fontId="81" fillId="53" borderId="0" applyNumberFormat="0" applyBorder="0" applyAlignment="0" applyProtection="0"/>
    <xf numFmtId="0" fontId="81" fillId="54" borderId="0" applyNumberFormat="0" applyBorder="0" applyAlignment="0" applyProtection="0"/>
    <xf numFmtId="0" fontId="12" fillId="4" borderId="0" applyNumberFormat="0" applyBorder="0" applyAlignment="0" applyProtection="0"/>
    <xf numFmtId="0" fontId="81" fillId="54" borderId="0" applyNumberFormat="0" applyBorder="0" applyAlignment="0" applyProtection="0"/>
    <xf numFmtId="0" fontId="33" fillId="6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9" borderId="0" applyNumberFormat="0" applyBorder="0" applyAlignment="0" applyProtection="0"/>
    <xf numFmtId="0" fontId="33" fillId="6" borderId="0" applyNumberFormat="0" applyBorder="0" applyAlignment="0" applyProtection="0"/>
    <xf numFmtId="0" fontId="33" fillId="3" borderId="0" applyNumberFormat="0" applyBorder="0" applyAlignment="0" applyProtection="0"/>
    <xf numFmtId="0" fontId="82" fillId="55" borderId="0" applyNumberFormat="0" applyBorder="0" applyAlignment="0" applyProtection="0"/>
    <xf numFmtId="0" fontId="33" fillId="6" borderId="0" applyNumberFormat="0" applyBorder="0" applyAlignment="0" applyProtection="0"/>
    <xf numFmtId="0" fontId="82" fillId="56" borderId="0" applyNumberFormat="0" applyBorder="0" applyAlignment="0" applyProtection="0"/>
    <xf numFmtId="0" fontId="33" fillId="10" borderId="0" applyNumberFormat="0" applyBorder="0" applyAlignment="0" applyProtection="0"/>
    <xf numFmtId="0" fontId="82" fillId="57" borderId="0" applyNumberFormat="0" applyBorder="0" applyAlignment="0" applyProtection="0"/>
    <xf numFmtId="0" fontId="33" fillId="11" borderId="0" applyNumberFormat="0" applyBorder="0" applyAlignment="0" applyProtection="0"/>
    <xf numFmtId="0" fontId="82" fillId="58" borderId="0" applyNumberFormat="0" applyBorder="0" applyAlignment="0" applyProtection="0"/>
    <xf numFmtId="0" fontId="33" fillId="9" borderId="0" applyNumberFormat="0" applyBorder="0" applyAlignment="0" applyProtection="0"/>
    <xf numFmtId="0" fontId="82" fillId="59" borderId="0" applyNumberFormat="0" applyBorder="0" applyAlignment="0" applyProtection="0"/>
    <xf numFmtId="0" fontId="33" fillId="6" borderId="0" applyNumberFormat="0" applyBorder="0" applyAlignment="0" applyProtection="0"/>
    <xf numFmtId="0" fontId="82" fillId="60" borderId="0" applyNumberFormat="0" applyBorder="0" applyAlignment="0" applyProtection="0"/>
    <xf numFmtId="0" fontId="33" fillId="3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7" fillId="17" borderId="0" applyNumberFormat="0" applyBorder="0" applyAlignment="0" applyProtection="0"/>
    <xf numFmtId="0" fontId="44" fillId="18" borderId="0" applyNumberFormat="0" applyBorder="0" applyAlignment="0" applyProtection="0"/>
    <xf numFmtId="0" fontId="34" fillId="6" borderId="0" applyNumberFormat="0" applyBorder="0" applyAlignment="0" applyProtection="0"/>
    <xf numFmtId="0" fontId="83" fillId="61" borderId="0" applyNumberFormat="0" applyBorder="0" applyAlignment="0" applyProtection="0"/>
    <xf numFmtId="0" fontId="10" fillId="0" borderId="0"/>
    <xf numFmtId="0" fontId="43" fillId="0" borderId="0"/>
    <xf numFmtId="0" fontId="10" fillId="0" borderId="0"/>
    <xf numFmtId="0" fontId="62" fillId="7" borderId="1" applyNumberFormat="0" applyAlignment="0" applyProtection="0"/>
    <xf numFmtId="0" fontId="84" fillId="62" borderId="90" applyNumberFormat="0" applyAlignment="0" applyProtection="0"/>
    <xf numFmtId="0" fontId="45" fillId="19" borderId="1" applyNumberFormat="0" applyAlignment="0" applyProtection="0"/>
    <xf numFmtId="0" fontId="62" fillId="7" borderId="1" applyNumberFormat="0" applyAlignment="0" applyProtection="0"/>
    <xf numFmtId="0" fontId="85" fillId="63" borderId="91" applyNumberFormat="0" applyAlignment="0" applyProtection="0"/>
    <xf numFmtId="0" fontId="46" fillId="20" borderId="2" applyNumberFormat="0" applyAlignment="0" applyProtection="0"/>
    <xf numFmtId="0" fontId="35" fillId="12" borderId="2" applyNumberFormat="0" applyAlignment="0" applyProtection="0"/>
    <xf numFmtId="0" fontId="86" fillId="0" borderId="92" applyNumberFormat="0" applyFill="0" applyAlignment="0" applyProtection="0"/>
    <xf numFmtId="0" fontId="47" fillId="0" borderId="3" applyNumberFormat="0" applyFill="0" applyAlignment="0" applyProtection="0"/>
    <xf numFmtId="0" fontId="39" fillId="0" borderId="4" applyNumberFormat="0" applyFill="0" applyAlignment="0" applyProtection="0"/>
    <xf numFmtId="0" fontId="35" fillId="12" borderId="2" applyNumberFormat="0" applyAlignment="0" applyProtection="0"/>
    <xf numFmtId="0" fontId="87" fillId="0" borderId="93" applyNumberFormat="0" applyFill="0" applyAlignment="0" applyProtection="0"/>
    <xf numFmtId="0" fontId="8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82" fillId="6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33" fillId="13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82" fillId="6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9" fillId="20" borderId="0" applyNumberFormat="0" applyBorder="0" applyAlignment="0" applyProtection="0"/>
    <xf numFmtId="0" fontId="49" fillId="29" borderId="0" applyNumberFormat="0" applyBorder="0" applyAlignment="0" applyProtection="0"/>
    <xf numFmtId="0" fontId="33" fillId="10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82" fillId="66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49" fillId="28" borderId="0" applyNumberFormat="0" applyBorder="0" applyAlignment="0" applyProtection="0"/>
    <xf numFmtId="0" fontId="49" fillId="20" borderId="0" applyNumberFormat="0" applyBorder="0" applyAlignment="0" applyProtection="0"/>
    <xf numFmtId="0" fontId="33" fillId="11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82" fillId="67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6" borderId="0" applyNumberFormat="0" applyBorder="0" applyAlignment="0" applyProtection="0"/>
    <xf numFmtId="0" fontId="33" fillId="14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82" fillId="68" borderId="0" applyNumberFormat="0" applyBorder="0" applyAlignment="0" applyProtection="0"/>
    <xf numFmtId="0" fontId="2" fillId="30" borderId="0" applyNumberFormat="0" applyBorder="0" applyAlignment="0" applyProtection="0"/>
    <xf numFmtId="0" fontId="2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31" borderId="0" applyNumberFormat="0" applyBorder="0" applyAlignment="0" applyProtection="0"/>
    <xf numFmtId="0" fontId="33" fillId="15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82" fillId="69" borderId="0" applyNumberFormat="0" applyBorder="0" applyAlignment="0" applyProtection="0"/>
    <xf numFmtId="0" fontId="2" fillId="27" borderId="0" applyNumberFormat="0" applyBorder="0" applyAlignment="0" applyProtection="0"/>
    <xf numFmtId="0" fontId="2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33" fillId="16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89" fillId="70" borderId="90" applyNumberFormat="0" applyAlignment="0" applyProtection="0"/>
    <xf numFmtId="0" fontId="50" fillId="32" borderId="1" applyNumberFormat="0" applyAlignment="0" applyProtection="0"/>
    <xf numFmtId="0" fontId="36" fillId="8" borderId="1" applyNumberFormat="0" applyAlignment="0" applyProtection="0"/>
    <xf numFmtId="174" fontId="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7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2" fontId="10" fillId="0" borderId="0" applyFill="0" applyBorder="0" applyAlignment="0" applyProtection="0"/>
    <xf numFmtId="0" fontId="34" fillId="6" borderId="0" applyNumberFormat="0" applyBorder="0" applyAlignment="0" applyProtection="0"/>
    <xf numFmtId="0" fontId="58" fillId="0" borderId="6" applyNumberFormat="0" applyFill="0" applyAlignment="0" applyProtection="0"/>
    <xf numFmtId="0" fontId="59" fillId="0" borderId="7" applyNumberFormat="0" applyFill="0" applyAlignment="0" applyProtection="0"/>
    <xf numFmtId="0" fontId="60" fillId="0" borderId="8" applyNumberFormat="0" applyFill="0" applyAlignment="0" applyProtection="0"/>
    <xf numFmtId="0" fontId="60" fillId="0" borderId="0" applyNumberFormat="0" applyFill="0" applyBorder="0" applyAlignment="0" applyProtection="0"/>
    <xf numFmtId="0" fontId="90" fillId="71" borderId="0" applyNumberFormat="0" applyBorder="0" applyAlignment="0" applyProtection="0"/>
    <xf numFmtId="0" fontId="51" fillId="34" borderId="0" applyNumberFormat="0" applyBorder="0" applyAlignment="0" applyProtection="0"/>
    <xf numFmtId="0" fontId="37" fillId="17" borderId="0" applyNumberFormat="0" applyBorder="0" applyAlignment="0" applyProtection="0"/>
    <xf numFmtId="0" fontId="36" fillId="8" borderId="1" applyNumberFormat="0" applyAlignment="0" applyProtection="0"/>
    <xf numFmtId="0" fontId="39" fillId="0" borderId="4" applyNumberFormat="0" applyFill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1" fontId="10" fillId="0" borderId="0" applyFont="0" applyFill="0" applyBorder="0" applyAlignment="0" applyProtection="0"/>
    <xf numFmtId="164" fontId="8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7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8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43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1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0" fontId="92" fillId="72" borderId="94">
      <alignment horizontal="right" vertical="center"/>
    </xf>
    <xf numFmtId="0" fontId="92" fillId="73" borderId="94">
      <alignment horizontal="left" vertical="top" wrapText="1"/>
    </xf>
    <xf numFmtId="180" fontId="92" fillId="73" borderId="94">
      <alignment horizontal="right" vertical="center"/>
    </xf>
    <xf numFmtId="0" fontId="93" fillId="74" borderId="95"/>
    <xf numFmtId="0" fontId="92" fillId="75" borderId="94">
      <alignment horizontal="left" vertical="top" wrapText="1"/>
    </xf>
    <xf numFmtId="0" fontId="94" fillId="76" borderId="96">
      <alignment vertical="top" wrapText="1"/>
    </xf>
    <xf numFmtId="0" fontId="94" fillId="76" borderId="96">
      <alignment horizontal="center" wrapText="1"/>
    </xf>
    <xf numFmtId="0" fontId="95" fillId="77" borderId="0" applyNumberFormat="0" applyBorder="0" applyAlignment="0" applyProtection="0"/>
    <xf numFmtId="0" fontId="52" fillId="35" borderId="0" applyNumberFormat="0" applyBorder="0" applyAlignment="0" applyProtection="0"/>
    <xf numFmtId="0" fontId="61" fillId="8" borderId="0" applyNumberFormat="0" applyBorder="0" applyAlignment="0" applyProtection="0"/>
    <xf numFmtId="0" fontId="23" fillId="0" borderId="0"/>
    <xf numFmtId="0" fontId="10" fillId="0" borderId="0"/>
    <xf numFmtId="0" fontId="81" fillId="0" borderId="0"/>
    <xf numFmtId="0" fontId="25" fillId="0" borderId="0"/>
    <xf numFmtId="0" fontId="10" fillId="0" borderId="0"/>
    <xf numFmtId="0" fontId="43" fillId="0" borderId="0"/>
    <xf numFmtId="0" fontId="10" fillId="0" borderId="0"/>
    <xf numFmtId="0" fontId="64" fillId="0" borderId="0"/>
    <xf numFmtId="0" fontId="10" fillId="0" borderId="0"/>
    <xf numFmtId="0" fontId="10" fillId="0" borderId="0"/>
    <xf numFmtId="0" fontId="32" fillId="0" borderId="0"/>
    <xf numFmtId="0" fontId="31" fillId="0" borderId="0"/>
    <xf numFmtId="0" fontId="63" fillId="0" borderId="0"/>
    <xf numFmtId="0" fontId="31" fillId="0" borderId="0"/>
    <xf numFmtId="0" fontId="25" fillId="0" borderId="0"/>
    <xf numFmtId="0" fontId="10" fillId="0" borderId="0"/>
    <xf numFmtId="0" fontId="43" fillId="0" borderId="0"/>
    <xf numFmtId="0" fontId="10" fillId="0" borderId="0"/>
    <xf numFmtId="0" fontId="10" fillId="0" borderId="0"/>
    <xf numFmtId="0" fontId="43" fillId="0" borderId="0"/>
    <xf numFmtId="0" fontId="10" fillId="0" borderId="0"/>
    <xf numFmtId="0" fontId="31" fillId="0" borderId="0"/>
    <xf numFmtId="0" fontId="81" fillId="0" borderId="0"/>
    <xf numFmtId="0" fontId="91" fillId="0" borderId="0"/>
    <xf numFmtId="0" fontId="15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15" fillId="0" borderId="0"/>
    <xf numFmtId="0" fontId="2" fillId="0" borderId="0"/>
    <xf numFmtId="0" fontId="2" fillId="0" borderId="0"/>
    <xf numFmtId="0" fontId="10" fillId="27" borderId="9" applyNumberFormat="0" applyFont="0" applyAlignment="0" applyProtection="0"/>
    <xf numFmtId="0" fontId="10" fillId="4" borderId="9" applyNumberFormat="0" applyFont="0" applyAlignment="0" applyProtection="0"/>
    <xf numFmtId="0" fontId="81" fillId="78" borderId="97" applyNumberFormat="0" applyFont="0" applyAlignment="0" applyProtection="0"/>
    <xf numFmtId="0" fontId="81" fillId="78" borderId="97" applyNumberFormat="0" applyFont="0" applyAlignment="0" applyProtection="0"/>
    <xf numFmtId="0" fontId="10" fillId="4" borderId="9" applyNumberFormat="0" applyFont="0" applyAlignment="0" applyProtection="0"/>
    <xf numFmtId="0" fontId="38" fillId="7" borderId="10" applyNumberFormat="0" applyAlignment="0" applyProtection="0"/>
    <xf numFmtId="9" fontId="10" fillId="0" borderId="0" applyFont="0" applyFill="0" applyBorder="0" applyAlignment="0" applyProtection="0"/>
    <xf numFmtId="179" fontId="10" fillId="0" borderId="0" applyFill="0" applyBorder="0" applyAlignment="0" applyProtection="0"/>
    <xf numFmtId="3" fontId="10" fillId="0" borderId="0" applyFill="0" applyBorder="0" applyAlignment="0" applyProtection="0"/>
    <xf numFmtId="0" fontId="96" fillId="62" borderId="98" applyNumberFormat="0" applyAlignment="0" applyProtection="0"/>
    <xf numFmtId="0" fontId="53" fillId="19" borderId="10" applyNumberFormat="0" applyAlignment="0" applyProtection="0"/>
    <xf numFmtId="0" fontId="38" fillId="7" borderId="10" applyNumberFormat="0" applyAlignment="0" applyProtection="0"/>
    <xf numFmtId="4" fontId="30" fillId="36" borderId="11" applyNumberFormat="0" applyProtection="0">
      <alignment horizontal="left" vertical="center" indent="1"/>
    </xf>
    <xf numFmtId="4" fontId="30" fillId="37" borderId="0" applyNumberFormat="0" applyProtection="0">
      <alignment horizontal="left" vertical="center" indent="1"/>
    </xf>
    <xf numFmtId="4" fontId="2" fillId="38" borderId="11" applyNumberFormat="0" applyProtection="0">
      <alignment horizontal="right" vertical="center"/>
    </xf>
    <xf numFmtId="4" fontId="2" fillId="39" borderId="11" applyNumberFormat="0" applyProtection="0">
      <alignment horizontal="left" vertical="center" indent="1"/>
    </xf>
    <xf numFmtId="0" fontId="2" fillId="37" borderId="11" applyNumberFormat="0" applyProtection="0">
      <alignment horizontal="left" vertical="top" indent="1"/>
    </xf>
    <xf numFmtId="0" fontId="9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55" fillId="0" borderId="12" applyNumberFormat="0" applyFill="0" applyAlignment="0" applyProtection="0"/>
    <xf numFmtId="0" fontId="58" fillId="0" borderId="6" applyNumberFormat="0" applyFill="0" applyAlignment="0" applyProtection="0"/>
    <xf numFmtId="0" fontId="100" fillId="0" borderId="99" applyNumberFormat="0" applyFill="0" applyAlignment="0" applyProtection="0"/>
    <xf numFmtId="0" fontId="56" fillId="0" borderId="5" applyNumberFormat="0" applyFill="0" applyAlignment="0" applyProtection="0"/>
    <xf numFmtId="0" fontId="59" fillId="0" borderId="7" applyNumberFormat="0" applyFill="0" applyAlignment="0" applyProtection="0"/>
    <xf numFmtId="0" fontId="88" fillId="0" borderId="100" applyNumberFormat="0" applyFill="0" applyAlignment="0" applyProtection="0"/>
    <xf numFmtId="0" fontId="48" fillId="0" borderId="13" applyNumberFormat="0" applyFill="0" applyAlignment="0" applyProtection="0"/>
    <xf numFmtId="0" fontId="60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01" fillId="0" borderId="101" applyNumberFormat="0" applyFill="0" applyAlignment="0" applyProtection="0"/>
    <xf numFmtId="0" fontId="30" fillId="0" borderId="14" applyNumberFormat="0" applyFill="0" applyAlignment="0" applyProtection="0"/>
    <xf numFmtId="0" fontId="24" fillId="0" borderId="15" applyNumberFormat="0" applyFill="0" applyAlignment="0" applyProtection="0"/>
    <xf numFmtId="0" fontId="39" fillId="0" borderId="0" applyNumberFormat="0" applyFill="0" applyBorder="0" applyAlignment="0" applyProtection="0"/>
  </cellStyleXfs>
  <cellXfs count="667">
    <xf numFmtId="0" fontId="0" fillId="0" borderId="0" xfId="0"/>
    <xf numFmtId="37" fontId="4" fillId="0" borderId="0" xfId="0" applyNumberFormat="1" applyFont="1" applyAlignment="1" applyProtection="1">
      <alignment horizontal="left" vertical="center"/>
    </xf>
    <xf numFmtId="37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37" fontId="6" fillId="0" borderId="0" xfId="0" applyNumberFormat="1" applyFont="1" applyAlignment="1" applyProtection="1">
      <alignment horizontal="left" vertical="center"/>
    </xf>
    <xf numFmtId="0" fontId="6" fillId="0" borderId="16" xfId="0" applyFont="1" applyBorder="1" applyAlignment="1">
      <alignment vertical="center"/>
    </xf>
    <xf numFmtId="0" fontId="4" fillId="0" borderId="0" xfId="0" applyFont="1"/>
    <xf numFmtId="167" fontId="4" fillId="0" borderId="0" xfId="177" applyFont="1" applyAlignment="1" applyProtection="1">
      <alignment vertical="center"/>
    </xf>
    <xf numFmtId="167" fontId="4" fillId="0" borderId="16" xfId="177" applyFont="1" applyBorder="1"/>
    <xf numFmtId="167" fontId="4" fillId="0" borderId="0" xfId="177" applyFont="1" applyAlignment="1" applyProtection="1">
      <alignment horizontal="left" vertical="center"/>
    </xf>
    <xf numFmtId="167" fontId="4" fillId="0" borderId="0" xfId="177" applyFont="1"/>
    <xf numFmtId="167" fontId="5" fillId="0" borderId="0" xfId="177" applyFont="1" applyAlignment="1" applyProtection="1">
      <alignment horizontal="left" vertical="center"/>
    </xf>
    <xf numFmtId="37" fontId="4" fillId="0" borderId="0" xfId="0" applyNumberFormat="1" applyFont="1" applyProtection="1"/>
    <xf numFmtId="37" fontId="4" fillId="0" borderId="0" xfId="0" applyNumberFormat="1" applyFont="1" applyAlignment="1" applyProtection="1">
      <alignment horizontal="left"/>
    </xf>
    <xf numFmtId="37" fontId="8" fillId="0" borderId="17" xfId="0" applyNumberFormat="1" applyFont="1" applyFill="1" applyBorder="1" applyProtection="1"/>
    <xf numFmtId="37" fontId="8" fillId="0" borderId="0" xfId="0" applyNumberFormat="1" applyFont="1" applyFill="1" applyAlignment="1" applyProtection="1">
      <alignment horizontal="center"/>
    </xf>
    <xf numFmtId="37" fontId="8" fillId="0" borderId="0" xfId="0" applyNumberFormat="1" applyFont="1" applyFill="1" applyAlignment="1" applyProtection="1">
      <alignment horizontal="left"/>
    </xf>
    <xf numFmtId="37" fontId="8" fillId="0" borderId="18" xfId="0" applyNumberFormat="1" applyFont="1" applyFill="1" applyBorder="1" applyProtection="1"/>
    <xf numFmtId="171" fontId="4" fillId="0" borderId="0" xfId="176" applyNumberFormat="1" applyFont="1"/>
    <xf numFmtId="0" fontId="4" fillId="0" borderId="0" xfId="0" applyFont="1" applyBorder="1" applyAlignment="1">
      <alignment horizontal="center"/>
    </xf>
    <xf numFmtId="0" fontId="4" fillId="0" borderId="0" xfId="0" applyFont="1" applyAlignment="1" applyProtection="1">
      <alignment horizontal="left"/>
    </xf>
    <xf numFmtId="167" fontId="8" fillId="0" borderId="18" xfId="177" applyFont="1" applyFill="1" applyBorder="1" applyProtection="1"/>
    <xf numFmtId="167" fontId="8" fillId="0" borderId="0" xfId="177" applyFont="1" applyFill="1" applyBorder="1" applyProtection="1"/>
    <xf numFmtId="167" fontId="4" fillId="0" borderId="0" xfId="177" applyFont="1" applyProtection="1"/>
    <xf numFmtId="167" fontId="4" fillId="0" borderId="0" xfId="177" applyFont="1" applyBorder="1" applyAlignment="1">
      <alignment horizontal="center"/>
    </xf>
    <xf numFmtId="171" fontId="4" fillId="0" borderId="0" xfId="0" applyNumberFormat="1" applyFont="1"/>
    <xf numFmtId="0" fontId="4" fillId="0" borderId="0" xfId="0" applyFont="1" applyBorder="1"/>
    <xf numFmtId="171" fontId="4" fillId="0" borderId="0" xfId="0" applyNumberFormat="1" applyFont="1" applyAlignment="1">
      <alignment vertical="center"/>
    </xf>
    <xf numFmtId="167" fontId="4" fillId="0" borderId="0" xfId="0" applyNumberFormat="1" applyFont="1"/>
    <xf numFmtId="171" fontId="9" fillId="40" borderId="16" xfId="176" applyNumberFormat="1" applyFont="1" applyFill="1" applyBorder="1" applyAlignment="1">
      <alignment horizontal="center" vertical="center" wrapText="1"/>
    </xf>
    <xf numFmtId="167" fontId="5" fillId="0" borderId="0" xfId="177" applyFont="1"/>
    <xf numFmtId="171" fontId="4" fillId="0" borderId="0" xfId="176" applyNumberFormat="1" applyFont="1" applyBorder="1" applyAlignment="1">
      <alignment vertical="center"/>
    </xf>
    <xf numFmtId="167" fontId="4" fillId="0" borderId="0" xfId="177" applyFont="1" applyAlignment="1">
      <alignment horizontal="left"/>
    </xf>
    <xf numFmtId="167" fontId="9" fillId="0" borderId="16" xfId="177" applyFont="1" applyFill="1" applyBorder="1" applyAlignment="1">
      <alignment horizontal="left" vertical="center" wrapText="1"/>
    </xf>
    <xf numFmtId="0" fontId="9" fillId="0" borderId="0" xfId="757" applyFont="1" applyFill="1" applyBorder="1" applyAlignment="1">
      <alignment horizontal="left" vertical="center" wrapText="1"/>
    </xf>
    <xf numFmtId="0" fontId="8" fillId="0" borderId="0" xfId="759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171" fontId="9" fillId="40" borderId="16" xfId="176" applyNumberFormat="1" applyFont="1" applyFill="1" applyBorder="1" applyAlignment="1">
      <alignment horizontal="center" vertical="center"/>
    </xf>
    <xf numFmtId="171" fontId="9" fillId="40" borderId="16" xfId="176" applyNumberFormat="1" applyFont="1" applyFill="1" applyBorder="1" applyAlignment="1">
      <alignment horizontal="centerContinuous" vertical="center"/>
    </xf>
    <xf numFmtId="171" fontId="4" fillId="0" borderId="0" xfId="176" applyNumberFormat="1" applyFont="1" applyAlignment="1" applyProtection="1">
      <alignment horizontal="left"/>
    </xf>
    <xf numFmtId="167" fontId="9" fillId="40" borderId="16" xfId="177" applyFont="1" applyFill="1" applyBorder="1" applyAlignment="1">
      <alignment horizontal="center" vertical="center"/>
    </xf>
    <xf numFmtId="167" fontId="4" fillId="0" borderId="0" xfId="177" applyFont="1" applyBorder="1"/>
    <xf numFmtId="167" fontId="4" fillId="0" borderId="0" xfId="177" applyFont="1" applyAlignment="1">
      <alignment vertical="center"/>
    </xf>
    <xf numFmtId="167" fontId="4" fillId="0" borderId="0" xfId="177" quotePrefix="1" applyFont="1"/>
    <xf numFmtId="167" fontId="9" fillId="40" borderId="16" xfId="177" applyFont="1" applyFill="1" applyBorder="1" applyAlignment="1">
      <alignment horizontal="center"/>
    </xf>
    <xf numFmtId="167" fontId="4" fillId="0" borderId="0" xfId="177" quotePrefix="1" applyFont="1" applyBorder="1"/>
    <xf numFmtId="37" fontId="4" fillId="0" borderId="0" xfId="0" applyNumberFormat="1" applyFont="1" applyBorder="1" applyAlignment="1" applyProtection="1">
      <alignment vertical="center"/>
    </xf>
    <xf numFmtId="37" fontId="5" fillId="0" borderId="0" xfId="0" applyNumberFormat="1" applyFont="1" applyAlignment="1" applyProtection="1">
      <alignment horizontal="left" vertical="center"/>
    </xf>
    <xf numFmtId="37" fontId="4" fillId="0" borderId="16" xfId="0" applyNumberFormat="1" applyFont="1" applyBorder="1" applyAlignment="1" applyProtection="1">
      <alignment horizontal="left" vertical="center"/>
    </xf>
    <xf numFmtId="0" fontId="4" fillId="0" borderId="0" xfId="0" applyFont="1" applyFill="1" applyAlignment="1">
      <alignment vertical="center"/>
    </xf>
    <xf numFmtId="167" fontId="8" fillId="0" borderId="16" xfId="177" applyFont="1" applyFill="1" applyBorder="1" applyAlignment="1">
      <alignment horizontal="right" vertical="center" wrapText="1"/>
    </xf>
    <xf numFmtId="171" fontId="9" fillId="40" borderId="16" xfId="176" applyNumberFormat="1" applyFont="1" applyFill="1" applyBorder="1" applyAlignment="1">
      <alignment horizontal="center"/>
    </xf>
    <xf numFmtId="171" fontId="8" fillId="0" borderId="16" xfId="176" applyNumberFormat="1" applyFont="1" applyFill="1" applyBorder="1" applyAlignment="1">
      <alignment horizontal="right" wrapText="1"/>
    </xf>
    <xf numFmtId="167" fontId="8" fillId="0" borderId="0" xfId="177" applyFont="1" applyFill="1" applyBorder="1" applyAlignment="1" applyProtection="1">
      <alignment horizontal="left" vertical="center"/>
    </xf>
    <xf numFmtId="171" fontId="4" fillId="0" borderId="16" xfId="176" applyNumberFormat="1" applyFont="1" applyBorder="1"/>
    <xf numFmtId="171" fontId="9" fillId="0" borderId="0" xfId="176" applyNumberFormat="1" applyFont="1" applyAlignment="1">
      <alignment vertical="center"/>
    </xf>
    <xf numFmtId="171" fontId="8" fillId="0" borderId="0" xfId="176" applyNumberFormat="1" applyFont="1" applyAlignment="1">
      <alignment vertical="center"/>
    </xf>
    <xf numFmtId="171" fontId="8" fillId="0" borderId="0" xfId="176" applyNumberFormat="1" applyFont="1"/>
    <xf numFmtId="171" fontId="9" fillId="0" borderId="16" xfId="176" applyNumberFormat="1" applyFont="1" applyFill="1" applyBorder="1" applyAlignment="1">
      <alignment horizontal="left" vertical="center" wrapText="1"/>
    </xf>
    <xf numFmtId="171" fontId="8" fillId="0" borderId="0" xfId="176" applyNumberFormat="1" applyFont="1" applyFill="1" applyBorder="1" applyAlignment="1">
      <alignment vertical="center"/>
    </xf>
    <xf numFmtId="171" fontId="4" fillId="0" borderId="0" xfId="176" applyNumberFormat="1" applyFont="1" applyAlignment="1">
      <alignment vertical="center"/>
    </xf>
    <xf numFmtId="171" fontId="9" fillId="0" borderId="16" xfId="176" applyNumberFormat="1" applyFont="1" applyFill="1" applyBorder="1" applyAlignment="1">
      <alignment horizontal="left" wrapText="1"/>
    </xf>
    <xf numFmtId="171" fontId="8" fillId="0" borderId="0" xfId="176" applyNumberFormat="1" applyFont="1" applyFill="1" applyBorder="1" applyAlignment="1">
      <alignment horizontal="center" vertical="center"/>
    </xf>
    <xf numFmtId="37" fontId="4" fillId="0" borderId="0" xfId="0" applyNumberFormat="1" applyFont="1" applyFill="1" applyProtection="1"/>
    <xf numFmtId="37" fontId="4" fillId="0" borderId="0" xfId="0" applyNumberFormat="1" applyFont="1" applyFill="1" applyBorder="1" applyProtection="1"/>
    <xf numFmtId="171" fontId="4" fillId="0" borderId="16" xfId="176" applyNumberFormat="1" applyFont="1" applyFill="1" applyBorder="1"/>
    <xf numFmtId="167" fontId="6" fillId="0" borderId="0" xfId="177" applyFont="1"/>
    <xf numFmtId="171" fontId="6" fillId="0" borderId="19" xfId="176" applyNumberFormat="1" applyFont="1" applyFill="1" applyBorder="1" applyAlignment="1">
      <alignment horizontal="left" vertical="center" wrapText="1"/>
    </xf>
    <xf numFmtId="171" fontId="6" fillId="0" borderId="16" xfId="176" applyNumberFormat="1" applyFont="1" applyFill="1" applyBorder="1" applyAlignment="1">
      <alignment horizontal="left" vertical="center" wrapText="1"/>
    </xf>
    <xf numFmtId="171" fontId="6" fillId="0" borderId="16" xfId="176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71" fontId="6" fillId="0" borderId="0" xfId="176" applyNumberFormat="1" applyFont="1" applyAlignment="1">
      <alignment vertical="center"/>
    </xf>
    <xf numFmtId="171" fontId="6" fillId="0" borderId="0" xfId="176" applyNumberFormat="1" applyFont="1" applyBorder="1" applyAlignment="1">
      <alignment vertical="center"/>
    </xf>
    <xf numFmtId="171" fontId="6" fillId="0" borderId="0" xfId="176" applyNumberFormat="1" applyFont="1" applyFill="1" applyBorder="1"/>
    <xf numFmtId="171" fontId="6" fillId="0" borderId="0" xfId="176" applyNumberFormat="1" applyFont="1"/>
    <xf numFmtId="171" fontId="6" fillId="0" borderId="20" xfId="176" applyNumberFormat="1" applyFont="1" applyFill="1" applyBorder="1" applyAlignment="1">
      <alignment horizontal="left" vertical="center" wrapText="1"/>
    </xf>
    <xf numFmtId="171" fontId="4" fillId="0" borderId="20" xfId="176" applyNumberFormat="1" applyFont="1" applyFill="1" applyBorder="1" applyAlignment="1">
      <alignment horizontal="right" vertical="center" wrapText="1"/>
    </xf>
    <xf numFmtId="171" fontId="6" fillId="0" borderId="9" xfId="176" applyNumberFormat="1" applyFont="1" applyFill="1" applyBorder="1" applyAlignment="1">
      <alignment horizontal="left" vertical="center" wrapText="1"/>
    </xf>
    <xf numFmtId="171" fontId="4" fillId="0" borderId="21" xfId="176" applyNumberFormat="1" applyFont="1" applyFill="1" applyBorder="1" applyAlignment="1">
      <alignment horizontal="right" vertical="center" wrapText="1"/>
    </xf>
    <xf numFmtId="0" fontId="6" fillId="0" borderId="16" xfId="0" applyFont="1" applyBorder="1" applyAlignment="1">
      <alignment horizontal="center"/>
    </xf>
    <xf numFmtId="0" fontId="4" fillId="0" borderId="16" xfId="0" applyFont="1" applyBorder="1" applyAlignment="1">
      <alignment vertical="center"/>
    </xf>
    <xf numFmtId="171" fontId="4" fillId="0" borderId="16" xfId="176" applyNumberFormat="1" applyFont="1" applyFill="1" applyBorder="1" applyAlignment="1">
      <alignment horizontal="right" wrapText="1"/>
    </xf>
    <xf numFmtId="171" fontId="4" fillId="0" borderId="0" xfId="176" applyNumberFormat="1" applyFont="1" applyBorder="1"/>
    <xf numFmtId="171" fontId="4" fillId="0" borderId="0" xfId="176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Fill="1" applyAlignment="1">
      <alignment vertical="center"/>
    </xf>
    <xf numFmtId="171" fontId="6" fillId="0" borderId="0" xfId="176" applyNumberFormat="1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centerContinuous"/>
    </xf>
    <xf numFmtId="0" fontId="6" fillId="0" borderId="22" xfId="0" applyFont="1" applyBorder="1" applyAlignment="1">
      <alignment horizontal="center"/>
    </xf>
    <xf numFmtId="171" fontId="13" fillId="0" borderId="16" xfId="176" applyNumberFormat="1" applyFont="1" applyFill="1" applyBorder="1" applyAlignment="1">
      <alignment horizontal="right" wrapText="1"/>
    </xf>
    <xf numFmtId="167" fontId="9" fillId="0" borderId="0" xfId="177" applyFont="1" applyFill="1" applyBorder="1" applyAlignment="1">
      <alignment horizontal="left" vertical="center" wrapText="1"/>
    </xf>
    <xf numFmtId="167" fontId="4" fillId="0" borderId="0" xfId="177" applyFont="1" applyBorder="1" applyAlignment="1">
      <alignment horizontal="right" vertical="center"/>
    </xf>
    <xf numFmtId="167" fontId="4" fillId="0" borderId="0" xfId="177" applyFont="1" applyBorder="1" applyAlignment="1">
      <alignment vertical="center"/>
    </xf>
    <xf numFmtId="167" fontId="9" fillId="0" borderId="0" xfId="177" quotePrefix="1" applyFont="1" applyFill="1" applyBorder="1" applyAlignment="1">
      <alignment horizontal="left"/>
    </xf>
    <xf numFmtId="167" fontId="9" fillId="0" borderId="0" xfId="177" applyFont="1" applyFill="1" applyBorder="1" applyAlignment="1">
      <alignment horizontal="left"/>
    </xf>
    <xf numFmtId="167" fontId="6" fillId="0" borderId="0" xfId="177" applyFont="1" applyBorder="1" applyAlignment="1"/>
    <xf numFmtId="0" fontId="8" fillId="0" borderId="0" xfId="758" applyFont="1" applyFill="1" applyBorder="1" applyAlignment="1">
      <alignment horizontal="right" wrapText="1"/>
    </xf>
    <xf numFmtId="0" fontId="8" fillId="0" borderId="0" xfId="758" applyFont="1" applyFill="1" applyBorder="1" applyAlignment="1">
      <alignment wrapText="1"/>
    </xf>
    <xf numFmtId="171" fontId="4" fillId="0" borderId="0" xfId="176" applyNumberFormat="1" applyFont="1" applyAlignment="1"/>
    <xf numFmtId="0" fontId="9" fillId="0" borderId="0" xfId="757" applyFont="1" applyFill="1" applyBorder="1" applyAlignment="1">
      <alignment horizontal="left" wrapText="1"/>
    </xf>
    <xf numFmtId="171" fontId="4" fillId="0" borderId="0" xfId="176" applyNumberFormat="1" applyFont="1" applyBorder="1" applyAlignment="1">
      <alignment horizontal="right"/>
    </xf>
    <xf numFmtId="0" fontId="4" fillId="0" borderId="0" xfId="176" applyNumberFormat="1" applyFont="1" applyAlignment="1"/>
    <xf numFmtId="0" fontId="9" fillId="0" borderId="0" xfId="757" quotePrefix="1" applyFont="1" applyFill="1" applyBorder="1" applyAlignment="1">
      <alignment horizontal="left"/>
    </xf>
    <xf numFmtId="0" fontId="9" fillId="0" borderId="0" xfId="757" applyFont="1" applyFill="1" applyBorder="1" applyAlignment="1">
      <alignment horizontal="left"/>
    </xf>
    <xf numFmtId="0" fontId="6" fillId="0" borderId="0" xfId="0" applyFont="1" applyBorder="1" applyAlignment="1"/>
    <xf numFmtId="171" fontId="4" fillId="0" borderId="0" xfId="176" applyNumberFormat="1" applyFont="1" applyAlignment="1">
      <alignment horizontal="right"/>
    </xf>
    <xf numFmtId="0" fontId="8" fillId="0" borderId="0" xfId="176" applyNumberFormat="1" applyFont="1" applyFill="1" applyBorder="1" applyAlignment="1">
      <alignment horizontal="right" wrapText="1"/>
    </xf>
    <xf numFmtId="0" fontId="8" fillId="0" borderId="0" xfId="176" applyNumberFormat="1" applyFont="1" applyFill="1" applyBorder="1" applyAlignment="1">
      <alignment horizontal="center" wrapText="1"/>
    </xf>
    <xf numFmtId="0" fontId="8" fillId="0" borderId="20" xfId="758" applyFont="1" applyFill="1" applyBorder="1" applyAlignment="1">
      <alignment horizontal="right" wrapText="1"/>
    </xf>
    <xf numFmtId="0" fontId="8" fillId="0" borderId="20" xfId="758" applyFont="1" applyFill="1" applyBorder="1" applyAlignment="1">
      <alignment wrapText="1"/>
    </xf>
    <xf numFmtId="167" fontId="9" fillId="0" borderId="0" xfId="177" applyFont="1" applyFill="1" applyBorder="1" applyAlignment="1">
      <alignment horizontal="left" wrapText="1"/>
    </xf>
    <xf numFmtId="167" fontId="4" fillId="0" borderId="0" xfId="177" applyFont="1" applyBorder="1" applyAlignment="1">
      <alignment horizontal="right"/>
    </xf>
    <xf numFmtId="167" fontId="8" fillId="0" borderId="0" xfId="177" applyFont="1" applyFill="1" applyBorder="1" applyAlignment="1">
      <alignment horizontal="right" wrapText="1"/>
    </xf>
    <xf numFmtId="171" fontId="9" fillId="40" borderId="22" xfId="176" applyNumberFormat="1" applyFont="1" applyFill="1" applyBorder="1" applyAlignment="1">
      <alignment horizontal="center" vertical="center"/>
    </xf>
    <xf numFmtId="171" fontId="8" fillId="0" borderId="16" xfId="176" applyNumberFormat="1" applyFont="1" applyFill="1" applyBorder="1" applyAlignment="1">
      <alignment horizontal="left" wrapText="1"/>
    </xf>
    <xf numFmtId="171" fontId="8" fillId="0" borderId="23" xfId="176" applyNumberFormat="1" applyFont="1" applyFill="1" applyBorder="1" applyAlignment="1">
      <alignment horizontal="left" wrapText="1"/>
    </xf>
    <xf numFmtId="171" fontId="4" fillId="0" borderId="19" xfId="176" applyNumberFormat="1" applyFont="1" applyBorder="1"/>
    <xf numFmtId="171" fontId="9" fillId="0" borderId="0" xfId="176" applyNumberFormat="1" applyFont="1" applyFill="1" applyBorder="1" applyAlignment="1">
      <alignment horizontal="left" wrapText="1"/>
    </xf>
    <xf numFmtId="171" fontId="8" fillId="0" borderId="0" xfId="176" applyNumberFormat="1" applyFont="1" applyFill="1" applyBorder="1" applyAlignment="1">
      <alignment horizontal="center" wrapText="1"/>
    </xf>
    <xf numFmtId="171" fontId="9" fillId="0" borderId="0" xfId="176" quotePrefix="1" applyNumberFormat="1" applyFont="1" applyFill="1" applyBorder="1" applyAlignment="1">
      <alignment horizontal="left"/>
    </xf>
    <xf numFmtId="171" fontId="9" fillId="0" borderId="0" xfId="176" applyNumberFormat="1" applyFont="1" applyFill="1" applyBorder="1" applyAlignment="1">
      <alignment horizontal="left"/>
    </xf>
    <xf numFmtId="0" fontId="4" fillId="0" borderId="23" xfId="0" applyFont="1" applyBorder="1"/>
    <xf numFmtId="0" fontId="8" fillId="0" borderId="16" xfId="756" applyFont="1" applyFill="1" applyBorder="1" applyAlignment="1">
      <alignment wrapText="1"/>
    </xf>
    <xf numFmtId="171" fontId="8" fillId="0" borderId="21" xfId="176" applyNumberFormat="1" applyFont="1" applyFill="1" applyBorder="1" applyAlignment="1">
      <alignment horizontal="left" vertical="center" wrapText="1"/>
    </xf>
    <xf numFmtId="171" fontId="6" fillId="40" borderId="16" xfId="176" applyNumberFormat="1" applyFont="1" applyFill="1" applyBorder="1" applyAlignment="1">
      <alignment horizontal="centerContinuous" vertical="center"/>
    </xf>
    <xf numFmtId="171" fontId="8" fillId="0" borderId="0" xfId="176" applyNumberFormat="1" applyFont="1" applyFill="1" applyBorder="1" applyAlignment="1">
      <alignment horizontal="left" wrapText="1"/>
    </xf>
    <xf numFmtId="0" fontId="4" fillId="0" borderId="0" xfId="0" applyFont="1" applyFill="1"/>
    <xf numFmtId="167" fontId="4" fillId="0" borderId="0" xfId="177" applyFont="1" applyFill="1"/>
    <xf numFmtId="167" fontId="8" fillId="0" borderId="21" xfId="177" applyFont="1" applyFill="1" applyBorder="1" applyAlignment="1">
      <alignment horizontal="left" vertical="center" wrapText="1"/>
    </xf>
    <xf numFmtId="167" fontId="6" fillId="40" borderId="16" xfId="177" applyFont="1" applyFill="1" applyBorder="1" applyAlignment="1">
      <alignment horizontal="centerContinuous" vertical="center"/>
    </xf>
    <xf numFmtId="167" fontId="4" fillId="0" borderId="0" xfId="177" applyFont="1" applyAlignment="1">
      <alignment horizontal="left" vertical="center"/>
    </xf>
    <xf numFmtId="0" fontId="4" fillId="0" borderId="0" xfId="0" applyFont="1" applyAlignment="1">
      <alignment horizontal="left"/>
    </xf>
    <xf numFmtId="171" fontId="8" fillId="0" borderId="16" xfId="176" applyNumberFormat="1" applyFont="1" applyFill="1" applyBorder="1" applyAlignment="1">
      <alignment wrapText="1"/>
    </xf>
    <xf numFmtId="171" fontId="8" fillId="0" borderId="0" xfId="176" applyNumberFormat="1" applyFont="1" applyFill="1" applyBorder="1" applyAlignment="1">
      <alignment wrapText="1"/>
    </xf>
    <xf numFmtId="171" fontId="6" fillId="40" borderId="22" xfId="176" applyNumberFormat="1" applyFont="1" applyFill="1" applyBorder="1" applyAlignment="1">
      <alignment horizontal="centerContinuous" vertical="center"/>
    </xf>
    <xf numFmtId="171" fontId="8" fillId="0" borderId="0" xfId="176" applyNumberFormat="1" applyFont="1" applyFill="1" applyBorder="1" applyAlignment="1">
      <alignment horizontal="right" wrapText="1"/>
    </xf>
    <xf numFmtId="0" fontId="4" fillId="0" borderId="16" xfId="0" applyFont="1" applyBorder="1"/>
    <xf numFmtId="171" fontId="6" fillId="0" borderId="0" xfId="176" applyNumberFormat="1" applyFont="1" applyAlignment="1">
      <alignment horizontal="left"/>
    </xf>
    <xf numFmtId="171" fontId="4" fillId="0" borderId="0" xfId="176" applyNumberFormat="1" applyFont="1" applyAlignment="1">
      <alignment horizontal="left"/>
    </xf>
    <xf numFmtId="171" fontId="4" fillId="0" borderId="0" xfId="176" quotePrefix="1" applyNumberFormat="1" applyFont="1"/>
    <xf numFmtId="0" fontId="6" fillId="0" borderId="0" xfId="0" applyFont="1" applyBorder="1"/>
    <xf numFmtId="171" fontId="6" fillId="0" borderId="0" xfId="176" applyNumberFormat="1" applyFont="1" applyBorder="1"/>
    <xf numFmtId="171" fontId="4" fillId="0" borderId="0" xfId="0" applyNumberFormat="1" applyFont="1" applyBorder="1"/>
    <xf numFmtId="0" fontId="6" fillId="0" borderId="0" xfId="0" applyFont="1" applyAlignment="1">
      <alignment horizontal="center" vertical="center" wrapText="1"/>
    </xf>
    <xf numFmtId="0" fontId="4" fillId="0" borderId="0" xfId="0" applyNumberFormat="1" applyFont="1"/>
    <xf numFmtId="167" fontId="8" fillId="40" borderId="16" xfId="177" applyFont="1" applyFill="1" applyBorder="1" applyAlignment="1">
      <alignment horizontal="center"/>
    </xf>
    <xf numFmtId="171" fontId="8" fillId="40" borderId="16" xfId="176" applyNumberFormat="1" applyFont="1" applyFill="1" applyBorder="1" applyAlignment="1">
      <alignment horizontal="center"/>
    </xf>
    <xf numFmtId="0" fontId="8" fillId="0" borderId="0" xfId="745" applyFont="1" applyFill="1" applyBorder="1" applyAlignment="1">
      <alignment wrapText="1"/>
    </xf>
    <xf numFmtId="0" fontId="8" fillId="0" borderId="0" xfId="743" applyFont="1" applyFill="1" applyBorder="1" applyAlignment="1">
      <alignment wrapText="1"/>
    </xf>
    <xf numFmtId="167" fontId="6" fillId="0" borderId="0" xfId="177" applyFont="1" applyBorder="1"/>
    <xf numFmtId="167" fontId="4" fillId="0" borderId="0" xfId="177" applyFont="1" applyFill="1" applyAlignment="1" applyProtection="1">
      <alignment vertical="center"/>
    </xf>
    <xf numFmtId="167" fontId="6" fillId="0" borderId="0" xfId="177" applyFont="1" applyAlignment="1" applyProtection="1">
      <alignment horizontal="left" vertical="center"/>
    </xf>
    <xf numFmtId="0" fontId="6" fillId="0" borderId="0" xfId="0" applyFont="1" applyFill="1"/>
    <xf numFmtId="37" fontId="6" fillId="0" borderId="22" xfId="0" applyNumberFormat="1" applyFont="1" applyBorder="1" applyAlignment="1" applyProtection="1">
      <alignment horizontal="left" vertical="center"/>
    </xf>
    <xf numFmtId="0" fontId="6" fillId="0" borderId="24" xfId="0" applyFont="1" applyBorder="1" applyAlignment="1">
      <alignment horizontal="centerContinuous" vertical="justify"/>
    </xf>
    <xf numFmtId="0" fontId="6" fillId="0" borderId="17" xfId="0" applyFont="1" applyBorder="1" applyAlignment="1">
      <alignment horizontal="centerContinuous" vertical="justify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centerContinuous"/>
    </xf>
    <xf numFmtId="37" fontId="6" fillId="0" borderId="26" xfId="0" applyNumberFormat="1" applyFont="1" applyBorder="1" applyAlignment="1" applyProtection="1">
      <alignment horizontal="left" vertical="center"/>
    </xf>
    <xf numFmtId="0" fontId="6" fillId="0" borderId="27" xfId="0" applyFont="1" applyBorder="1" applyAlignment="1">
      <alignment horizontal="centerContinuous" vertical="justify"/>
    </xf>
    <xf numFmtId="0" fontId="6" fillId="0" borderId="28" xfId="0" applyFont="1" applyBorder="1" applyAlignment="1">
      <alignment horizontal="centerContinuous" vertical="justify"/>
    </xf>
    <xf numFmtId="0" fontId="6" fillId="0" borderId="27" xfId="0" applyFont="1" applyBorder="1" applyAlignment="1">
      <alignment horizontal="left" vertical="top"/>
    </xf>
    <xf numFmtId="0" fontId="6" fillId="0" borderId="29" xfId="0" applyFont="1" applyBorder="1" applyAlignment="1">
      <alignment horizontal="centerContinuous" vertical="top"/>
    </xf>
    <xf numFmtId="0" fontId="6" fillId="0" borderId="28" xfId="0" applyFont="1" applyBorder="1" applyAlignment="1">
      <alignment horizontal="centerContinuous"/>
    </xf>
    <xf numFmtId="0" fontId="6" fillId="0" borderId="29" xfId="0" applyFont="1" applyBorder="1" applyAlignment="1">
      <alignment horizontal="centerContinuous"/>
    </xf>
    <xf numFmtId="37" fontId="6" fillId="0" borderId="19" xfId="0" applyNumberFormat="1" applyFont="1" applyBorder="1" applyAlignment="1" applyProtection="1">
      <alignment vertical="center"/>
    </xf>
    <xf numFmtId="167" fontId="6" fillId="0" borderId="16" xfId="177" applyFont="1" applyBorder="1" applyAlignment="1">
      <alignment horizontal="center"/>
    </xf>
    <xf numFmtId="0" fontId="6" fillId="0" borderId="29" xfId="0" applyFont="1" applyBorder="1" applyAlignment="1">
      <alignment horizontal="left" vertical="top"/>
    </xf>
    <xf numFmtId="37" fontId="6" fillId="0" borderId="27" xfId="0" applyNumberFormat="1" applyFont="1" applyBorder="1" applyAlignment="1" applyProtection="1">
      <alignment vertical="center"/>
    </xf>
    <xf numFmtId="167" fontId="4" fillId="0" borderId="16" xfId="177" applyFont="1" applyBorder="1" applyAlignment="1">
      <alignment horizontal="center"/>
    </xf>
    <xf numFmtId="167" fontId="4" fillId="0" borderId="30" xfId="177" applyFont="1" applyBorder="1" applyAlignment="1">
      <alignment horizontal="center"/>
    </xf>
    <xf numFmtId="167" fontId="6" fillId="0" borderId="30" xfId="177" applyFont="1" applyBorder="1" applyAlignment="1">
      <alignment horizontal="center"/>
    </xf>
    <xf numFmtId="167" fontId="6" fillId="0" borderId="31" xfId="177" applyFont="1" applyBorder="1" applyAlignment="1">
      <alignment horizontal="center"/>
    </xf>
    <xf numFmtId="171" fontId="6" fillId="0" borderId="0" xfId="0" applyNumberFormat="1" applyFont="1" applyBorder="1"/>
    <xf numFmtId="0" fontId="9" fillId="41" borderId="16" xfId="754" applyFont="1" applyFill="1" applyBorder="1" applyAlignment="1">
      <alignment horizontal="center" vertical="center" wrapText="1"/>
    </xf>
    <xf numFmtId="0" fontId="9" fillId="41" borderId="16" xfId="748" applyFont="1" applyFill="1" applyBorder="1" applyAlignment="1">
      <alignment horizontal="center" vertical="center" wrapText="1"/>
    </xf>
    <xf numFmtId="0" fontId="9" fillId="41" borderId="16" xfId="753" applyFont="1" applyFill="1" applyBorder="1" applyAlignment="1">
      <alignment horizontal="center" vertical="center" wrapText="1"/>
    </xf>
    <xf numFmtId="0" fontId="9" fillId="41" borderId="16" xfId="751" applyFont="1" applyFill="1" applyBorder="1" applyAlignment="1">
      <alignment horizontal="center" vertical="center" wrapText="1"/>
    </xf>
    <xf numFmtId="0" fontId="9" fillId="41" borderId="16" xfId="750" applyFont="1" applyFill="1" applyBorder="1" applyAlignment="1">
      <alignment horizontal="center" vertical="center" wrapText="1"/>
    </xf>
    <xf numFmtId="0" fontId="9" fillId="41" borderId="16" xfId="749" applyFont="1" applyFill="1" applyBorder="1" applyAlignment="1">
      <alignment horizontal="center" vertical="center" wrapText="1"/>
    </xf>
    <xf numFmtId="0" fontId="8" fillId="0" borderId="16" xfId="761" applyFont="1" applyFill="1" applyBorder="1" applyAlignment="1">
      <alignment wrapText="1"/>
    </xf>
    <xf numFmtId="0" fontId="9" fillId="41" borderId="16" xfId="747" applyFont="1" applyFill="1" applyBorder="1" applyAlignment="1">
      <alignment horizontal="center" vertical="center" wrapText="1"/>
    </xf>
    <xf numFmtId="171" fontId="9" fillId="40" borderId="32" xfId="176" applyNumberFormat="1" applyFont="1" applyFill="1" applyBorder="1" applyAlignment="1">
      <alignment horizontal="center"/>
    </xf>
    <xf numFmtId="167" fontId="17" fillId="0" borderId="0" xfId="177" applyFont="1"/>
    <xf numFmtId="0" fontId="17" fillId="0" borderId="0" xfId="0" applyFont="1"/>
    <xf numFmtId="0" fontId="17" fillId="0" borderId="0" xfId="0" applyFont="1" applyBorder="1"/>
    <xf numFmtId="0" fontId="4" fillId="0" borderId="16" xfId="756" applyFont="1" applyFill="1" applyBorder="1" applyAlignment="1">
      <alignment wrapText="1"/>
    </xf>
    <xf numFmtId="0" fontId="12" fillId="0" borderId="16" xfId="746" applyFont="1" applyFill="1" applyBorder="1" applyAlignment="1">
      <alignment wrapText="1"/>
    </xf>
    <xf numFmtId="171" fontId="9" fillId="41" borderId="16" xfId="176" applyNumberFormat="1" applyFont="1" applyFill="1" applyBorder="1" applyAlignment="1">
      <alignment horizontal="center" vertical="center" wrapText="1"/>
    </xf>
    <xf numFmtId="0" fontId="8" fillId="0" borderId="0" xfId="761" applyFont="1" applyFill="1" applyBorder="1" applyAlignment="1">
      <alignment wrapText="1"/>
    </xf>
    <xf numFmtId="171" fontId="6" fillId="40" borderId="23" xfId="176" applyNumberFormat="1" applyFont="1" applyFill="1" applyBorder="1" applyAlignment="1">
      <alignment horizontal="centerContinuous" vertical="center"/>
    </xf>
    <xf numFmtId="0" fontId="8" fillId="0" borderId="0" xfId="755" applyFont="1" applyFill="1" applyBorder="1" applyAlignment="1">
      <alignment horizontal="right" wrapText="1"/>
    </xf>
    <xf numFmtId="175" fontId="8" fillId="0" borderId="16" xfId="433" applyNumberFormat="1" applyFont="1" applyFill="1" applyBorder="1" applyAlignment="1">
      <alignment wrapText="1"/>
    </xf>
    <xf numFmtId="3" fontId="4" fillId="0" borderId="0" xfId="0" applyNumberFormat="1" applyFont="1"/>
    <xf numFmtId="0" fontId="12" fillId="0" borderId="9" xfId="752" applyFont="1" applyFill="1" applyBorder="1" applyAlignment="1">
      <alignment horizontal="right" wrapText="1"/>
    </xf>
    <xf numFmtId="0" fontId="12" fillId="0" borderId="9" xfId="752" applyFont="1" applyFill="1" applyBorder="1" applyAlignment="1">
      <alignment wrapText="1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9" fillId="40" borderId="16" xfId="176" applyNumberFormat="1" applyFont="1" applyFill="1" applyBorder="1" applyAlignment="1">
      <alignment horizontal="center" vertical="center" wrapText="1"/>
    </xf>
    <xf numFmtId="171" fontId="19" fillId="0" borderId="0" xfId="176" quotePrefix="1" applyNumberFormat="1" applyFont="1"/>
    <xf numFmtId="171" fontId="19" fillId="0" borderId="0" xfId="176" applyNumberFormat="1" applyFont="1"/>
    <xf numFmtId="0" fontId="4" fillId="0" borderId="16" xfId="0" applyFont="1" applyBorder="1" applyAlignment="1" applyProtection="1">
      <alignment horizontal="left" vertical="center"/>
    </xf>
    <xf numFmtId="171" fontId="8" fillId="42" borderId="16" xfId="176" applyNumberFormat="1" applyFont="1" applyFill="1" applyBorder="1" applyAlignment="1">
      <alignment wrapText="1"/>
    </xf>
    <xf numFmtId="171" fontId="4" fillId="42" borderId="0" xfId="176" applyNumberFormat="1" applyFont="1" applyFill="1"/>
    <xf numFmtId="171" fontId="4" fillId="42" borderId="16" xfId="176" applyNumberFormat="1" applyFont="1" applyFill="1" applyBorder="1" applyAlignment="1"/>
    <xf numFmtId="3" fontId="4" fillId="0" borderId="0" xfId="0" applyNumberFormat="1" applyFont="1" applyBorder="1"/>
    <xf numFmtId="3" fontId="4" fillId="42" borderId="0" xfId="0" applyNumberFormat="1" applyFont="1" applyFill="1" applyBorder="1"/>
    <xf numFmtId="171" fontId="9" fillId="0" borderId="16" xfId="176" applyNumberFormat="1" applyFont="1" applyFill="1" applyBorder="1" applyAlignment="1">
      <alignment horizontal="right" wrapText="1"/>
    </xf>
    <xf numFmtId="171" fontId="6" fillId="0" borderId="16" xfId="176" applyNumberFormat="1" applyFont="1" applyBorder="1"/>
    <xf numFmtId="171" fontId="9" fillId="0" borderId="16" xfId="176" applyNumberFormat="1" applyFont="1" applyFill="1" applyBorder="1" applyAlignment="1">
      <alignment horizontal="right" vertical="center" wrapText="1"/>
    </xf>
    <xf numFmtId="167" fontId="8" fillId="0" borderId="16" xfId="177" applyFont="1" applyBorder="1" applyAlignment="1">
      <alignment horizontal="center"/>
    </xf>
    <xf numFmtId="0" fontId="20" fillId="0" borderId="0" xfId="0" applyFont="1" applyAlignment="1" applyProtection="1">
      <alignment horizontal="left" vertical="center"/>
    </xf>
    <xf numFmtId="171" fontId="8" fillId="0" borderId="16" xfId="176" applyNumberFormat="1" applyFont="1" applyFill="1" applyBorder="1" applyAlignment="1" applyProtection="1">
      <alignment horizontal="left" vertical="center"/>
    </xf>
    <xf numFmtId="171" fontId="9" fillId="0" borderId="16" xfId="176" applyNumberFormat="1" applyFont="1" applyFill="1" applyBorder="1" applyAlignment="1" applyProtection="1">
      <alignment horizontal="left" vertical="center"/>
    </xf>
    <xf numFmtId="167" fontId="4" fillId="0" borderId="16" xfId="177" applyFont="1" applyFill="1" applyBorder="1" applyAlignment="1" applyProtection="1">
      <alignment horizontal="left" vertical="center"/>
    </xf>
    <xf numFmtId="173" fontId="4" fillId="0" borderId="16" xfId="0" applyNumberFormat="1" applyFont="1" applyFill="1" applyBorder="1"/>
    <xf numFmtId="37" fontId="4" fillId="0" borderId="0" xfId="0" applyNumberFormat="1" applyFont="1" applyFill="1" applyAlignment="1" applyProtection="1">
      <alignment vertical="center"/>
    </xf>
    <xf numFmtId="0" fontId="10" fillId="0" borderId="0" xfId="0" applyFont="1" applyAlignment="1" applyProtection="1">
      <alignment horizontal="left" vertical="center" indent="1"/>
    </xf>
    <xf numFmtId="0" fontId="10" fillId="0" borderId="0" xfId="0" applyFont="1"/>
    <xf numFmtId="0" fontId="10" fillId="0" borderId="0" xfId="0" applyFont="1" applyAlignment="1" applyProtection="1">
      <alignment horizontal="left" vertical="center" indent="2"/>
    </xf>
    <xf numFmtId="0" fontId="10" fillId="0" borderId="0" xfId="0" applyFont="1" applyFill="1" applyAlignment="1" applyProtection="1">
      <alignment horizontal="left" vertical="center" indent="1"/>
    </xf>
    <xf numFmtId="37" fontId="21" fillId="0" borderId="0" xfId="0" applyNumberFormat="1" applyFont="1" applyAlignment="1" applyProtection="1">
      <alignment horizontal="left" vertical="center"/>
    </xf>
    <xf numFmtId="0" fontId="10" fillId="0" borderId="0" xfId="0" applyFont="1" applyAlignment="1">
      <alignment horizontal="left" indent="2"/>
    </xf>
    <xf numFmtId="0" fontId="10" fillId="0" borderId="0" xfId="0" applyFont="1" applyAlignment="1" applyProtection="1">
      <alignment horizontal="left" vertical="center" indent="3"/>
    </xf>
    <xf numFmtId="0" fontId="10" fillId="0" borderId="0" xfId="0" applyFont="1" applyAlignment="1">
      <alignment horizontal="left" indent="4"/>
    </xf>
    <xf numFmtId="171" fontId="8" fillId="0" borderId="0" xfId="176" applyNumberFormat="1" applyFont="1" applyBorder="1"/>
    <xf numFmtId="171" fontId="4" fillId="0" borderId="16" xfId="176" applyNumberFormat="1" applyFont="1" applyFill="1" applyBorder="1" applyAlignment="1" applyProtection="1">
      <alignment vertical="center"/>
    </xf>
    <xf numFmtId="176" fontId="0" fillId="0" borderId="0" xfId="333" applyNumberFormat="1" applyFont="1"/>
    <xf numFmtId="176" fontId="0" fillId="0" borderId="0" xfId="0" applyNumberFormat="1"/>
    <xf numFmtId="171" fontId="4" fillId="0" borderId="16" xfId="176" applyNumberFormat="1" applyFont="1" applyBorder="1" applyAlignment="1">
      <alignment horizontal="center"/>
    </xf>
    <xf numFmtId="168" fontId="4" fillId="0" borderId="19" xfId="176" applyNumberFormat="1" applyFont="1" applyBorder="1"/>
    <xf numFmtId="0" fontId="28" fillId="0" borderId="0" xfId="0" applyFont="1"/>
    <xf numFmtId="0" fontId="28" fillId="0" borderId="0" xfId="0" applyFont="1" applyFill="1"/>
    <xf numFmtId="0" fontId="12" fillId="0" borderId="0" xfId="762" applyFont="1" applyFill="1" applyBorder="1" applyAlignment="1">
      <alignment horizontal="right" wrapText="1"/>
    </xf>
    <xf numFmtId="0" fontId="4" fillId="0" borderId="23" xfId="0" applyFont="1" applyBorder="1" applyAlignment="1">
      <alignment vertical="center"/>
    </xf>
    <xf numFmtId="171" fontId="4" fillId="0" borderId="16" xfId="393" applyNumberFormat="1" applyFont="1" applyBorder="1" applyAlignment="1">
      <alignment vertical="center"/>
    </xf>
    <xf numFmtId="168" fontId="6" fillId="0" borderId="16" xfId="176" applyNumberFormat="1" applyFont="1" applyFill="1" applyBorder="1" applyAlignment="1" applyProtection="1">
      <alignment vertical="center"/>
    </xf>
    <xf numFmtId="171" fontId="24" fillId="0" borderId="16" xfId="176" applyNumberFormat="1" applyFont="1" applyFill="1" applyBorder="1" applyAlignment="1">
      <alignment horizontal="right" wrapText="1"/>
    </xf>
    <xf numFmtId="171" fontId="6" fillId="79" borderId="16" xfId="176" applyNumberFormat="1" applyFont="1" applyFill="1" applyBorder="1"/>
    <xf numFmtId="171" fontId="9" fillId="79" borderId="16" xfId="176" applyNumberFormat="1" applyFont="1" applyFill="1" applyBorder="1" applyAlignment="1">
      <alignment wrapText="1"/>
    </xf>
    <xf numFmtId="171" fontId="8" fillId="79" borderId="16" xfId="176" applyNumberFormat="1" applyFont="1" applyFill="1" applyBorder="1" applyAlignment="1">
      <alignment wrapText="1"/>
    </xf>
    <xf numFmtId="171" fontId="8" fillId="79" borderId="16" xfId="176" applyNumberFormat="1" applyFont="1" applyFill="1" applyBorder="1" applyAlignment="1">
      <alignment horizontal="left" vertical="center" wrapText="1"/>
    </xf>
    <xf numFmtId="171" fontId="8" fillId="79" borderId="16" xfId="176" applyNumberFormat="1" applyFont="1" applyFill="1" applyBorder="1" applyAlignment="1">
      <alignment horizontal="left" wrapText="1"/>
    </xf>
    <xf numFmtId="171" fontId="9" fillId="79" borderId="16" xfId="176" applyNumberFormat="1" applyFont="1" applyFill="1" applyBorder="1" applyAlignment="1">
      <alignment horizontal="left" wrapText="1"/>
    </xf>
    <xf numFmtId="0" fontId="6" fillId="79" borderId="16" xfId="0" applyFont="1" applyFill="1" applyBorder="1" applyAlignment="1"/>
    <xf numFmtId="167" fontId="6" fillId="79" borderId="22" xfId="177" applyFont="1" applyFill="1" applyBorder="1" applyAlignment="1">
      <alignment horizontal="center"/>
    </xf>
    <xf numFmtId="167" fontId="6" fillId="79" borderId="25" xfId="177" applyFont="1" applyFill="1" applyBorder="1" applyAlignment="1">
      <alignment horizontal="center"/>
    </xf>
    <xf numFmtId="167" fontId="6" fillId="79" borderId="19" xfId="177" applyFont="1" applyFill="1" applyBorder="1"/>
    <xf numFmtId="167" fontId="6" fillId="79" borderId="29" xfId="177" quotePrefix="1" applyFont="1" applyFill="1" applyBorder="1" applyAlignment="1">
      <alignment horizontal="center"/>
    </xf>
    <xf numFmtId="167" fontId="6" fillId="79" borderId="19" xfId="177" quotePrefix="1" applyFont="1" applyFill="1" applyBorder="1" applyAlignment="1">
      <alignment horizontal="center"/>
    </xf>
    <xf numFmtId="167" fontId="6" fillId="79" borderId="19" xfId="177" applyFont="1" applyFill="1" applyBorder="1" applyAlignment="1">
      <alignment horizontal="center"/>
    </xf>
    <xf numFmtId="167" fontId="6" fillId="79" borderId="16" xfId="177" applyFont="1" applyFill="1" applyBorder="1"/>
    <xf numFmtId="171" fontId="6" fillId="0" borderId="16" xfId="176" applyNumberFormat="1" applyFont="1" applyBorder="1" applyAlignment="1">
      <alignment horizontal="right"/>
    </xf>
    <xf numFmtId="171" fontId="4" fillId="79" borderId="23" xfId="176" applyNumberFormat="1" applyFont="1" applyFill="1" applyBorder="1"/>
    <xf numFmtId="171" fontId="4" fillId="79" borderId="30" xfId="176" applyNumberFormat="1" applyFont="1" applyFill="1" applyBorder="1"/>
    <xf numFmtId="171" fontId="6" fillId="79" borderId="30" xfId="176" applyNumberFormat="1" applyFont="1" applyFill="1" applyBorder="1" applyAlignment="1">
      <alignment horizontal="center"/>
    </xf>
    <xf numFmtId="171" fontId="4" fillId="79" borderId="31" xfId="176" applyNumberFormat="1" applyFont="1" applyFill="1" applyBorder="1"/>
    <xf numFmtId="171" fontId="9" fillId="79" borderId="16" xfId="176" applyNumberFormat="1" applyFont="1" applyFill="1" applyBorder="1" applyAlignment="1">
      <alignment horizontal="center" vertical="center"/>
    </xf>
    <xf numFmtId="171" fontId="9" fillId="79" borderId="16" xfId="176" applyNumberFormat="1" applyFont="1" applyFill="1" applyBorder="1" applyAlignment="1">
      <alignment horizontal="center" vertical="center" wrapText="1" shrinkToFit="1"/>
    </xf>
    <xf numFmtId="171" fontId="9" fillId="79" borderId="16" xfId="176" applyNumberFormat="1" applyFont="1" applyFill="1" applyBorder="1" applyAlignment="1">
      <alignment horizontal="left" vertical="center" wrapText="1"/>
    </xf>
    <xf numFmtId="171" fontId="6" fillId="79" borderId="23" xfId="176" applyNumberFormat="1" applyFont="1" applyFill="1" applyBorder="1"/>
    <xf numFmtId="171" fontId="6" fillId="79" borderId="30" xfId="176" applyNumberFormat="1" applyFont="1" applyFill="1" applyBorder="1"/>
    <xf numFmtId="171" fontId="6" fillId="79" borderId="31" xfId="176" applyNumberFormat="1" applyFont="1" applyFill="1" applyBorder="1"/>
    <xf numFmtId="171" fontId="6" fillId="79" borderId="23" xfId="176" applyNumberFormat="1" applyFont="1" applyFill="1" applyBorder="1" applyAlignment="1">
      <alignment vertical="center"/>
    </xf>
    <xf numFmtId="171" fontId="6" fillId="79" borderId="30" xfId="176" applyNumberFormat="1" applyFont="1" applyFill="1" applyBorder="1" applyAlignment="1">
      <alignment vertical="center"/>
    </xf>
    <xf numFmtId="171" fontId="6" fillId="79" borderId="31" xfId="176" applyNumberFormat="1" applyFont="1" applyFill="1" applyBorder="1" applyAlignment="1">
      <alignment vertical="center"/>
    </xf>
    <xf numFmtId="171" fontId="4" fillId="79" borderId="23" xfId="176" applyNumberFormat="1" applyFont="1" applyFill="1" applyBorder="1" applyAlignment="1">
      <alignment vertical="center"/>
    </xf>
    <xf numFmtId="171" fontId="4" fillId="79" borderId="17" xfId="176" applyNumberFormat="1" applyFont="1" applyFill="1" applyBorder="1"/>
    <xf numFmtId="171" fontId="4" fillId="79" borderId="30" xfId="176" applyNumberFormat="1" applyFont="1" applyFill="1" applyBorder="1" applyAlignment="1">
      <alignment vertical="center"/>
    </xf>
    <xf numFmtId="171" fontId="4" fillId="79" borderId="31" xfId="176" applyNumberFormat="1" applyFont="1" applyFill="1" applyBorder="1" applyAlignment="1">
      <alignment vertical="center"/>
    </xf>
    <xf numFmtId="0" fontId="6" fillId="79" borderId="23" xfId="0" applyFont="1" applyFill="1" applyBorder="1"/>
    <xf numFmtId="0" fontId="4" fillId="79" borderId="22" xfId="0" applyFont="1" applyFill="1" applyBorder="1" applyAlignment="1">
      <alignment horizontal="centerContinuous"/>
    </xf>
    <xf numFmtId="0" fontId="6" fillId="79" borderId="17" xfId="0" applyFont="1" applyFill="1" applyBorder="1" applyAlignment="1">
      <alignment horizontal="centerContinuous"/>
    </xf>
    <xf numFmtId="0" fontId="4" fillId="79" borderId="25" xfId="0" applyFont="1" applyFill="1" applyBorder="1" applyAlignment="1">
      <alignment horizontal="centerContinuous"/>
    </xf>
    <xf numFmtId="0" fontId="6" fillId="79" borderId="16" xfId="0" applyFont="1" applyFill="1" applyBorder="1" applyAlignment="1">
      <alignment horizontal="center"/>
    </xf>
    <xf numFmtId="0" fontId="6" fillId="79" borderId="22" xfId="0" applyFont="1" applyFill="1" applyBorder="1" applyAlignment="1">
      <alignment horizontal="center"/>
    </xf>
    <xf numFmtId="171" fontId="8" fillId="79" borderId="23" xfId="176" applyNumberFormat="1" applyFont="1" applyFill="1" applyBorder="1" applyAlignment="1">
      <alignment vertical="center"/>
    </xf>
    <xf numFmtId="171" fontId="8" fillId="79" borderId="30" xfId="176" applyNumberFormat="1" applyFont="1" applyFill="1" applyBorder="1" applyAlignment="1">
      <alignment vertical="center"/>
    </xf>
    <xf numFmtId="171" fontId="9" fillId="79" borderId="30" xfId="176" applyNumberFormat="1" applyFont="1" applyFill="1" applyBorder="1" applyAlignment="1">
      <alignment horizontal="center" vertical="center"/>
    </xf>
    <xf numFmtId="171" fontId="8" fillId="79" borderId="31" xfId="176" applyNumberFormat="1" applyFont="1" applyFill="1" applyBorder="1" applyAlignment="1">
      <alignment vertical="center"/>
    </xf>
    <xf numFmtId="171" fontId="6" fillId="0" borderId="16" xfId="176" applyNumberFormat="1" applyFont="1" applyFill="1" applyBorder="1" applyAlignment="1">
      <alignment horizontal="right" wrapText="1"/>
    </xf>
    <xf numFmtId="167" fontId="9" fillId="79" borderId="16" xfId="177" applyFont="1" applyFill="1" applyBorder="1" applyAlignment="1">
      <alignment horizontal="left" vertical="center" wrapText="1"/>
    </xf>
    <xf numFmtId="0" fontId="4" fillId="79" borderId="23" xfId="0" applyFont="1" applyFill="1" applyBorder="1" applyAlignment="1">
      <alignment vertical="center"/>
    </xf>
    <xf numFmtId="0" fontId="4" fillId="79" borderId="30" xfId="0" applyFont="1" applyFill="1" applyBorder="1" applyAlignment="1">
      <alignment vertical="center"/>
    </xf>
    <xf numFmtId="0" fontId="6" fillId="79" borderId="30" xfId="0" applyFont="1" applyFill="1" applyBorder="1" applyAlignment="1">
      <alignment horizontal="center" vertical="center"/>
    </xf>
    <xf numFmtId="0" fontId="9" fillId="79" borderId="33" xfId="757" applyFont="1" applyFill="1" applyBorder="1" applyAlignment="1">
      <alignment horizontal="center" vertical="center"/>
    </xf>
    <xf numFmtId="0" fontId="9" fillId="79" borderId="33" xfId="757" applyFont="1" applyFill="1" applyBorder="1" applyAlignment="1">
      <alignment horizontal="center" vertical="center" wrapText="1" shrinkToFit="1"/>
    </xf>
    <xf numFmtId="167" fontId="9" fillId="0" borderId="16" xfId="177" applyFont="1" applyFill="1" applyBorder="1" applyAlignment="1">
      <alignment horizontal="right" vertical="center" wrapText="1"/>
    </xf>
    <xf numFmtId="0" fontId="4" fillId="79" borderId="23" xfId="0" applyFont="1" applyFill="1" applyBorder="1" applyAlignment="1">
      <alignment horizontal="centerContinuous"/>
    </xf>
    <xf numFmtId="171" fontId="6" fillId="79" borderId="22" xfId="176" applyNumberFormat="1" applyFont="1" applyFill="1" applyBorder="1" applyAlignment="1">
      <alignment vertical="center"/>
    </xf>
    <xf numFmtId="171" fontId="6" fillId="79" borderId="19" xfId="176" applyNumberFormat="1" applyFont="1" applyFill="1" applyBorder="1" applyAlignment="1">
      <alignment horizontal="center" vertical="center" wrapText="1"/>
    </xf>
    <xf numFmtId="171" fontId="6" fillId="79" borderId="31" xfId="176" applyNumberFormat="1" applyFont="1" applyFill="1" applyBorder="1" applyAlignment="1">
      <alignment horizontal="center" vertical="center" wrapText="1"/>
    </xf>
    <xf numFmtId="171" fontId="6" fillId="79" borderId="16" xfId="176" applyNumberFormat="1" applyFont="1" applyFill="1" applyBorder="1" applyAlignment="1">
      <alignment horizontal="center" vertical="center" wrapText="1"/>
    </xf>
    <xf numFmtId="171" fontId="6" fillId="79" borderId="16" xfId="176" applyNumberFormat="1" applyFont="1" applyFill="1" applyBorder="1" applyAlignment="1">
      <alignment vertical="center"/>
    </xf>
    <xf numFmtId="171" fontId="6" fillId="79" borderId="24" xfId="176" applyNumberFormat="1" applyFont="1" applyFill="1" applyBorder="1" applyAlignment="1">
      <alignment vertical="center"/>
    </xf>
    <xf numFmtId="37" fontId="4" fillId="79" borderId="34" xfId="0" applyNumberFormat="1" applyFont="1" applyFill="1" applyBorder="1" applyAlignment="1" applyProtection="1">
      <alignment horizontal="center" vertical="center"/>
    </xf>
    <xf numFmtId="37" fontId="4" fillId="79" borderId="35" xfId="0" applyNumberFormat="1" applyFont="1" applyFill="1" applyBorder="1" applyAlignment="1" applyProtection="1">
      <alignment horizontal="center" vertical="center"/>
    </xf>
    <xf numFmtId="167" fontId="4" fillId="79" borderId="22" xfId="177" applyFont="1" applyFill="1" applyBorder="1" applyAlignment="1" applyProtection="1">
      <alignment vertical="center"/>
    </xf>
    <xf numFmtId="167" fontId="4" fillId="79" borderId="23" xfId="177" applyFont="1" applyFill="1" applyBorder="1" applyAlignment="1" applyProtection="1">
      <alignment horizontal="centerContinuous" vertical="center"/>
    </xf>
    <xf numFmtId="167" fontId="4" fillId="79" borderId="30" xfId="177" applyFont="1" applyFill="1" applyBorder="1" applyAlignment="1" applyProtection="1">
      <alignment horizontal="centerContinuous" vertical="center"/>
    </xf>
    <xf numFmtId="167" fontId="4" fillId="79" borderId="31" xfId="177" applyFont="1" applyFill="1" applyBorder="1" applyAlignment="1" applyProtection="1">
      <alignment horizontal="centerContinuous" vertical="center"/>
    </xf>
    <xf numFmtId="167" fontId="4" fillId="79" borderId="22" xfId="177" applyFont="1" applyFill="1" applyBorder="1" applyAlignment="1" applyProtection="1">
      <alignment horizontal="center" vertical="center"/>
    </xf>
    <xf numFmtId="167" fontId="4" fillId="79" borderId="19" xfId="177" applyFont="1" applyFill="1" applyBorder="1" applyAlignment="1" applyProtection="1">
      <alignment vertical="center"/>
    </xf>
    <xf numFmtId="167" fontId="4" fillId="79" borderId="19" xfId="177" applyFont="1" applyFill="1" applyBorder="1" applyAlignment="1" applyProtection="1">
      <alignment horizontal="center" vertical="center"/>
    </xf>
    <xf numFmtId="167" fontId="4" fillId="79" borderId="27" xfId="177" applyFont="1" applyFill="1" applyBorder="1" applyAlignment="1" applyProtection="1">
      <alignment vertical="center"/>
    </xf>
    <xf numFmtId="167" fontId="4" fillId="79" borderId="16" xfId="177" applyFont="1" applyFill="1" applyBorder="1" applyAlignment="1" applyProtection="1">
      <alignment horizontal="center" vertical="center"/>
    </xf>
    <xf numFmtId="167" fontId="4" fillId="79" borderId="25" xfId="177" applyFont="1" applyFill="1" applyBorder="1" applyAlignment="1" applyProtection="1">
      <alignment horizontal="center" vertical="center"/>
    </xf>
    <xf numFmtId="167" fontId="4" fillId="79" borderId="16" xfId="177" applyFont="1" applyFill="1" applyBorder="1" applyAlignment="1" applyProtection="1">
      <alignment horizontal="left" vertical="center"/>
    </xf>
    <xf numFmtId="167" fontId="4" fillId="79" borderId="23" xfId="177" applyFont="1" applyFill="1" applyBorder="1" applyAlignment="1" applyProtection="1">
      <alignment horizontal="center" vertical="center"/>
    </xf>
    <xf numFmtId="178" fontId="4" fillId="0" borderId="0" xfId="0" applyNumberFormat="1" applyFont="1"/>
    <xf numFmtId="0" fontId="14" fillId="0" borderId="0" xfId="760" applyFont="1" applyFill="1" applyBorder="1" applyAlignment="1">
      <alignment horizontal="right" wrapText="1"/>
    </xf>
    <xf numFmtId="168" fontId="4" fillId="42" borderId="0" xfId="176" applyNumberFormat="1" applyFont="1" applyFill="1"/>
    <xf numFmtId="168" fontId="4" fillId="0" borderId="0" xfId="0" applyNumberFormat="1" applyFont="1"/>
    <xf numFmtId="171" fontId="9" fillId="0" borderId="0" xfId="176" applyNumberFormat="1" applyFont="1" applyFill="1" applyBorder="1" applyAlignment="1">
      <alignment horizontal="center" vertical="center"/>
    </xf>
    <xf numFmtId="171" fontId="4" fillId="0" borderId="16" xfId="586" applyNumberFormat="1" applyFont="1" applyFill="1" applyBorder="1" applyAlignment="1"/>
    <xf numFmtId="0" fontId="6" fillId="0" borderId="36" xfId="0" applyFont="1" applyBorder="1" applyAlignment="1" applyProtection="1">
      <alignment horizontal="left" vertical="center"/>
    </xf>
    <xf numFmtId="0" fontId="6" fillId="0" borderId="37" xfId="0" applyFont="1" applyFill="1" applyBorder="1" applyAlignment="1">
      <alignment vertical="center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left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0" fontId="6" fillId="0" borderId="42" xfId="0" applyFont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left" vertical="center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 applyProtection="1">
      <alignment horizontal="left" vertical="center"/>
    </xf>
    <xf numFmtId="0" fontId="6" fillId="0" borderId="46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47" xfId="0" applyFont="1" applyBorder="1" applyAlignment="1" applyProtection="1">
      <alignment horizontal="center" vertical="center"/>
    </xf>
    <xf numFmtId="0" fontId="6" fillId="0" borderId="38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6" fillId="0" borderId="40" xfId="0" applyFont="1" applyBorder="1" applyAlignment="1">
      <alignment vertical="center"/>
    </xf>
    <xf numFmtId="3" fontId="6" fillId="0" borderId="26" xfId="176" applyNumberFormat="1" applyFont="1" applyFill="1" applyBorder="1" applyAlignment="1">
      <alignment horizontal="center" vertical="center"/>
    </xf>
    <xf numFmtId="0" fontId="6" fillId="0" borderId="43" xfId="0" applyFont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horizontal="center" vertical="center"/>
    </xf>
    <xf numFmtId="0" fontId="6" fillId="0" borderId="45" xfId="0" applyFont="1" applyBorder="1" applyAlignment="1" applyProtection="1">
      <alignment horizontal="center" vertical="center"/>
    </xf>
    <xf numFmtId="3" fontId="6" fillId="0" borderId="48" xfId="0" applyNumberFormat="1" applyFont="1" applyBorder="1" applyAlignment="1">
      <alignment vertical="center"/>
    </xf>
    <xf numFmtId="3" fontId="6" fillId="0" borderId="22" xfId="0" applyNumberFormat="1" applyFont="1" applyBorder="1" applyAlignment="1">
      <alignment vertical="center"/>
    </xf>
    <xf numFmtId="3" fontId="6" fillId="0" borderId="49" xfId="0" applyNumberFormat="1" applyFont="1" applyBorder="1" applyAlignment="1">
      <alignment vertical="center"/>
    </xf>
    <xf numFmtId="3" fontId="6" fillId="0" borderId="50" xfId="176" applyNumberFormat="1" applyFont="1" applyFill="1" applyBorder="1" applyAlignment="1">
      <alignment horizontal="center" vertical="center"/>
    </xf>
    <xf numFmtId="3" fontId="6" fillId="0" borderId="51" xfId="176" applyNumberFormat="1" applyFont="1" applyFill="1" applyBorder="1" applyAlignment="1">
      <alignment horizontal="center" vertical="center"/>
    </xf>
    <xf numFmtId="37" fontId="6" fillId="0" borderId="50" xfId="0" applyNumberFormat="1" applyFont="1" applyFill="1" applyBorder="1" applyAlignment="1" applyProtection="1">
      <alignment horizontal="center" vertical="center"/>
    </xf>
    <xf numFmtId="37" fontId="6" fillId="0" borderId="26" xfId="0" applyNumberFormat="1" applyFont="1" applyFill="1" applyBorder="1" applyAlignment="1" applyProtection="1">
      <alignment vertical="center"/>
    </xf>
    <xf numFmtId="37" fontId="6" fillId="0" borderId="51" xfId="0" applyNumberFormat="1" applyFont="1" applyFill="1" applyBorder="1" applyAlignment="1" applyProtection="1">
      <alignment horizontal="center" vertical="center"/>
    </xf>
    <xf numFmtId="0" fontId="6" fillId="0" borderId="52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36" xfId="0" applyFont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center" vertical="center"/>
    </xf>
    <xf numFmtId="3" fontId="6" fillId="0" borderId="48" xfId="0" applyNumberFormat="1" applyFont="1" applyFill="1" applyBorder="1" applyAlignment="1">
      <alignment vertical="center"/>
    </xf>
    <xf numFmtId="3" fontId="6" fillId="0" borderId="22" xfId="0" applyNumberFormat="1" applyFont="1" applyFill="1" applyBorder="1" applyAlignment="1">
      <alignment horizontal="center" vertical="center"/>
    </xf>
    <xf numFmtId="3" fontId="6" fillId="0" borderId="49" xfId="0" applyNumberFormat="1" applyFont="1" applyFill="1" applyBorder="1" applyAlignment="1">
      <alignment vertical="center"/>
    </xf>
    <xf numFmtId="3" fontId="6" fillId="0" borderId="50" xfId="0" applyNumberFormat="1" applyFont="1" applyFill="1" applyBorder="1" applyAlignment="1" applyProtection="1">
      <alignment horizontal="center" vertical="center"/>
    </xf>
    <xf numFmtId="3" fontId="6" fillId="0" borderId="51" xfId="0" quotePrefix="1" applyNumberFormat="1" applyFont="1" applyFill="1" applyBorder="1" applyAlignment="1" applyProtection="1">
      <alignment horizontal="center" vertical="center"/>
    </xf>
    <xf numFmtId="0" fontId="6" fillId="0" borderId="53" xfId="0" applyFont="1" applyBorder="1" applyAlignment="1">
      <alignment horizontal="center" vertical="center"/>
    </xf>
    <xf numFmtId="3" fontId="6" fillId="0" borderId="56" xfId="0" applyNumberFormat="1" applyFont="1" applyBorder="1" applyAlignment="1">
      <alignment horizontal="center" vertical="center"/>
    </xf>
    <xf numFmtId="3" fontId="6" fillId="0" borderId="57" xfId="176" quotePrefix="1" applyNumberFormat="1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3" fontId="66" fillId="0" borderId="59" xfId="0" applyNumberFormat="1" applyFont="1" applyFill="1" applyBorder="1" applyAlignment="1">
      <alignment horizontal="center" vertical="center"/>
    </xf>
    <xf numFmtId="3" fontId="66" fillId="0" borderId="60" xfId="0" applyNumberFormat="1" applyFont="1" applyFill="1" applyBorder="1" applyAlignment="1">
      <alignment horizontal="center" vertical="center"/>
    </xf>
    <xf numFmtId="3" fontId="66" fillId="0" borderId="46" xfId="0" applyNumberFormat="1" applyFont="1" applyFill="1" applyBorder="1" applyAlignment="1">
      <alignment horizontal="center" vertical="center"/>
    </xf>
    <xf numFmtId="3" fontId="66" fillId="42" borderId="59" xfId="0" applyNumberFormat="1" applyFont="1" applyFill="1" applyBorder="1" applyAlignment="1">
      <alignment horizontal="center" vertical="center"/>
    </xf>
    <xf numFmtId="171" fontId="23" fillId="42" borderId="16" xfId="176" applyNumberFormat="1" applyFont="1" applyFill="1" applyBorder="1" applyAlignment="1"/>
    <xf numFmtId="171" fontId="9" fillId="42" borderId="16" xfId="176" applyNumberFormat="1" applyFont="1" applyFill="1" applyBorder="1"/>
    <xf numFmtId="171" fontId="9" fillId="0" borderId="16" xfId="176" applyNumberFormat="1" applyFont="1" applyFill="1" applyBorder="1" applyAlignment="1"/>
    <xf numFmtId="171" fontId="69" fillId="0" borderId="16" xfId="176" applyNumberFormat="1" applyFont="1" applyFill="1" applyBorder="1" applyAlignment="1">
      <alignment horizontal="right" wrapText="1"/>
    </xf>
    <xf numFmtId="171" fontId="71" fillId="0" borderId="16" xfId="176" applyNumberFormat="1" applyFont="1" applyFill="1" applyBorder="1" applyAlignment="1">
      <alignment horizontal="right" wrapText="1"/>
    </xf>
    <xf numFmtId="171" fontId="66" fillId="0" borderId="16" xfId="176" applyNumberFormat="1" applyFont="1" applyBorder="1"/>
    <xf numFmtId="171" fontId="102" fillId="0" borderId="16" xfId="176" applyNumberFormat="1" applyFont="1" applyFill="1" applyBorder="1"/>
    <xf numFmtId="171" fontId="70" fillId="0" borderId="16" xfId="176" applyNumberFormat="1" applyFont="1" applyBorder="1"/>
    <xf numFmtId="171" fontId="69" fillId="0" borderId="16" xfId="176" applyNumberFormat="1" applyFont="1" applyBorder="1"/>
    <xf numFmtId="171" fontId="71" fillId="0" borderId="16" xfId="176" applyNumberFormat="1" applyFont="1" applyBorder="1"/>
    <xf numFmtId="171" fontId="71" fillId="0" borderId="16" xfId="176" applyNumberFormat="1" applyFont="1" applyFill="1" applyBorder="1"/>
    <xf numFmtId="171" fontId="74" fillId="0" borderId="16" xfId="176" applyNumberFormat="1" applyFont="1" applyFill="1" applyBorder="1" applyAlignment="1"/>
    <xf numFmtId="171" fontId="74" fillId="0" borderId="16" xfId="176" applyNumberFormat="1" applyFont="1" applyFill="1" applyBorder="1" applyAlignment="1">
      <alignment horizontal="right"/>
    </xf>
    <xf numFmtId="171" fontId="66" fillId="0" borderId="16" xfId="176" applyNumberFormat="1" applyFont="1" applyFill="1" applyBorder="1" applyAlignment="1"/>
    <xf numFmtId="171" fontId="69" fillId="0" borderId="16" xfId="176" applyNumberFormat="1" applyFont="1" applyFill="1" applyBorder="1" applyAlignment="1">
      <alignment horizontal="center" wrapText="1"/>
    </xf>
    <xf numFmtId="171" fontId="66" fillId="0" borderId="16" xfId="176" applyNumberFormat="1" applyFont="1" applyFill="1" applyBorder="1" applyAlignment="1">
      <alignment horizontal="center"/>
    </xf>
    <xf numFmtId="171" fontId="24" fillId="0" borderId="16" xfId="176" applyNumberFormat="1" applyFont="1" applyFill="1" applyBorder="1" applyAlignment="1">
      <alignment horizontal="center" wrapText="1"/>
    </xf>
    <xf numFmtId="171" fontId="66" fillId="0" borderId="16" xfId="176" applyNumberFormat="1" applyFont="1" applyFill="1" applyBorder="1" applyAlignment="1">
      <alignment horizontal="right" wrapText="1"/>
    </xf>
    <xf numFmtId="171" fontId="70" fillId="0" borderId="16" xfId="176" applyNumberFormat="1" applyFont="1" applyFill="1" applyBorder="1" applyAlignment="1">
      <alignment horizontal="center" wrapText="1"/>
    </xf>
    <xf numFmtId="171" fontId="68" fillId="0" borderId="16" xfId="176" applyNumberFormat="1" applyFont="1" applyBorder="1"/>
    <xf numFmtId="171" fontId="69" fillId="42" borderId="16" xfId="176" applyNumberFormat="1" applyFont="1" applyFill="1" applyBorder="1" applyAlignment="1">
      <alignment wrapText="1"/>
    </xf>
    <xf numFmtId="171" fontId="68" fillId="0" borderId="16" xfId="176" applyNumberFormat="1" applyFont="1" applyFill="1" applyBorder="1"/>
    <xf numFmtId="171" fontId="69" fillId="0" borderId="16" xfId="176" applyNumberFormat="1" applyFont="1" applyFill="1" applyBorder="1" applyAlignment="1">
      <alignment wrapText="1"/>
    </xf>
    <xf numFmtId="171" fontId="69" fillId="0" borderId="16" xfId="176" applyNumberFormat="1" applyFont="1" applyFill="1" applyBorder="1" applyAlignment="1">
      <alignment horizontal="center" vertical="center"/>
    </xf>
    <xf numFmtId="171" fontId="68" fillId="0" borderId="16" xfId="176" applyNumberFormat="1" applyFont="1" applyFill="1" applyBorder="1" applyAlignment="1">
      <alignment wrapText="1"/>
    </xf>
    <xf numFmtId="171" fontId="75" fillId="0" borderId="16" xfId="176" applyNumberFormat="1" applyFont="1" applyFill="1" applyBorder="1" applyAlignment="1">
      <alignment horizontal="center" vertical="center"/>
    </xf>
    <xf numFmtId="171" fontId="75" fillId="0" borderId="16" xfId="176" applyNumberFormat="1" applyFont="1" applyFill="1" applyBorder="1" applyAlignment="1">
      <alignment horizontal="right" wrapText="1"/>
    </xf>
    <xf numFmtId="171" fontId="75" fillId="0" borderId="16" xfId="176" applyNumberFormat="1" applyFont="1" applyFill="1" applyBorder="1" applyAlignment="1">
      <alignment horizontal="center"/>
    </xf>
    <xf numFmtId="171" fontId="73" fillId="0" borderId="16" xfId="176" applyNumberFormat="1" applyFont="1" applyFill="1" applyBorder="1" applyAlignment="1">
      <alignment horizontal="center" vertical="center"/>
    </xf>
    <xf numFmtId="171" fontId="73" fillId="0" borderId="16" xfId="176" applyNumberFormat="1" applyFont="1" applyBorder="1"/>
    <xf numFmtId="171" fontId="68" fillId="42" borderId="16" xfId="176" applyNumberFormat="1" applyFont="1" applyFill="1" applyBorder="1" applyAlignment="1">
      <alignment wrapText="1"/>
    </xf>
    <xf numFmtId="171" fontId="102" fillId="0" borderId="16" xfId="176" applyNumberFormat="1" applyFont="1" applyFill="1" applyBorder="1" applyAlignment="1"/>
    <xf numFmtId="171" fontId="73" fillId="0" borderId="16" xfId="176" applyNumberFormat="1" applyFont="1" applyBorder="1" applyAlignment="1"/>
    <xf numFmtId="171" fontId="103" fillId="0" borderId="16" xfId="176" applyNumberFormat="1" applyFont="1" applyFill="1" applyBorder="1" applyAlignment="1"/>
    <xf numFmtId="171" fontId="103" fillId="80" borderId="16" xfId="176" applyNumberFormat="1" applyFont="1" applyFill="1" applyBorder="1" applyAlignment="1">
      <alignment horizontal="left"/>
    </xf>
    <xf numFmtId="171" fontId="69" fillId="0" borderId="16" xfId="176" applyNumberFormat="1" applyFont="1" applyFill="1" applyBorder="1" applyAlignment="1">
      <alignment horizontal="left"/>
    </xf>
    <xf numFmtId="171" fontId="102" fillId="0" borderId="16" xfId="176" applyNumberFormat="1" applyFont="1" applyFill="1" applyBorder="1" applyAlignment="1">
      <alignment vertical="center"/>
    </xf>
    <xf numFmtId="171" fontId="70" fillId="0" borderId="16" xfId="176" applyNumberFormat="1" applyFont="1" applyFill="1" applyBorder="1" applyAlignment="1">
      <alignment vertical="center" wrapText="1"/>
    </xf>
    <xf numFmtId="171" fontId="70" fillId="42" borderId="16" xfId="176" applyNumberFormat="1" applyFont="1" applyFill="1" applyBorder="1" applyAlignment="1">
      <alignment vertical="center" wrapText="1"/>
    </xf>
    <xf numFmtId="171" fontId="66" fillId="0" borderId="16" xfId="176" applyNumberFormat="1" applyFont="1" applyBorder="1" applyAlignment="1">
      <alignment vertical="center"/>
    </xf>
    <xf numFmtId="171" fontId="68" fillId="0" borderId="16" xfId="176" applyNumberFormat="1" applyFont="1" applyFill="1" applyBorder="1" applyAlignment="1">
      <alignment vertical="center" wrapText="1"/>
    </xf>
    <xf numFmtId="171" fontId="68" fillId="42" borderId="16" xfId="176" applyNumberFormat="1" applyFont="1" applyFill="1" applyBorder="1" applyAlignment="1">
      <alignment vertical="center" wrapText="1"/>
    </xf>
    <xf numFmtId="171" fontId="73" fillId="0" borderId="16" xfId="176" applyNumberFormat="1" applyFont="1" applyBorder="1" applyAlignment="1">
      <alignment vertical="center"/>
    </xf>
    <xf numFmtId="171" fontId="75" fillId="0" borderId="16" xfId="176" applyNumberFormat="1" applyFont="1" applyFill="1" applyBorder="1" applyAlignment="1">
      <alignment horizontal="right" vertical="center" wrapText="1"/>
    </xf>
    <xf numFmtId="171" fontId="103" fillId="0" borderId="16" xfId="176" applyNumberFormat="1" applyFont="1" applyFill="1" applyBorder="1" applyAlignment="1">
      <alignment vertical="center"/>
    </xf>
    <xf numFmtId="171" fontId="75" fillId="0" borderId="16" xfId="176" applyNumberFormat="1" applyFont="1" applyFill="1" applyBorder="1" applyAlignment="1">
      <alignment horizontal="right"/>
    </xf>
    <xf numFmtId="171" fontId="68" fillId="0" borderId="16" xfId="176" applyNumberFormat="1" applyFont="1" applyFill="1" applyBorder="1" applyAlignment="1">
      <alignment horizontal="center"/>
    </xf>
    <xf numFmtId="171" fontId="74" fillId="0" borderId="16" xfId="176" applyNumberFormat="1" applyFont="1" applyBorder="1" applyAlignment="1">
      <alignment vertical="center"/>
    </xf>
    <xf numFmtId="171" fontId="8" fillId="0" borderId="16" xfId="176" applyNumberFormat="1" applyFont="1" applyFill="1" applyBorder="1" applyAlignment="1">
      <alignment horizontal="right" vertical="center" wrapText="1"/>
    </xf>
    <xf numFmtId="171" fontId="6" fillId="0" borderId="16" xfId="176" applyNumberFormat="1" applyFont="1" applyBorder="1" applyAlignment="1">
      <alignment horizontal="right" vertical="center"/>
    </xf>
    <xf numFmtId="171" fontId="10" fillId="0" borderId="16" xfId="176" applyNumberFormat="1" applyFont="1" applyBorder="1"/>
    <xf numFmtId="3" fontId="2" fillId="0" borderId="16" xfId="719" quotePrefix="1" applyNumberFormat="1" applyFont="1" applyFill="1" applyBorder="1" applyAlignment="1">
      <alignment horizontal="right"/>
    </xf>
    <xf numFmtId="3" fontId="6" fillId="0" borderId="16" xfId="0" applyNumberFormat="1" applyFont="1" applyBorder="1" applyAlignment="1">
      <alignment horizontal="right" vertical="center"/>
    </xf>
    <xf numFmtId="3" fontId="6" fillId="0" borderId="31" xfId="0" applyNumberFormat="1" applyFont="1" applyBorder="1" applyAlignment="1">
      <alignment horizontal="right" vertical="center"/>
    </xf>
    <xf numFmtId="171" fontId="0" fillId="0" borderId="0" xfId="0" applyNumberFormat="1"/>
    <xf numFmtId="171" fontId="6" fillId="0" borderId="16" xfId="176" applyNumberFormat="1" applyFont="1" applyBorder="1" applyAlignment="1">
      <alignment horizontal="left" indent="1"/>
    </xf>
    <xf numFmtId="167" fontId="4" fillId="0" borderId="0" xfId="177" applyFont="1" applyAlignment="1" applyProtection="1">
      <alignment horizontal="right" vertical="center"/>
    </xf>
    <xf numFmtId="0" fontId="4" fillId="0" borderId="0" xfId="0" applyFont="1" applyAlignment="1">
      <alignment horizontal="right"/>
    </xf>
    <xf numFmtId="167" fontId="27" fillId="0" borderId="0" xfId="0" applyNumberFormat="1" applyFont="1" applyBorder="1" applyAlignment="1">
      <alignment horizontal="left"/>
    </xf>
    <xf numFmtId="172" fontId="8" fillId="0" borderId="0" xfId="177" applyNumberFormat="1" applyFont="1" applyFill="1" applyBorder="1" applyProtection="1"/>
    <xf numFmtId="168" fontId="8" fillId="0" borderId="16" xfId="176" applyNumberFormat="1" applyFont="1" applyFill="1" applyBorder="1" applyAlignment="1" applyProtection="1">
      <alignment horizontal="left" vertical="center"/>
    </xf>
    <xf numFmtId="167" fontId="8" fillId="0" borderId="0" xfId="177" applyNumberFormat="1" applyFont="1" applyFill="1" applyBorder="1" applyProtection="1"/>
    <xf numFmtId="167" fontId="8" fillId="0" borderId="0" xfId="177" applyNumberFormat="1" applyFont="1" applyFill="1" applyBorder="1"/>
    <xf numFmtId="167" fontId="4" fillId="0" borderId="0" xfId="177" applyNumberFormat="1" applyFont="1" applyProtection="1"/>
    <xf numFmtId="167" fontId="27" fillId="0" borderId="0" xfId="505" applyNumberFormat="1" applyFont="1" applyBorder="1"/>
    <xf numFmtId="167" fontId="4" fillId="0" borderId="0" xfId="0" applyNumberFormat="1" applyFont="1" applyBorder="1"/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/>
    <xf numFmtId="3" fontId="6" fillId="0" borderId="0" xfId="176" applyNumberFormat="1" applyFont="1" applyBorder="1" applyAlignment="1">
      <alignment horizontal="right"/>
    </xf>
    <xf numFmtId="171" fontId="65" fillId="0" borderId="19" xfId="176" applyNumberFormat="1" applyFont="1" applyFill="1" applyBorder="1" applyAlignment="1">
      <alignment horizontal="left" vertical="center" wrapText="1"/>
    </xf>
    <xf numFmtId="171" fontId="11" fillId="0" borderId="16" xfId="176" applyNumberFormat="1" applyFont="1" applyFill="1" applyBorder="1"/>
    <xf numFmtId="171" fontId="65" fillId="0" borderId="16" xfId="176" applyNumberFormat="1" applyFont="1" applyFill="1" applyBorder="1" applyAlignment="1">
      <alignment horizontal="left" vertical="center" wrapText="1"/>
    </xf>
    <xf numFmtId="171" fontId="65" fillId="79" borderId="22" xfId="176" applyNumberFormat="1" applyFont="1" applyFill="1" applyBorder="1" applyAlignment="1">
      <alignment vertical="center"/>
    </xf>
    <xf numFmtId="171" fontId="65" fillId="79" borderId="19" xfId="176" applyNumberFormat="1" applyFont="1" applyFill="1" applyBorder="1" applyAlignment="1">
      <alignment horizontal="center" vertical="center" wrapText="1"/>
    </xf>
    <xf numFmtId="171" fontId="65" fillId="79" borderId="31" xfId="176" applyNumberFormat="1" applyFont="1" applyFill="1" applyBorder="1" applyAlignment="1">
      <alignment horizontal="center" vertical="center" wrapText="1"/>
    </xf>
    <xf numFmtId="171" fontId="65" fillId="79" borderId="16" xfId="176" applyNumberFormat="1" applyFont="1" applyFill="1" applyBorder="1" applyAlignment="1">
      <alignment horizontal="center" vertical="center" wrapText="1"/>
    </xf>
    <xf numFmtId="0" fontId="4" fillId="79" borderId="16" xfId="0" applyFont="1" applyFill="1" applyBorder="1" applyAlignment="1">
      <alignment horizontal="center" vertical="center"/>
    </xf>
    <xf numFmtId="0" fontId="4" fillId="79" borderId="16" xfId="0" applyFont="1" applyFill="1" applyBorder="1" applyAlignment="1">
      <alignment horizontal="center" vertical="center" wrapText="1"/>
    </xf>
    <xf numFmtId="37" fontId="4" fillId="79" borderId="61" xfId="0" applyNumberFormat="1" applyFont="1" applyFill="1" applyBorder="1" applyAlignment="1" applyProtection="1">
      <alignment horizontal="center" vertical="center"/>
    </xf>
    <xf numFmtId="37" fontId="4" fillId="79" borderId="62" xfId="0" applyNumberFormat="1" applyFont="1" applyFill="1" applyBorder="1" applyAlignment="1" applyProtection="1">
      <alignment horizontal="center" vertical="center"/>
    </xf>
    <xf numFmtId="37" fontId="4" fillId="79" borderId="61" xfId="0" applyNumberFormat="1" applyFont="1" applyFill="1" applyBorder="1" applyAlignment="1" applyProtection="1">
      <alignment horizontal="left" vertical="center"/>
    </xf>
    <xf numFmtId="37" fontId="4" fillId="79" borderId="63" xfId="0" applyNumberFormat="1" applyFont="1" applyFill="1" applyBorder="1" applyAlignment="1" applyProtection="1">
      <alignment horizontal="left" vertical="center"/>
    </xf>
    <xf numFmtId="37" fontId="4" fillId="79" borderId="50" xfId="0" applyNumberFormat="1" applyFont="1" applyFill="1" applyBorder="1" applyAlignment="1" applyProtection="1">
      <alignment vertical="center"/>
    </xf>
    <xf numFmtId="37" fontId="4" fillId="79" borderId="52" xfId="0" applyNumberFormat="1" applyFont="1" applyFill="1" applyBorder="1" applyAlignment="1" applyProtection="1">
      <alignment horizontal="left" vertical="center"/>
    </xf>
    <xf numFmtId="37" fontId="4" fillId="79" borderId="61" xfId="0" applyNumberFormat="1" applyFont="1" applyFill="1" applyBorder="1" applyAlignment="1" applyProtection="1">
      <alignment vertical="center"/>
    </xf>
    <xf numFmtId="37" fontId="4" fillId="79" borderId="64" xfId="0" applyNumberFormat="1" applyFont="1" applyFill="1" applyBorder="1" applyAlignment="1" applyProtection="1">
      <alignment horizontal="center" vertical="center"/>
    </xf>
    <xf numFmtId="37" fontId="4" fillId="79" borderId="64" xfId="0" applyNumberFormat="1" applyFont="1" applyFill="1" applyBorder="1" applyAlignment="1" applyProtection="1">
      <alignment vertical="center"/>
    </xf>
    <xf numFmtId="37" fontId="6" fillId="0" borderId="35" xfId="0" applyNumberFormat="1" applyFont="1" applyFill="1" applyBorder="1" applyAlignment="1" applyProtection="1">
      <alignment horizontal="right" vertical="center"/>
    </xf>
    <xf numFmtId="37" fontId="4" fillId="79" borderId="65" xfId="0" applyNumberFormat="1" applyFont="1" applyFill="1" applyBorder="1" applyAlignment="1" applyProtection="1">
      <alignment horizontal="center" vertical="center"/>
    </xf>
    <xf numFmtId="37" fontId="4" fillId="79" borderId="65" xfId="0" quotePrefix="1" applyNumberFormat="1" applyFont="1" applyFill="1" applyBorder="1" applyAlignment="1" applyProtection="1">
      <alignment horizontal="center" vertical="center"/>
    </xf>
    <xf numFmtId="37" fontId="6" fillId="0" borderId="62" xfId="0" applyNumberFormat="1" applyFont="1" applyFill="1" applyBorder="1" applyAlignment="1" applyProtection="1">
      <alignment horizontal="right" vertical="center"/>
    </xf>
    <xf numFmtId="171" fontId="6" fillId="0" borderId="16" xfId="176" applyNumberFormat="1" applyFont="1" applyFill="1" applyBorder="1" applyAlignment="1" applyProtection="1">
      <alignment vertical="center"/>
    </xf>
    <xf numFmtId="167" fontId="6" fillId="0" borderId="16" xfId="177" applyNumberFormat="1" applyFont="1" applyFill="1" applyBorder="1" applyAlignment="1" applyProtection="1">
      <alignment vertical="center"/>
    </xf>
    <xf numFmtId="167" fontId="6" fillId="0" borderId="16" xfId="176" applyNumberFormat="1" applyFont="1" applyFill="1" applyBorder="1" applyAlignment="1" applyProtection="1">
      <alignment vertical="center"/>
    </xf>
    <xf numFmtId="0" fontId="10" fillId="0" borderId="0" xfId="0" applyFont="1" applyFill="1"/>
    <xf numFmtId="0" fontId="0" fillId="0" borderId="0" xfId="0" applyFill="1"/>
    <xf numFmtId="0" fontId="4" fillId="0" borderId="29" xfId="0" applyFont="1" applyBorder="1"/>
    <xf numFmtId="0" fontId="4" fillId="0" borderId="19" xfId="0" applyFont="1" applyBorder="1"/>
    <xf numFmtId="0" fontId="4" fillId="0" borderId="27" xfId="0" applyFont="1" applyBorder="1"/>
    <xf numFmtId="167" fontId="4" fillId="0" borderId="66" xfId="177" applyFont="1" applyBorder="1" applyAlignment="1" applyProtection="1">
      <alignment vertical="center"/>
    </xf>
    <xf numFmtId="167" fontId="4" fillId="0" borderId="67" xfId="177" applyFont="1" applyBorder="1" applyAlignment="1" applyProtection="1">
      <alignment horizontal="right" vertical="center"/>
    </xf>
    <xf numFmtId="167" fontId="4" fillId="0" borderId="34" xfId="177" applyFont="1" applyBorder="1" applyAlignment="1" applyProtection="1">
      <alignment horizontal="left" vertical="center"/>
    </xf>
    <xf numFmtId="167" fontId="4" fillId="0" borderId="52" xfId="177" applyFont="1" applyBorder="1" applyAlignment="1" applyProtection="1">
      <alignment horizontal="left" vertical="center"/>
    </xf>
    <xf numFmtId="167" fontId="4" fillId="0" borderId="66" xfId="177" applyFont="1" applyBorder="1" applyAlignment="1" applyProtection="1">
      <alignment horizontal="left" vertical="center"/>
    </xf>
    <xf numFmtId="167" fontId="4" fillId="0" borderId="35" xfId="177" applyFont="1" applyBorder="1" applyAlignment="1" applyProtection="1">
      <alignment horizontal="center" vertical="center"/>
    </xf>
    <xf numFmtId="0" fontId="104" fillId="79" borderId="35" xfId="0" applyFont="1" applyFill="1" applyBorder="1" applyAlignment="1">
      <alignment horizontal="left" indent="1"/>
    </xf>
    <xf numFmtId="173" fontId="104" fillId="79" borderId="35" xfId="0" applyNumberFormat="1" applyFont="1" applyFill="1" applyBorder="1"/>
    <xf numFmtId="0" fontId="105" fillId="0" borderId="68" xfId="0" applyFont="1" applyBorder="1" applyAlignment="1">
      <alignment horizontal="left" indent="2"/>
    </xf>
    <xf numFmtId="173" fontId="105" fillId="0" borderId="68" xfId="0" applyNumberFormat="1" applyFont="1" applyBorder="1"/>
    <xf numFmtId="0" fontId="105" fillId="0" borderId="69" xfId="0" applyFont="1" applyBorder="1" applyAlignment="1">
      <alignment horizontal="left" indent="2"/>
    </xf>
    <xf numFmtId="173" fontId="105" fillId="0" borderId="69" xfId="0" applyNumberFormat="1" applyFont="1" applyBorder="1"/>
    <xf numFmtId="0" fontId="105" fillId="0" borderId="70" xfId="0" applyFont="1" applyBorder="1" applyAlignment="1">
      <alignment horizontal="left" indent="2"/>
    </xf>
    <xf numFmtId="173" fontId="105" fillId="0" borderId="70" xfId="0" applyNumberFormat="1" applyFont="1" applyBorder="1"/>
    <xf numFmtId="0" fontId="105" fillId="0" borderId="71" xfId="0" applyFont="1" applyBorder="1" applyAlignment="1">
      <alignment horizontal="left" indent="2"/>
    </xf>
    <xf numFmtId="173" fontId="105" fillId="0" borderId="71" xfId="0" applyNumberFormat="1" applyFont="1" applyBorder="1"/>
    <xf numFmtId="173" fontId="105" fillId="0" borderId="68" xfId="0" applyNumberFormat="1" applyFont="1" applyFill="1" applyBorder="1"/>
    <xf numFmtId="173" fontId="105" fillId="0" borderId="69" xfId="0" applyNumberFormat="1" applyFont="1" applyFill="1" applyBorder="1"/>
    <xf numFmtId="173" fontId="105" fillId="0" borderId="70" xfId="0" applyNumberFormat="1" applyFont="1" applyFill="1" applyBorder="1"/>
    <xf numFmtId="0" fontId="104" fillId="81" borderId="35" xfId="0" applyFont="1" applyFill="1" applyBorder="1" applyAlignment="1">
      <alignment horizontal="left"/>
    </xf>
    <xf numFmtId="173" fontId="104" fillId="81" borderId="35" xfId="0" applyNumberFormat="1" applyFont="1" applyFill="1" applyBorder="1"/>
    <xf numFmtId="0" fontId="76" fillId="0" borderId="34" xfId="0" applyFont="1" applyFill="1" applyBorder="1" applyAlignment="1">
      <alignment horizontal="center"/>
    </xf>
    <xf numFmtId="0" fontId="76" fillId="0" borderId="72" xfId="0" applyFont="1" applyFill="1" applyBorder="1" applyAlignment="1">
      <alignment horizontal="center"/>
    </xf>
    <xf numFmtId="0" fontId="76" fillId="0" borderId="73" xfId="0" applyFont="1" applyFill="1" applyBorder="1" applyAlignment="1">
      <alignment horizontal="center"/>
    </xf>
    <xf numFmtId="0" fontId="76" fillId="0" borderId="47" xfId="0" applyFont="1" applyFill="1" applyBorder="1" applyAlignment="1">
      <alignment horizontal="center"/>
    </xf>
    <xf numFmtId="173" fontId="104" fillId="79" borderId="74" xfId="0" applyNumberFormat="1" applyFont="1" applyFill="1" applyBorder="1"/>
    <xf numFmtId="173" fontId="104" fillId="79" borderId="75" xfId="0" applyNumberFormat="1" applyFont="1" applyFill="1" applyBorder="1"/>
    <xf numFmtId="173" fontId="104" fillId="79" borderId="76" xfId="0" applyNumberFormat="1" applyFont="1" applyFill="1" applyBorder="1"/>
    <xf numFmtId="173" fontId="105" fillId="0" borderId="29" xfId="0" applyNumberFormat="1" applyFont="1" applyBorder="1"/>
    <xf numFmtId="173" fontId="105" fillId="0" borderId="19" xfId="0" applyNumberFormat="1" applyFont="1" applyBorder="1"/>
    <xf numFmtId="173" fontId="105" fillId="0" borderId="27" xfId="0" applyNumberFormat="1" applyFont="1" applyBorder="1"/>
    <xf numFmtId="173" fontId="105" fillId="0" borderId="31" xfId="0" applyNumberFormat="1" applyFont="1" applyBorder="1"/>
    <xf numFmtId="173" fontId="105" fillId="0" borderId="16" xfId="0" applyNumberFormat="1" applyFont="1" applyBorder="1"/>
    <xf numFmtId="173" fontId="105" fillId="0" borderId="23" xfId="0" applyNumberFormat="1" applyFont="1" applyBorder="1"/>
    <xf numFmtId="173" fontId="105" fillId="0" borderId="25" xfId="0" applyNumberFormat="1" applyFont="1" applyBorder="1"/>
    <xf numFmtId="173" fontId="105" fillId="0" borderId="22" xfId="0" applyNumberFormat="1" applyFont="1" applyBorder="1"/>
    <xf numFmtId="173" fontId="105" fillId="0" borderId="24" xfId="0" applyNumberFormat="1" applyFont="1" applyBorder="1"/>
    <xf numFmtId="173" fontId="105" fillId="0" borderId="77" xfId="0" applyNumberFormat="1" applyFont="1" applyBorder="1"/>
    <xf numFmtId="173" fontId="105" fillId="0" borderId="26" xfId="0" applyNumberFormat="1" applyFont="1" applyBorder="1"/>
    <xf numFmtId="173" fontId="105" fillId="0" borderId="18" xfId="0" applyNumberFormat="1" applyFont="1" applyBorder="1"/>
    <xf numFmtId="173" fontId="104" fillId="0" borderId="29" xfId="0" applyNumberFormat="1" applyFont="1" applyFill="1" applyBorder="1"/>
    <xf numFmtId="173" fontId="104" fillId="0" borderId="19" xfId="0" applyNumberFormat="1" applyFont="1" applyFill="1" applyBorder="1"/>
    <xf numFmtId="173" fontId="104" fillId="0" borderId="27" xfId="0" applyNumberFormat="1" applyFont="1" applyFill="1" applyBorder="1"/>
    <xf numFmtId="173" fontId="104" fillId="81" borderId="74" xfId="0" applyNumberFormat="1" applyFont="1" applyFill="1" applyBorder="1"/>
    <xf numFmtId="173" fontId="104" fillId="81" borderId="75" xfId="0" applyNumberFormat="1" applyFont="1" applyFill="1" applyBorder="1"/>
    <xf numFmtId="173" fontId="104" fillId="81" borderId="76" xfId="0" applyNumberFormat="1" applyFont="1" applyFill="1" applyBorder="1"/>
    <xf numFmtId="171" fontId="106" fillId="0" borderId="16" xfId="176" applyNumberFormat="1" applyFont="1" applyFill="1" applyBorder="1"/>
    <xf numFmtId="171" fontId="77" fillId="42" borderId="16" xfId="176" applyNumberFormat="1" applyFont="1" applyFill="1" applyBorder="1"/>
    <xf numFmtId="0" fontId="70" fillId="0" borderId="16" xfId="742" applyFont="1" applyFill="1" applyBorder="1" applyAlignment="1">
      <alignment wrapText="1"/>
    </xf>
    <xf numFmtId="171" fontId="70" fillId="0" borderId="16" xfId="742" applyNumberFormat="1" applyFont="1" applyFill="1" applyBorder="1" applyAlignment="1">
      <alignment horizontal="right" wrapText="1"/>
    </xf>
    <xf numFmtId="3" fontId="70" fillId="0" borderId="16" xfId="742" applyNumberFormat="1" applyFont="1" applyFill="1" applyBorder="1" applyAlignment="1">
      <alignment horizontal="right" wrapText="1"/>
    </xf>
    <xf numFmtId="171" fontId="69" fillId="0" borderId="0" xfId="176" applyNumberFormat="1" applyFont="1" applyFill="1" applyBorder="1" applyAlignment="1">
      <alignment horizontal="right" wrapText="1"/>
    </xf>
    <xf numFmtId="171" fontId="77" fillId="0" borderId="16" xfId="176" applyNumberFormat="1" applyFont="1" applyFill="1" applyBorder="1"/>
    <xf numFmtId="171" fontId="67" fillId="0" borderId="16" xfId="176" applyNumberFormat="1" applyFont="1" applyFill="1" applyBorder="1"/>
    <xf numFmtId="0" fontId="8" fillId="0" borderId="0" xfId="744" applyFont="1" applyFill="1" applyBorder="1" applyAlignment="1">
      <alignment horizontal="right" wrapText="1"/>
    </xf>
    <xf numFmtId="0" fontId="8" fillId="0" borderId="0" xfId="744" applyFont="1" applyFill="1" applyBorder="1" applyAlignment="1">
      <alignment horizontal="left" wrapText="1"/>
    </xf>
    <xf numFmtId="168" fontId="4" fillId="0" borderId="0" xfId="176" applyFont="1" applyBorder="1"/>
    <xf numFmtId="171" fontId="72" fillId="0" borderId="16" xfId="176" applyNumberFormat="1" applyFont="1" applyBorder="1"/>
    <xf numFmtId="171" fontId="9" fillId="82" borderId="16" xfId="176" applyNumberFormat="1" applyFont="1" applyFill="1" applyBorder="1" applyAlignment="1" applyProtection="1">
      <alignment horizontal="left" vertical="center"/>
    </xf>
    <xf numFmtId="171" fontId="24" fillId="82" borderId="16" xfId="176" applyNumberFormat="1" applyFont="1" applyFill="1" applyBorder="1" applyAlignment="1">
      <alignment horizontal="right" wrapText="1"/>
    </xf>
    <xf numFmtId="171" fontId="75" fillId="0" borderId="16" xfId="176" applyNumberFormat="1" applyFont="1" applyFill="1" applyBorder="1" applyAlignment="1"/>
    <xf numFmtId="171" fontId="9" fillId="0" borderId="16" xfId="176" applyNumberFormat="1" applyFont="1" applyFill="1" applyBorder="1"/>
    <xf numFmtId="3" fontId="6" fillId="0" borderId="16" xfId="0" applyNumberFormat="1" applyFont="1" applyFill="1" applyBorder="1" applyAlignment="1">
      <alignment horizontal="right"/>
    </xf>
    <xf numFmtId="3" fontId="6" fillId="0" borderId="16" xfId="177" applyNumberFormat="1" applyFont="1" applyFill="1" applyBorder="1" applyAlignment="1">
      <alignment horizontal="right"/>
    </xf>
    <xf numFmtId="171" fontId="9" fillId="0" borderId="16" xfId="176" applyNumberFormat="1" applyFont="1" applyFill="1" applyBorder="1" applyAlignment="1">
      <alignment horizontal="right" vertical="center"/>
    </xf>
    <xf numFmtId="171" fontId="65" fillId="82" borderId="16" xfId="176" applyNumberFormat="1" applyFont="1" applyFill="1" applyBorder="1" applyAlignment="1">
      <alignment vertical="center"/>
    </xf>
    <xf numFmtId="173" fontId="104" fillId="79" borderId="64" xfId="0" applyNumberFormat="1" applyFont="1" applyFill="1" applyBorder="1"/>
    <xf numFmtId="173" fontId="105" fillId="0" borderId="30" xfId="0" applyNumberFormat="1" applyFont="1" applyBorder="1"/>
    <xf numFmtId="173" fontId="104" fillId="81" borderId="64" xfId="0" applyNumberFormat="1" applyFont="1" applyFill="1" applyBorder="1"/>
    <xf numFmtId="171" fontId="4" fillId="0" borderId="0" xfId="176" applyNumberFormat="1" applyFont="1" applyFill="1" applyBorder="1" applyAlignment="1">
      <alignment horizontal="right" vertical="center" wrapText="1"/>
    </xf>
    <xf numFmtId="0" fontId="8" fillId="0" borderId="16" xfId="761" applyFont="1" applyFill="1" applyBorder="1" applyAlignment="1">
      <alignment horizontal="left" wrapText="1"/>
    </xf>
    <xf numFmtId="0" fontId="105" fillId="0" borderId="69" xfId="0" applyFont="1" applyFill="1" applyBorder="1" applyAlignment="1">
      <alignment horizontal="left" indent="2"/>
    </xf>
    <xf numFmtId="1" fontId="4" fillId="0" borderId="0" xfId="0" applyNumberFormat="1" applyFont="1"/>
    <xf numFmtId="171" fontId="107" fillId="0" borderId="16" xfId="176" applyNumberFormat="1" applyFont="1" applyFill="1" applyBorder="1"/>
    <xf numFmtId="171" fontId="74" fillId="42" borderId="16" xfId="176" applyNumberFormat="1" applyFont="1" applyFill="1" applyBorder="1"/>
    <xf numFmtId="171" fontId="66" fillId="0" borderId="16" xfId="176" applyNumberFormat="1" applyFont="1" applyFill="1" applyBorder="1"/>
    <xf numFmtId="171" fontId="19" fillId="42" borderId="16" xfId="176" applyNumberFormat="1" applyFont="1" applyFill="1" applyBorder="1"/>
    <xf numFmtId="1" fontId="4" fillId="0" borderId="0" xfId="0" applyNumberFormat="1" applyFont="1" applyFill="1"/>
    <xf numFmtId="171" fontId="4" fillId="0" borderId="0" xfId="0" applyNumberFormat="1" applyFont="1" applyFill="1"/>
    <xf numFmtId="1" fontId="6" fillId="0" borderId="0" xfId="0" applyNumberFormat="1" applyFont="1"/>
    <xf numFmtId="171" fontId="71" fillId="79" borderId="16" xfId="176" applyNumberFormat="1" applyFont="1" applyFill="1" applyBorder="1" applyAlignment="1">
      <alignment wrapText="1"/>
    </xf>
    <xf numFmtId="3" fontId="107" fillId="0" borderId="16" xfId="0" applyNumberFormat="1" applyFont="1" applyFill="1" applyBorder="1"/>
    <xf numFmtId="3" fontId="74" fillId="42" borderId="16" xfId="176" applyNumberFormat="1" applyFont="1" applyFill="1" applyBorder="1"/>
    <xf numFmtId="3" fontId="69" fillId="0" borderId="16" xfId="176" applyNumberFormat="1" applyFont="1" applyFill="1" applyBorder="1" applyAlignment="1">
      <alignment horizontal="right" wrapText="1"/>
    </xf>
    <xf numFmtId="168" fontId="4" fillId="42" borderId="16" xfId="176" applyNumberFormat="1" applyFont="1" applyFill="1" applyBorder="1"/>
    <xf numFmtId="37" fontId="4" fillId="0" borderId="78" xfId="0" applyNumberFormat="1" applyFont="1" applyBorder="1" applyAlignment="1" applyProtection="1">
      <alignment horizontal="left" vertical="center"/>
    </xf>
    <xf numFmtId="37" fontId="4" fillId="0" borderId="79" xfId="0" applyNumberFormat="1" applyFont="1" applyBorder="1" applyAlignment="1" applyProtection="1">
      <alignment horizontal="left" vertical="center"/>
    </xf>
    <xf numFmtId="37" fontId="4" fillId="0" borderId="48" xfId="0" applyNumberFormat="1" applyFont="1" applyBorder="1" applyAlignment="1" applyProtection="1">
      <alignment horizontal="left" vertical="center"/>
    </xf>
    <xf numFmtId="176" fontId="10" fillId="0" borderId="16" xfId="0" applyNumberFormat="1" applyFont="1" applyBorder="1"/>
    <xf numFmtId="37" fontId="6" fillId="0" borderId="19" xfId="0" applyNumberFormat="1" applyFont="1" applyFill="1" applyBorder="1" applyAlignment="1" applyProtection="1">
      <alignment horizontal="center" vertical="center"/>
    </xf>
    <xf numFmtId="37" fontId="6" fillId="0" borderId="16" xfId="0" applyNumberFormat="1" applyFont="1" applyFill="1" applyBorder="1" applyAlignment="1" applyProtection="1">
      <alignment horizontal="center" vertical="center"/>
    </xf>
    <xf numFmtId="176" fontId="10" fillId="0" borderId="19" xfId="0" applyNumberFormat="1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22" xfId="0" applyNumberFormat="1" applyFont="1" applyBorder="1" applyAlignment="1">
      <alignment horizontal="center" vertical="center"/>
    </xf>
    <xf numFmtId="176" fontId="91" fillId="0" borderId="16" xfId="0" applyNumberFormat="1" applyFont="1" applyBorder="1"/>
    <xf numFmtId="1" fontId="77" fillId="0" borderId="0" xfId="0" applyNumberFormat="1" applyFont="1"/>
    <xf numFmtId="167" fontId="9" fillId="79" borderId="22" xfId="177" applyFont="1" applyFill="1" applyBorder="1" applyAlignment="1" applyProtection="1">
      <alignment horizontal="center"/>
    </xf>
    <xf numFmtId="167" fontId="9" fillId="79" borderId="19" xfId="177" applyFont="1" applyFill="1" applyBorder="1" applyAlignment="1" applyProtection="1">
      <alignment horizontal="center"/>
    </xf>
    <xf numFmtId="167" fontId="9" fillId="79" borderId="26" xfId="177" applyFont="1" applyFill="1" applyBorder="1" applyAlignment="1" applyProtection="1">
      <alignment horizontal="center"/>
    </xf>
    <xf numFmtId="37" fontId="9" fillId="79" borderId="22" xfId="0" applyNumberFormat="1" applyFont="1" applyFill="1" applyBorder="1" applyAlignment="1" applyProtection="1">
      <alignment vertical="center"/>
    </xf>
    <xf numFmtId="37" fontId="9" fillId="79" borderId="24" xfId="0" applyNumberFormat="1" applyFont="1" applyFill="1" applyBorder="1" applyAlignment="1" applyProtection="1">
      <alignment horizontal="center" vertical="center"/>
    </xf>
    <xf numFmtId="167" fontId="9" fillId="79" borderId="26" xfId="177" applyFont="1" applyFill="1" applyBorder="1" applyAlignment="1" applyProtection="1">
      <alignment vertical="center"/>
    </xf>
    <xf numFmtId="167" fontId="9" fillId="79" borderId="18" xfId="177" applyFont="1" applyFill="1" applyBorder="1" applyAlignment="1" applyProtection="1">
      <alignment horizontal="center" vertical="center"/>
    </xf>
    <xf numFmtId="167" fontId="9" fillId="79" borderId="19" xfId="177" applyFont="1" applyFill="1" applyBorder="1" applyAlignment="1" applyProtection="1">
      <alignment horizontal="left" vertical="center"/>
    </xf>
    <xf numFmtId="167" fontId="9" fillId="79" borderId="18" xfId="177" applyFont="1" applyFill="1" applyBorder="1" applyAlignment="1" applyProtection="1">
      <alignment horizontal="left" vertical="center"/>
    </xf>
    <xf numFmtId="0" fontId="4" fillId="0" borderId="0" xfId="0" applyFont="1" applyAlignment="1"/>
    <xf numFmtId="171" fontId="65" fillId="0" borderId="16" xfId="176" applyNumberFormat="1" applyFont="1" applyBorder="1" applyAlignment="1">
      <alignment vertical="center"/>
    </xf>
    <xf numFmtId="171" fontId="65" fillId="0" borderId="16" xfId="176" applyNumberFormat="1" applyFont="1" applyBorder="1"/>
    <xf numFmtId="171" fontId="65" fillId="0" borderId="0" xfId="176" applyNumberFormat="1" applyFont="1" applyBorder="1" applyAlignment="1">
      <alignment vertical="center"/>
    </xf>
    <xf numFmtId="171" fontId="65" fillId="0" borderId="0" xfId="176" applyNumberFormat="1" applyFont="1" applyBorder="1"/>
    <xf numFmtId="0" fontId="4" fillId="79" borderId="16" xfId="0" applyFont="1" applyFill="1" applyBorder="1" applyAlignment="1"/>
    <xf numFmtId="171" fontId="6" fillId="0" borderId="16" xfId="176" applyNumberFormat="1" applyFont="1" applyBorder="1" applyAlignment="1"/>
    <xf numFmtId="171" fontId="103" fillId="0" borderId="16" xfId="176" applyNumberFormat="1" applyFont="1" applyFill="1" applyBorder="1"/>
    <xf numFmtId="37" fontId="4" fillId="79" borderId="63" xfId="0" applyNumberFormat="1" applyFont="1" applyFill="1" applyBorder="1" applyAlignment="1" applyProtection="1">
      <alignment horizontal="center"/>
    </xf>
    <xf numFmtId="37" fontId="4" fillId="79" borderId="50" xfId="0" applyNumberFormat="1" applyFont="1" applyFill="1" applyBorder="1" applyAlignment="1" applyProtection="1">
      <alignment horizontal="center"/>
    </xf>
    <xf numFmtId="37" fontId="4" fillId="79" borderId="34" xfId="0" applyNumberFormat="1" applyFont="1" applyFill="1" applyBorder="1" applyAlignment="1" applyProtection="1">
      <alignment horizontal="center"/>
    </xf>
    <xf numFmtId="37" fontId="4" fillId="79" borderId="71" xfId="0" applyNumberFormat="1" applyFont="1" applyFill="1" applyBorder="1" applyAlignment="1" applyProtection="1">
      <alignment horizontal="center"/>
    </xf>
    <xf numFmtId="171" fontId="4" fillId="79" borderId="34" xfId="176" applyNumberFormat="1" applyFont="1" applyFill="1" applyBorder="1" applyAlignment="1" applyProtection="1">
      <alignment horizontal="center"/>
    </xf>
    <xf numFmtId="171" fontId="4" fillId="79" borderId="71" xfId="176" applyNumberFormat="1" applyFont="1" applyFill="1" applyBorder="1" applyAlignment="1" applyProtection="1">
      <alignment horizontal="center"/>
    </xf>
    <xf numFmtId="171" fontId="4" fillId="79" borderId="65" xfId="176" applyNumberFormat="1" applyFont="1" applyFill="1" applyBorder="1" applyAlignment="1" applyProtection="1">
      <alignment horizontal="center"/>
    </xf>
    <xf numFmtId="37" fontId="4" fillId="0" borderId="36" xfId="0" applyNumberFormat="1" applyFont="1" applyBorder="1" applyAlignment="1" applyProtection="1">
      <alignment horizontal="left" vertical="center"/>
    </xf>
    <xf numFmtId="37" fontId="4" fillId="0" borderId="80" xfId="0" applyNumberFormat="1" applyFont="1" applyBorder="1" applyAlignment="1" applyProtection="1">
      <alignment horizontal="left" vertical="center"/>
    </xf>
    <xf numFmtId="167" fontId="4" fillId="79" borderId="50" xfId="177" applyFont="1" applyFill="1" applyBorder="1" applyAlignment="1" applyProtection="1">
      <alignment horizontal="center"/>
    </xf>
    <xf numFmtId="37" fontId="6" fillId="0" borderId="65" xfId="0" applyNumberFormat="1" applyFont="1" applyFill="1" applyBorder="1" applyAlignment="1" applyProtection="1">
      <alignment horizontal="right" vertical="center"/>
    </xf>
    <xf numFmtId="37" fontId="6" fillId="0" borderId="69" xfId="0" applyNumberFormat="1" applyFont="1" applyFill="1" applyBorder="1" applyAlignment="1" applyProtection="1">
      <alignment horizontal="right" vertical="center"/>
    </xf>
    <xf numFmtId="37" fontId="6" fillId="0" borderId="81" xfId="0" applyNumberFormat="1" applyFont="1" applyFill="1" applyBorder="1" applyAlignment="1" applyProtection="1">
      <alignment horizontal="right" vertical="center"/>
    </xf>
    <xf numFmtId="176" fontId="108" fillId="0" borderId="82" xfId="0" applyNumberFormat="1" applyFont="1" applyBorder="1" applyAlignment="1">
      <alignment horizontal="center" vertical="center"/>
    </xf>
    <xf numFmtId="176" fontId="108" fillId="0" borderId="69" xfId="0" applyNumberFormat="1" applyFont="1" applyBorder="1" applyAlignment="1">
      <alignment horizontal="center" vertical="center"/>
    </xf>
    <xf numFmtId="176" fontId="108" fillId="0" borderId="36" xfId="0" applyNumberFormat="1" applyFont="1" applyBorder="1" applyAlignment="1">
      <alignment horizontal="center" vertical="center"/>
    </xf>
    <xf numFmtId="176" fontId="108" fillId="0" borderId="79" xfId="0" applyNumberFormat="1" applyFont="1" applyBorder="1" applyAlignment="1">
      <alignment horizontal="center" vertical="center"/>
    </xf>
    <xf numFmtId="37" fontId="6" fillId="0" borderId="55" xfId="0" applyNumberFormat="1" applyFont="1" applyFill="1" applyBorder="1" applyAlignment="1" applyProtection="1">
      <alignment horizontal="right" vertical="center"/>
    </xf>
    <xf numFmtId="37" fontId="6" fillId="0" borderId="83" xfId="0" applyNumberFormat="1" applyFont="1" applyFill="1" applyBorder="1" applyAlignment="1" applyProtection="1">
      <alignment horizontal="right" vertical="center"/>
    </xf>
    <xf numFmtId="167" fontId="4" fillId="79" borderId="71" xfId="177" applyFont="1" applyFill="1" applyBorder="1" applyAlignment="1" applyProtection="1">
      <alignment horizontal="center"/>
    </xf>
    <xf numFmtId="37" fontId="6" fillId="0" borderId="84" xfId="0" applyNumberFormat="1" applyFont="1" applyFill="1" applyBorder="1" applyAlignment="1" applyProtection="1">
      <alignment horizontal="right" vertical="center"/>
    </xf>
    <xf numFmtId="176" fontId="108" fillId="0" borderId="0" xfId="0" applyNumberFormat="1" applyFont="1" applyBorder="1"/>
    <xf numFmtId="1" fontId="4" fillId="0" borderId="0" xfId="0" applyNumberFormat="1" applyFont="1" applyBorder="1"/>
    <xf numFmtId="176" fontId="91" fillId="0" borderId="0" xfId="0" applyNumberFormat="1" applyFont="1" applyBorder="1"/>
    <xf numFmtId="0" fontId="101" fillId="0" borderId="0" xfId="0" applyFont="1"/>
    <xf numFmtId="0" fontId="101" fillId="0" borderId="0" xfId="0" applyFont="1" applyBorder="1"/>
    <xf numFmtId="0" fontId="101" fillId="0" borderId="30" xfId="0" applyFont="1" applyBorder="1"/>
    <xf numFmtId="176" fontId="101" fillId="0" borderId="30" xfId="0" applyNumberFormat="1" applyFont="1" applyBorder="1"/>
    <xf numFmtId="0" fontId="101" fillId="83" borderId="102" xfId="0" applyFont="1" applyFill="1" applyBorder="1"/>
    <xf numFmtId="0" fontId="101" fillId="83" borderId="102" xfId="0" applyFont="1" applyFill="1" applyBorder="1" applyAlignment="1">
      <alignment horizontal="center"/>
    </xf>
    <xf numFmtId="0" fontId="101" fillId="83" borderId="0" xfId="0" applyFont="1" applyFill="1" applyBorder="1"/>
    <xf numFmtId="176" fontId="101" fillId="83" borderId="0" xfId="0" applyNumberFormat="1" applyFont="1" applyFill="1" applyBorder="1"/>
    <xf numFmtId="41" fontId="79" fillId="0" borderId="0" xfId="204" applyFont="1"/>
    <xf numFmtId="41" fontId="80" fillId="0" borderId="0" xfId="204" applyFont="1"/>
    <xf numFmtId="176" fontId="101" fillId="84" borderId="35" xfId="0" applyNumberFormat="1" applyFont="1" applyFill="1" applyBorder="1"/>
    <xf numFmtId="41" fontId="4" fillId="0" borderId="0" xfId="204" applyFont="1"/>
    <xf numFmtId="41" fontId="5" fillId="0" borderId="0" xfId="204" applyFont="1"/>
    <xf numFmtId="0" fontId="101" fillId="0" borderId="0" xfId="0" applyFont="1" applyFill="1" applyBorder="1"/>
    <xf numFmtId="0" fontId="101" fillId="84" borderId="35" xfId="0" applyFont="1" applyFill="1" applyBorder="1" applyAlignment="1">
      <alignment horizontal="center"/>
    </xf>
    <xf numFmtId="0" fontId="0" fillId="0" borderId="63" xfId="0" applyBorder="1"/>
    <xf numFmtId="0" fontId="0" fillId="0" borderId="50" xfId="0" applyBorder="1"/>
    <xf numFmtId="0" fontId="0" fillId="0" borderId="52" xfId="0" applyBorder="1"/>
    <xf numFmtId="176" fontId="101" fillId="84" borderId="52" xfId="0" applyNumberFormat="1" applyFont="1" applyFill="1" applyBorder="1"/>
    <xf numFmtId="176" fontId="0" fillId="0" borderId="16" xfId="0" applyNumberFormat="1" applyBorder="1"/>
    <xf numFmtId="176" fontId="0" fillId="0" borderId="43" xfId="0" applyNumberFormat="1" applyBorder="1"/>
    <xf numFmtId="176" fontId="0" fillId="0" borderId="39" xfId="0" applyNumberFormat="1" applyBorder="1"/>
    <xf numFmtId="176" fontId="0" fillId="0" borderId="59" xfId="0" applyNumberFormat="1" applyBorder="1"/>
    <xf numFmtId="176" fontId="0" fillId="0" borderId="85" xfId="0" applyNumberFormat="1" applyBorder="1"/>
    <xf numFmtId="176" fontId="0" fillId="0" borderId="55" xfId="0" applyNumberFormat="1" applyBorder="1"/>
    <xf numFmtId="176" fontId="0" fillId="0" borderId="83" xfId="0" applyNumberFormat="1" applyBorder="1"/>
    <xf numFmtId="176" fontId="0" fillId="0" borderId="49" xfId="0" applyNumberFormat="1" applyBorder="1"/>
    <xf numFmtId="176" fontId="0" fillId="0" borderId="44" xfId="0" applyNumberFormat="1" applyBorder="1"/>
    <xf numFmtId="176" fontId="0" fillId="0" borderId="45" xfId="0" applyNumberFormat="1" applyBorder="1"/>
    <xf numFmtId="176" fontId="0" fillId="0" borderId="86" xfId="0" applyNumberFormat="1" applyBorder="1"/>
    <xf numFmtId="176" fontId="0" fillId="0" borderId="46" xfId="0" applyNumberFormat="1" applyBorder="1"/>
    <xf numFmtId="3" fontId="4" fillId="0" borderId="0" xfId="0" applyNumberFormat="1" applyFont="1" applyAlignment="1">
      <alignment vertical="center"/>
    </xf>
    <xf numFmtId="171" fontId="70" fillId="0" borderId="16" xfId="176" applyNumberFormat="1" applyFont="1" applyFill="1" applyBorder="1"/>
    <xf numFmtId="171" fontId="70" fillId="0" borderId="16" xfId="742" applyNumberFormat="1" applyFont="1" applyFill="1" applyBorder="1" applyAlignment="1">
      <alignment horizontal="center" wrapText="1"/>
    </xf>
    <xf numFmtId="171" fontId="71" fillId="0" borderId="16" xfId="176" applyNumberFormat="1" applyFont="1" applyFill="1" applyBorder="1" applyAlignment="1">
      <alignment horizontal="center" wrapText="1"/>
    </xf>
    <xf numFmtId="0" fontId="6" fillId="0" borderId="47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3" fontId="67" fillId="0" borderId="59" xfId="0" applyNumberFormat="1" applyFont="1" applyFill="1" applyBorder="1" applyAlignment="1">
      <alignment horizontal="center" vertical="center"/>
    </xf>
    <xf numFmtId="3" fontId="67" fillId="0" borderId="85" xfId="0" applyNumberFormat="1" applyFont="1" applyFill="1" applyBorder="1" applyAlignment="1">
      <alignment horizontal="center" vertical="center"/>
    </xf>
    <xf numFmtId="3" fontId="6" fillId="0" borderId="87" xfId="176" applyNumberFormat="1" applyFont="1" applyFill="1" applyBorder="1" applyAlignment="1" applyProtection="1">
      <alignment horizontal="center" vertical="center"/>
    </xf>
    <xf numFmtId="3" fontId="6" fillId="0" borderId="88" xfId="176" applyNumberFormat="1" applyFont="1" applyFill="1" applyBorder="1" applyAlignment="1" applyProtection="1">
      <alignment horizontal="center" vertical="center"/>
    </xf>
    <xf numFmtId="3" fontId="6" fillId="0" borderId="89" xfId="176" applyNumberFormat="1" applyFont="1" applyFill="1" applyBorder="1" applyAlignment="1" applyProtection="1">
      <alignment horizontal="center" vertical="center"/>
    </xf>
    <xf numFmtId="3" fontId="6" fillId="0" borderId="22" xfId="176" applyNumberFormat="1" applyFont="1" applyFill="1" applyBorder="1" applyAlignment="1">
      <alignment horizontal="center" vertical="center"/>
    </xf>
    <xf numFmtId="3" fontId="6" fillId="0" borderId="26" xfId="176" applyNumberFormat="1" applyFont="1" applyFill="1" applyBorder="1" applyAlignment="1">
      <alignment horizontal="center" vertical="center"/>
    </xf>
    <xf numFmtId="3" fontId="6" fillId="0" borderId="53" xfId="176" applyNumberFormat="1" applyFont="1" applyFill="1" applyBorder="1" applyAlignment="1">
      <alignment horizontal="center" vertical="center"/>
    </xf>
    <xf numFmtId="3" fontId="6" fillId="0" borderId="56" xfId="176" applyNumberFormat="1" applyFont="1" applyFill="1" applyBorder="1" applyAlignment="1" applyProtection="1">
      <alignment horizontal="center" vertical="center"/>
    </xf>
    <xf numFmtId="3" fontId="6" fillId="0" borderId="57" xfId="176" applyNumberFormat="1" applyFont="1" applyFill="1" applyBorder="1" applyAlignment="1" applyProtection="1">
      <alignment horizontal="center" vertical="center"/>
    </xf>
    <xf numFmtId="3" fontId="6" fillId="0" borderId="58" xfId="176" applyNumberFormat="1" applyFont="1" applyFill="1" applyBorder="1" applyAlignment="1" applyProtection="1">
      <alignment horizontal="center" vertical="center"/>
    </xf>
    <xf numFmtId="37" fontId="4" fillId="79" borderId="63" xfId="0" applyNumberFormat="1" applyFont="1" applyFill="1" applyBorder="1" applyAlignment="1" applyProtection="1">
      <alignment horizontal="center" vertical="center"/>
    </xf>
    <xf numFmtId="37" fontId="4" fillId="79" borderId="67" xfId="0" applyNumberFormat="1" applyFont="1" applyFill="1" applyBorder="1" applyAlignment="1" applyProtection="1">
      <alignment horizontal="center" vertical="center"/>
    </xf>
    <xf numFmtId="37" fontId="9" fillId="79" borderId="22" xfId="0" applyNumberFormat="1" applyFont="1" applyFill="1" applyBorder="1" applyAlignment="1" applyProtection="1">
      <alignment horizontal="center" vertical="center"/>
    </xf>
    <xf numFmtId="37" fontId="9" fillId="79" borderId="19" xfId="0" applyNumberFormat="1" applyFont="1" applyFill="1" applyBorder="1" applyAlignment="1" applyProtection="1">
      <alignment horizontal="center" vertical="center"/>
    </xf>
    <xf numFmtId="167" fontId="9" fillId="79" borderId="22" xfId="177" applyFont="1" applyFill="1" applyBorder="1" applyAlignment="1" applyProtection="1">
      <alignment horizontal="center" vertical="center"/>
    </xf>
    <xf numFmtId="167" fontId="9" fillId="79" borderId="19" xfId="177" applyFont="1" applyFill="1" applyBorder="1" applyAlignment="1" applyProtection="1">
      <alignment horizontal="center" vertical="center"/>
    </xf>
    <xf numFmtId="0" fontId="101" fillId="83" borderId="34" xfId="0" applyFont="1" applyFill="1" applyBorder="1" applyAlignment="1">
      <alignment horizontal="center" vertical="center"/>
    </xf>
    <xf numFmtId="0" fontId="101" fillId="83" borderId="71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center" vertical="center"/>
    </xf>
    <xf numFmtId="171" fontId="21" fillId="79" borderId="23" xfId="176" applyNumberFormat="1" applyFont="1" applyFill="1" applyBorder="1" applyAlignment="1">
      <alignment horizontal="center" vertical="center"/>
    </xf>
    <xf numFmtId="171" fontId="21" fillId="79" borderId="30" xfId="176" applyNumberFormat="1" applyFont="1" applyFill="1" applyBorder="1" applyAlignment="1">
      <alignment horizontal="center" vertical="center"/>
    </xf>
    <xf numFmtId="171" fontId="21" fillId="79" borderId="31" xfId="176" applyNumberFormat="1" applyFont="1" applyFill="1" applyBorder="1" applyAlignment="1">
      <alignment horizontal="center" vertical="center"/>
    </xf>
    <xf numFmtId="171" fontId="6" fillId="79" borderId="23" xfId="176" applyNumberFormat="1" applyFont="1" applyFill="1" applyBorder="1" applyAlignment="1">
      <alignment horizontal="center" vertical="center"/>
    </xf>
    <xf numFmtId="171" fontId="6" fillId="79" borderId="30" xfId="176" applyNumberFormat="1" applyFont="1" applyFill="1" applyBorder="1" applyAlignment="1">
      <alignment horizontal="center" vertical="center"/>
    </xf>
    <xf numFmtId="171" fontId="6" fillId="79" borderId="31" xfId="176" applyNumberFormat="1" applyFont="1" applyFill="1" applyBorder="1" applyAlignment="1">
      <alignment horizontal="center" vertical="center"/>
    </xf>
    <xf numFmtId="171" fontId="65" fillId="79" borderId="23" xfId="176" applyNumberFormat="1" applyFont="1" applyFill="1" applyBorder="1" applyAlignment="1">
      <alignment horizontal="center" vertical="center"/>
    </xf>
    <xf numFmtId="171" fontId="65" fillId="79" borderId="30" xfId="176" applyNumberFormat="1" applyFont="1" applyFill="1" applyBorder="1" applyAlignment="1">
      <alignment horizontal="center" vertical="center"/>
    </xf>
    <xf numFmtId="171" fontId="65" fillId="79" borderId="31" xfId="176" applyNumberFormat="1" applyFont="1" applyFill="1" applyBorder="1" applyAlignment="1">
      <alignment horizontal="center" vertical="center"/>
    </xf>
  </cellXfs>
  <cellStyles count="80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1 2" xfId="8"/>
    <cellStyle name="20% - Énfasis1 2 2" xfId="9"/>
    <cellStyle name="20% - Énfasis2" xfId="10" builtinId="34" customBuiltin="1"/>
    <cellStyle name="20% - Énfasis2 2" xfId="11"/>
    <cellStyle name="20% - Énfasis2 2 2" xfId="12"/>
    <cellStyle name="20% - Énfasis3" xfId="13" builtinId="38" customBuiltin="1"/>
    <cellStyle name="20% - Énfasis3 2" xfId="14"/>
    <cellStyle name="20% - Énfasis3 2 2" xfId="15"/>
    <cellStyle name="20% - Énfasis4" xfId="16" builtinId="42" customBuiltin="1"/>
    <cellStyle name="20% - Énfasis4 2" xfId="17"/>
    <cellStyle name="20% - Énfasis4 2 2" xfId="18"/>
    <cellStyle name="20% - Énfasis5" xfId="19" builtinId="46" customBuiltin="1"/>
    <cellStyle name="20% - Énfasis5 2" xfId="20"/>
    <cellStyle name="20% - Énfasis5 2 2" xfId="21"/>
    <cellStyle name="20% - Énfasis6" xfId="22" builtinId="50" customBuiltin="1"/>
    <cellStyle name="20% - Énfasis6 2" xfId="23"/>
    <cellStyle name="20% - Énfasis6 2 2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" xfId="31" builtinId="31" customBuiltin="1"/>
    <cellStyle name="40% - Énfasis1 2" xfId="32"/>
    <cellStyle name="40% - Énfasis1 2 2" xfId="33"/>
    <cellStyle name="40% - Énfasis2" xfId="34" builtinId="35" customBuiltin="1"/>
    <cellStyle name="40% - Énfasis2 2" xfId="35"/>
    <cellStyle name="40% - Énfasis2 2 2" xfId="36"/>
    <cellStyle name="40% - Énfasis3" xfId="37" builtinId="39" customBuiltin="1"/>
    <cellStyle name="40% - Énfasis3 2" xfId="38"/>
    <cellStyle name="40% - Énfasis3 2 2" xfId="39"/>
    <cellStyle name="40% - Énfasis4" xfId="40" builtinId="43" customBuiltin="1"/>
    <cellStyle name="40% - Énfasis4 2" xfId="41"/>
    <cellStyle name="40% - Énfasis4 2 2" xfId="42"/>
    <cellStyle name="40% - Énfasis5" xfId="43" builtinId="47" customBuiltin="1"/>
    <cellStyle name="40% - Énfasis5 2" xfId="44"/>
    <cellStyle name="40% - Énfasis5 2 2" xfId="45"/>
    <cellStyle name="40% - Énfasis6" xfId="46" builtinId="51" customBuiltin="1"/>
    <cellStyle name="40% - Énfasis6 2" xfId="47"/>
    <cellStyle name="40% - Énfasis6 2 2" xfId="48"/>
    <cellStyle name="60% - Accent1" xfId="49"/>
    <cellStyle name="60% - Accent2" xfId="50"/>
    <cellStyle name="60% - Accent3" xfId="51"/>
    <cellStyle name="60% - Accent4" xfId="52"/>
    <cellStyle name="60% - Accent5" xfId="53"/>
    <cellStyle name="60% - Accent6" xfId="54"/>
    <cellStyle name="60% - Énfasis1" xfId="55" builtinId="32" customBuiltin="1"/>
    <cellStyle name="60% - Énfasis1 2" xfId="56"/>
    <cellStyle name="60% - Énfasis2" xfId="57" builtinId="36" customBuiltin="1"/>
    <cellStyle name="60% - Énfasis2 2" xfId="58"/>
    <cellStyle name="60% - Énfasis3" xfId="59" builtinId="40" customBuiltin="1"/>
    <cellStyle name="60% - Énfasis3 2" xfId="60"/>
    <cellStyle name="60% - Énfasis4" xfId="61" builtinId="44" customBuiltin="1"/>
    <cellStyle name="60% - Énfasis4 2" xfId="62"/>
    <cellStyle name="60% - Énfasis5" xfId="63" builtinId="48" customBuiltin="1"/>
    <cellStyle name="60% - Énfasis5 2" xfId="64"/>
    <cellStyle name="60% - Énfasis6" xfId="65" builtinId="52" customBuiltin="1"/>
    <cellStyle name="60% - Énfasis6 2" xfId="66"/>
    <cellStyle name="Accent1" xfId="67"/>
    <cellStyle name="Accent2" xfId="68"/>
    <cellStyle name="Accent3" xfId="69"/>
    <cellStyle name="Accent4" xfId="70"/>
    <cellStyle name="Accent5" xfId="71"/>
    <cellStyle name="Accent6" xfId="72"/>
    <cellStyle name="Bad" xfId="73"/>
    <cellStyle name="Buena 2" xfId="74"/>
    <cellStyle name="Buena 2 2" xfId="75"/>
    <cellStyle name="Bueno" xfId="76" builtinId="26" customBuiltin="1"/>
    <cellStyle name="C|‰" xfId="77"/>
    <cellStyle name="C|‰ 2" xfId="78"/>
    <cellStyle name="C|‰ 2 2" xfId="79"/>
    <cellStyle name="Calculation" xfId="80"/>
    <cellStyle name="Cálculo" xfId="81" builtinId="22" customBuiltin="1"/>
    <cellStyle name="Cálculo 2" xfId="82"/>
    <cellStyle name="Cálculo 2 2" xfId="83"/>
    <cellStyle name="Celda de comprobación" xfId="84" builtinId="23" customBuiltin="1"/>
    <cellStyle name="Celda de comprobación 2" xfId="85"/>
    <cellStyle name="Celda de comprobación 2 2" xfId="86"/>
    <cellStyle name="Celda vinculada" xfId="87" builtinId="24" customBuiltin="1"/>
    <cellStyle name="Celda vinculada 2" xfId="88"/>
    <cellStyle name="Celda vinculada 2 2" xfId="89"/>
    <cellStyle name="Check Cell" xfId="90"/>
    <cellStyle name="Encabezado 1" xfId="91" builtinId="16" customBuiltin="1"/>
    <cellStyle name="Encabezado 4" xfId="92" builtinId="19" customBuiltin="1"/>
    <cellStyle name="Encabezado 4 2" xfId="93"/>
    <cellStyle name="Encabezado 4 2 2" xfId="94"/>
    <cellStyle name="Énfasis 1" xfId="95"/>
    <cellStyle name="Énfasis 2" xfId="96"/>
    <cellStyle name="Énfasis 3" xfId="97"/>
    <cellStyle name="Énfasis1" xfId="98" builtinId="29" customBuiltin="1"/>
    <cellStyle name="Énfasis1 - 20%" xfId="99"/>
    <cellStyle name="Énfasis1 - 40%" xfId="100"/>
    <cellStyle name="Énfasis1 - 60%" xfId="101"/>
    <cellStyle name="Énfasis1 2" xfId="102"/>
    <cellStyle name="Énfasis1 2 2" xfId="103"/>
    <cellStyle name="Énfasis1 3" xfId="104"/>
    <cellStyle name="Énfasis1 4" xfId="105"/>
    <cellStyle name="Énfasis1 5" xfId="106"/>
    <cellStyle name="Énfasis2" xfId="107" builtinId="33" customBuiltin="1"/>
    <cellStyle name="Énfasis2 - 20%" xfId="108"/>
    <cellStyle name="Énfasis2 - 40%" xfId="109"/>
    <cellStyle name="Énfasis2 - 60%" xfId="110"/>
    <cellStyle name="Énfasis2 2" xfId="111"/>
    <cellStyle name="Énfasis2 2 2" xfId="112"/>
    <cellStyle name="Énfasis2 3" xfId="113"/>
    <cellStyle name="Énfasis2 4" xfId="114"/>
    <cellStyle name="Énfasis2 5" xfId="115"/>
    <cellStyle name="Énfasis3" xfId="116" builtinId="37" customBuiltin="1"/>
    <cellStyle name="Énfasis3 - 20%" xfId="117"/>
    <cellStyle name="Énfasis3 - 40%" xfId="118"/>
    <cellStyle name="Énfasis3 - 60%" xfId="119"/>
    <cellStyle name="Énfasis3 2" xfId="120"/>
    <cellStyle name="Énfasis3 2 2" xfId="121"/>
    <cellStyle name="Énfasis3 3" xfId="122"/>
    <cellStyle name="Énfasis3 4" xfId="123"/>
    <cellStyle name="Énfasis3 5" xfId="124"/>
    <cellStyle name="Énfasis4" xfId="125" builtinId="41" customBuiltin="1"/>
    <cellStyle name="Énfasis4 - 20%" xfId="126"/>
    <cellStyle name="Énfasis4 - 40%" xfId="127"/>
    <cellStyle name="Énfasis4 - 60%" xfId="128"/>
    <cellStyle name="Énfasis4 2" xfId="129"/>
    <cellStyle name="Énfasis4 2 2" xfId="130"/>
    <cellStyle name="Énfasis4 3" xfId="131"/>
    <cellStyle name="Énfasis4 4" xfId="132"/>
    <cellStyle name="Énfasis4 5" xfId="133"/>
    <cellStyle name="Énfasis5" xfId="134" builtinId="45" customBuiltin="1"/>
    <cellStyle name="Énfasis5 - 20%" xfId="135"/>
    <cellStyle name="Énfasis5 - 40%" xfId="136"/>
    <cellStyle name="Énfasis5 - 60%" xfId="137"/>
    <cellStyle name="Énfasis5 2" xfId="138"/>
    <cellStyle name="Énfasis5 2 2" xfId="139"/>
    <cellStyle name="Énfasis5 3" xfId="140"/>
    <cellStyle name="Énfasis5 4" xfId="141"/>
    <cellStyle name="Énfasis5 5" xfId="142"/>
    <cellStyle name="Énfasis6" xfId="143" builtinId="49" customBuiltin="1"/>
    <cellStyle name="Énfasis6 - 20%" xfId="144"/>
    <cellStyle name="Énfasis6 - 40%" xfId="145"/>
    <cellStyle name="Énfasis6 - 60%" xfId="146"/>
    <cellStyle name="Énfasis6 2" xfId="147"/>
    <cellStyle name="Énfasis6 2 2" xfId="148"/>
    <cellStyle name="Énfasis6 3" xfId="149"/>
    <cellStyle name="Énfasis6 4" xfId="150"/>
    <cellStyle name="Énfasis6 5" xfId="151"/>
    <cellStyle name="Entrada" xfId="152" builtinId="20" customBuiltin="1"/>
    <cellStyle name="Entrada 2" xfId="153"/>
    <cellStyle name="Entrada 2 2" xfId="154"/>
    <cellStyle name="Euro" xfId="155"/>
    <cellStyle name="Euro 2" xfId="156"/>
    <cellStyle name="Euro 3" xfId="157"/>
    <cellStyle name="Euro 3 2" xfId="158"/>
    <cellStyle name="Euro 4" xfId="159"/>
    <cellStyle name="Euro 4 2" xfId="160"/>
    <cellStyle name="Euro 5" xfId="161"/>
    <cellStyle name="Euro 5 2" xfId="162"/>
    <cellStyle name="Euro 6" xfId="163"/>
    <cellStyle name="Explanatory Text" xfId="164"/>
    <cellStyle name="Fijo" xfId="165"/>
    <cellStyle name="Good" xfId="166"/>
    <cellStyle name="Heading 1" xfId="167"/>
    <cellStyle name="Heading 2" xfId="168"/>
    <cellStyle name="Heading 3" xfId="169"/>
    <cellStyle name="Heading 4" xfId="170"/>
    <cellStyle name="Incorrecto" xfId="171" builtinId="27" customBuiltin="1"/>
    <cellStyle name="Incorrecto 2" xfId="172"/>
    <cellStyle name="Incorrecto 2 2" xfId="173"/>
    <cellStyle name="Input" xfId="174"/>
    <cellStyle name="Linked Cell" xfId="175"/>
    <cellStyle name="Millares" xfId="176" builtinId="3"/>
    <cellStyle name="Millares [0]" xfId="177" builtinId="6"/>
    <cellStyle name="Millares [0] 2" xfId="178"/>
    <cellStyle name="Millares [0] 2 2" xfId="179"/>
    <cellStyle name="Millares [0] 2 2 2" xfId="180"/>
    <cellStyle name="Millares [0] 2 2 3" xfId="181"/>
    <cellStyle name="Millares [0] 2 3" xfId="182"/>
    <cellStyle name="Millares [0] 2 3 2" xfId="183"/>
    <cellStyle name="Millares [0] 2 3 3" xfId="184"/>
    <cellStyle name="Millares [0] 2 4" xfId="185"/>
    <cellStyle name="Millares [0] 3" xfId="186"/>
    <cellStyle name="Millares [0] 3 2" xfId="187"/>
    <cellStyle name="Millares [0] 3 2 2" xfId="188"/>
    <cellStyle name="Millares [0] 3 3" xfId="189"/>
    <cellStyle name="Millares [0] 4" xfId="190"/>
    <cellStyle name="Millares [0] 4 2" xfId="191"/>
    <cellStyle name="Millares [0] 5" xfId="192"/>
    <cellStyle name="Millares [0] 5 2" xfId="193"/>
    <cellStyle name="Millares [0] 6" xfId="194"/>
    <cellStyle name="Millares [0] 6 2" xfId="195"/>
    <cellStyle name="Millares [0] 6 2 2" xfId="196"/>
    <cellStyle name="Millares [0] 6 3" xfId="197"/>
    <cellStyle name="Millares [0] 6 3 2" xfId="198"/>
    <cellStyle name="Millares [0] 6 3 2 2" xfId="199"/>
    <cellStyle name="Millares [0] 6 3 3" xfId="200"/>
    <cellStyle name="Millares [0] 6 4" xfId="201"/>
    <cellStyle name="Millares [0] 7" xfId="202"/>
    <cellStyle name="Millares [0] 7 2" xfId="203"/>
    <cellStyle name="Millares [0] 8" xfId="204"/>
    <cellStyle name="Millares 10" xfId="205"/>
    <cellStyle name="Millares 10 2" xfId="206"/>
    <cellStyle name="Millares 100" xfId="207"/>
    <cellStyle name="Millares 100 2" xfId="208"/>
    <cellStyle name="Millares 100 3" xfId="209"/>
    <cellStyle name="Millares 101" xfId="210"/>
    <cellStyle name="Millares 101 2" xfId="211"/>
    <cellStyle name="Millares 101 3" xfId="212"/>
    <cellStyle name="Millares 102" xfId="213"/>
    <cellStyle name="Millares 102 2" xfId="214"/>
    <cellStyle name="Millares 102 3" xfId="215"/>
    <cellStyle name="Millares 103" xfId="216"/>
    <cellStyle name="Millares 103 2" xfId="217"/>
    <cellStyle name="Millares 103 3" xfId="218"/>
    <cellStyle name="Millares 104" xfId="219"/>
    <cellStyle name="Millares 104 2" xfId="220"/>
    <cellStyle name="Millares 104 3" xfId="221"/>
    <cellStyle name="Millares 105" xfId="222"/>
    <cellStyle name="Millares 105 2" xfId="223"/>
    <cellStyle name="Millares 105 3" xfId="224"/>
    <cellStyle name="Millares 106" xfId="225"/>
    <cellStyle name="Millares 106 2" xfId="226"/>
    <cellStyle name="Millares 106 3" xfId="227"/>
    <cellStyle name="Millares 107" xfId="228"/>
    <cellStyle name="Millares 107 2" xfId="229"/>
    <cellStyle name="Millares 107 3" xfId="230"/>
    <cellStyle name="Millares 108" xfId="231"/>
    <cellStyle name="Millares 108 2" xfId="232"/>
    <cellStyle name="Millares 108 3" xfId="233"/>
    <cellStyle name="Millares 109" xfId="234"/>
    <cellStyle name="Millares 109 2" xfId="235"/>
    <cellStyle name="Millares 109 3" xfId="236"/>
    <cellStyle name="Millares 11" xfId="237"/>
    <cellStyle name="Millares 11 2" xfId="238"/>
    <cellStyle name="Millares 110" xfId="239"/>
    <cellStyle name="Millares 110 2" xfId="240"/>
    <cellStyle name="Millares 110 3" xfId="241"/>
    <cellStyle name="Millares 111" xfId="242"/>
    <cellStyle name="Millares 111 2" xfId="243"/>
    <cellStyle name="Millares 111 3" xfId="244"/>
    <cellStyle name="Millares 112" xfId="245"/>
    <cellStyle name="Millares 112 2" xfId="246"/>
    <cellStyle name="Millares 112 3" xfId="247"/>
    <cellStyle name="Millares 113" xfId="248"/>
    <cellStyle name="Millares 113 2" xfId="249"/>
    <cellStyle name="Millares 113 3" xfId="250"/>
    <cellStyle name="Millares 114" xfId="251"/>
    <cellStyle name="Millares 114 2" xfId="252"/>
    <cellStyle name="Millares 114 3" xfId="253"/>
    <cellStyle name="Millares 115" xfId="254"/>
    <cellStyle name="Millares 115 2" xfId="255"/>
    <cellStyle name="Millares 115 3" xfId="256"/>
    <cellStyle name="Millares 116" xfId="257"/>
    <cellStyle name="Millares 116 2" xfId="258"/>
    <cellStyle name="Millares 116 3" xfId="259"/>
    <cellStyle name="Millares 117" xfId="260"/>
    <cellStyle name="Millares 117 2" xfId="261"/>
    <cellStyle name="Millares 117 3" xfId="262"/>
    <cellStyle name="Millares 118" xfId="263"/>
    <cellStyle name="Millares 118 2" xfId="264"/>
    <cellStyle name="Millares 118 3" xfId="265"/>
    <cellStyle name="Millares 119" xfId="266"/>
    <cellStyle name="Millares 119 2" xfId="267"/>
    <cellStyle name="Millares 119 3" xfId="268"/>
    <cellStyle name="Millares 12" xfId="269"/>
    <cellStyle name="Millares 12 2" xfId="270"/>
    <cellStyle name="Millares 120" xfId="271"/>
    <cellStyle name="Millares 120 2" xfId="272"/>
    <cellStyle name="Millares 120 3" xfId="273"/>
    <cellStyle name="Millares 121" xfId="274"/>
    <cellStyle name="Millares 121 2" xfId="275"/>
    <cellStyle name="Millares 121 3" xfId="276"/>
    <cellStyle name="Millares 122" xfId="277"/>
    <cellStyle name="Millares 122 2" xfId="278"/>
    <cellStyle name="Millares 122 3" xfId="279"/>
    <cellStyle name="Millares 123" xfId="280"/>
    <cellStyle name="Millares 123 2" xfId="281"/>
    <cellStyle name="Millares 123 3" xfId="282"/>
    <cellStyle name="Millares 124" xfId="283"/>
    <cellStyle name="Millares 124 2" xfId="284"/>
    <cellStyle name="Millares 124 3" xfId="285"/>
    <cellStyle name="Millares 125" xfId="286"/>
    <cellStyle name="Millares 125 2" xfId="287"/>
    <cellStyle name="Millares 125 3" xfId="288"/>
    <cellStyle name="Millares 126" xfId="289"/>
    <cellStyle name="Millares 126 2" xfId="290"/>
    <cellStyle name="Millares 126 3" xfId="291"/>
    <cellStyle name="Millares 127" xfId="292"/>
    <cellStyle name="Millares 127 2" xfId="293"/>
    <cellStyle name="Millares 127 2 2" xfId="294"/>
    <cellStyle name="Millares 127 2 2 2" xfId="295"/>
    <cellStyle name="Millares 127 2 3" xfId="296"/>
    <cellStyle name="Millares 127 3" xfId="297"/>
    <cellStyle name="Millares 128" xfId="298"/>
    <cellStyle name="Millares 128 2" xfId="299"/>
    <cellStyle name="Millares 128 2 2" xfId="300"/>
    <cellStyle name="Millares 128 2 2 2" xfId="301"/>
    <cellStyle name="Millares 128 2 3" xfId="302"/>
    <cellStyle name="Millares 128 3" xfId="303"/>
    <cellStyle name="Millares 129" xfId="304"/>
    <cellStyle name="Millares 129 2" xfId="305"/>
    <cellStyle name="Millares 129 2 2" xfId="306"/>
    <cellStyle name="Millares 129 3" xfId="307"/>
    <cellStyle name="Millares 13" xfId="308"/>
    <cellStyle name="Millares 13 2" xfId="309"/>
    <cellStyle name="Millares 130" xfId="310"/>
    <cellStyle name="Millares 130 2" xfId="311"/>
    <cellStyle name="Millares 130 2 2" xfId="312"/>
    <cellStyle name="Millares 130 3" xfId="313"/>
    <cellStyle name="Millares 131" xfId="314"/>
    <cellStyle name="Millares 131 2" xfId="315"/>
    <cellStyle name="Millares 131 3" xfId="316"/>
    <cellStyle name="Millares 132" xfId="317"/>
    <cellStyle name="Millares 132 2" xfId="318"/>
    <cellStyle name="Millares 133" xfId="319"/>
    <cellStyle name="Millares 133 2" xfId="320"/>
    <cellStyle name="Millares 134" xfId="321"/>
    <cellStyle name="Millares 134 2" xfId="322"/>
    <cellStyle name="Millares 135" xfId="323"/>
    <cellStyle name="Millares 135 2" xfId="324"/>
    <cellStyle name="Millares 136" xfId="325"/>
    <cellStyle name="Millares 136 2" xfId="326"/>
    <cellStyle name="Millares 137" xfId="327"/>
    <cellStyle name="Millares 137 2" xfId="328"/>
    <cellStyle name="Millares 138" xfId="329"/>
    <cellStyle name="Millares 138 2" xfId="330"/>
    <cellStyle name="Millares 139" xfId="331"/>
    <cellStyle name="Millares 139 2" xfId="332"/>
    <cellStyle name="Millares 14" xfId="333"/>
    <cellStyle name="Millares 14 2" xfId="334"/>
    <cellStyle name="Millares 14 2 2" xfId="335"/>
    <cellStyle name="Millares 14 2 3" xfId="336"/>
    <cellStyle name="Millares 14 3" xfId="337"/>
    <cellStyle name="Millares 14 4" xfId="338"/>
    <cellStyle name="Millares 140" xfId="339"/>
    <cellStyle name="Millares 140 2" xfId="340"/>
    <cellStyle name="Millares 141" xfId="341"/>
    <cellStyle name="Millares 141 2" xfId="342"/>
    <cellStyle name="Millares 142" xfId="343"/>
    <cellStyle name="Millares 142 2" xfId="344"/>
    <cellStyle name="Millares 143" xfId="345"/>
    <cellStyle name="Millares 143 2" xfId="346"/>
    <cellStyle name="Millares 144" xfId="347"/>
    <cellStyle name="Millares 144 2" xfId="348"/>
    <cellStyle name="Millares 145" xfId="349"/>
    <cellStyle name="Millares 145 2" xfId="350"/>
    <cellStyle name="Millares 146" xfId="351"/>
    <cellStyle name="Millares 146 2" xfId="352"/>
    <cellStyle name="Millares 147" xfId="353"/>
    <cellStyle name="Millares 147 2" xfId="354"/>
    <cellStyle name="Millares 148" xfId="355"/>
    <cellStyle name="Millares 148 2" xfId="356"/>
    <cellStyle name="Millares 149" xfId="357"/>
    <cellStyle name="Millares 149 2" xfId="358"/>
    <cellStyle name="Millares 15" xfId="359"/>
    <cellStyle name="Millares 15 2" xfId="360"/>
    <cellStyle name="Millares 15 2 2" xfId="361"/>
    <cellStyle name="Millares 15 2 3" xfId="362"/>
    <cellStyle name="Millares 15 3" xfId="363"/>
    <cellStyle name="Millares 15 4" xfId="364"/>
    <cellStyle name="Millares 150" xfId="365"/>
    <cellStyle name="Millares 150 2" xfId="366"/>
    <cellStyle name="Millares 151" xfId="367"/>
    <cellStyle name="Millares 151 2" xfId="368"/>
    <cellStyle name="Millares 152" xfId="369"/>
    <cellStyle name="Millares 152 2" xfId="370"/>
    <cellStyle name="Millares 153" xfId="371"/>
    <cellStyle name="Millares 153 2" xfId="372"/>
    <cellStyle name="Millares 154" xfId="373"/>
    <cellStyle name="Millares 154 2" xfId="374"/>
    <cellStyle name="Millares 155" xfId="375"/>
    <cellStyle name="Millares 155 2" xfId="376"/>
    <cellStyle name="Millares 156" xfId="377"/>
    <cellStyle name="Millares 156 2" xfId="378"/>
    <cellStyle name="Millares 157" xfId="379"/>
    <cellStyle name="Millares 157 2" xfId="380"/>
    <cellStyle name="Millares 158" xfId="381"/>
    <cellStyle name="Millares 158 2" xfId="382"/>
    <cellStyle name="Millares 159" xfId="383"/>
    <cellStyle name="Millares 159 2" xfId="384"/>
    <cellStyle name="Millares 16" xfId="385"/>
    <cellStyle name="Millares 16 2" xfId="386"/>
    <cellStyle name="Millares 16 2 2" xfId="387"/>
    <cellStyle name="Millares 16 2 3" xfId="388"/>
    <cellStyle name="Millares 16 3" xfId="389"/>
    <cellStyle name="Millares 16 4" xfId="390"/>
    <cellStyle name="Millares 160" xfId="391"/>
    <cellStyle name="Millares 160 2" xfId="392"/>
    <cellStyle name="Millares 161" xfId="393"/>
    <cellStyle name="Millares 161 2" xfId="394"/>
    <cellStyle name="Millares 162" xfId="395"/>
    <cellStyle name="Millares 162 2" xfId="396"/>
    <cellStyle name="Millares 163" xfId="397"/>
    <cellStyle name="Millares 163 2" xfId="398"/>
    <cellStyle name="Millares 164" xfId="399"/>
    <cellStyle name="Millares 164 2" xfId="400"/>
    <cellStyle name="Millares 165" xfId="401"/>
    <cellStyle name="Millares 165 2" xfId="402"/>
    <cellStyle name="Millares 166" xfId="403"/>
    <cellStyle name="Millares 166 2" xfId="404"/>
    <cellStyle name="Millares 167" xfId="405"/>
    <cellStyle name="Millares 167 2" xfId="406"/>
    <cellStyle name="Millares 168" xfId="407"/>
    <cellStyle name="Millares 168 2" xfId="408"/>
    <cellStyle name="Millares 169" xfId="409"/>
    <cellStyle name="Millares 17" xfId="410"/>
    <cellStyle name="Millares 17 2" xfId="411"/>
    <cellStyle name="Millares 17 2 2" xfId="412"/>
    <cellStyle name="Millares 17 2 3" xfId="413"/>
    <cellStyle name="Millares 17 3" xfId="414"/>
    <cellStyle name="Millares 17 4" xfId="415"/>
    <cellStyle name="Millares 170" xfId="416"/>
    <cellStyle name="Millares 171" xfId="417"/>
    <cellStyle name="Millares 172" xfId="418"/>
    <cellStyle name="Millares 173" xfId="419"/>
    <cellStyle name="Millares 174" xfId="420"/>
    <cellStyle name="Millares 18" xfId="421"/>
    <cellStyle name="Millares 18 2" xfId="422"/>
    <cellStyle name="Millares 18 2 2" xfId="423"/>
    <cellStyle name="Millares 18 2 3" xfId="424"/>
    <cellStyle name="Millares 18 3" xfId="425"/>
    <cellStyle name="Millares 18 4" xfId="426"/>
    <cellStyle name="Millares 19" xfId="427"/>
    <cellStyle name="Millares 19 2" xfId="428"/>
    <cellStyle name="Millares 19 2 2" xfId="429"/>
    <cellStyle name="Millares 19 2 3" xfId="430"/>
    <cellStyle name="Millares 19 3" xfId="431"/>
    <cellStyle name="Millares 19 4" xfId="432"/>
    <cellStyle name="Millares 2" xfId="433"/>
    <cellStyle name="Millares 2 2" xfId="434"/>
    <cellStyle name="Millares 2 3" xfId="435"/>
    <cellStyle name="Millares 2 4" xfId="436"/>
    <cellStyle name="Millares 2 4 2" xfId="437"/>
    <cellStyle name="Millares 2 5" xfId="438"/>
    <cellStyle name="Millares 2 6" xfId="439"/>
    <cellStyle name="Millares 2 6 2" xfId="440"/>
    <cellStyle name="Millares 2 7" xfId="441"/>
    <cellStyle name="Millares 2 7 2" xfId="442"/>
    <cellStyle name="Millares 2 8" xfId="443"/>
    <cellStyle name="Millares 2 8 2" xfId="444"/>
    <cellStyle name="Millares 20" xfId="445"/>
    <cellStyle name="Millares 20 2" xfId="446"/>
    <cellStyle name="Millares 20 2 2" xfId="447"/>
    <cellStyle name="Millares 20 2 3" xfId="448"/>
    <cellStyle name="Millares 20 3" xfId="449"/>
    <cellStyle name="Millares 20 4" xfId="450"/>
    <cellStyle name="Millares 21" xfId="451"/>
    <cellStyle name="Millares 21 2" xfId="452"/>
    <cellStyle name="Millares 21 2 2" xfId="453"/>
    <cellStyle name="Millares 21 2 3" xfId="454"/>
    <cellStyle name="Millares 21 3" xfId="455"/>
    <cellStyle name="Millares 21 4" xfId="456"/>
    <cellStyle name="Millares 22" xfId="457"/>
    <cellStyle name="Millares 22 2" xfId="458"/>
    <cellStyle name="Millares 22 2 2" xfId="459"/>
    <cellStyle name="Millares 22 2 3" xfId="460"/>
    <cellStyle name="Millares 22 3" xfId="461"/>
    <cellStyle name="Millares 22 4" xfId="462"/>
    <cellStyle name="Millares 23" xfId="463"/>
    <cellStyle name="Millares 23 2" xfId="464"/>
    <cellStyle name="Millares 23 2 2" xfId="465"/>
    <cellStyle name="Millares 23 2 3" xfId="466"/>
    <cellStyle name="Millares 23 3" xfId="467"/>
    <cellStyle name="Millares 23 4" xfId="468"/>
    <cellStyle name="Millares 24" xfId="469"/>
    <cellStyle name="Millares 24 2" xfId="470"/>
    <cellStyle name="Millares 24 2 2" xfId="471"/>
    <cellStyle name="Millares 24 2 3" xfId="472"/>
    <cellStyle name="Millares 24 3" xfId="473"/>
    <cellStyle name="Millares 24 4" xfId="474"/>
    <cellStyle name="Millares 25" xfId="475"/>
    <cellStyle name="Millares 25 2" xfId="476"/>
    <cellStyle name="Millares 25 2 2" xfId="477"/>
    <cellStyle name="Millares 25 2 3" xfId="478"/>
    <cellStyle name="Millares 25 3" xfId="479"/>
    <cellStyle name="Millares 25 4" xfId="480"/>
    <cellStyle name="Millares 26" xfId="481"/>
    <cellStyle name="Millares 26 2" xfId="482"/>
    <cellStyle name="Millares 26 2 2" xfId="483"/>
    <cellStyle name="Millares 26 2 3" xfId="484"/>
    <cellStyle name="Millares 26 3" xfId="485"/>
    <cellStyle name="Millares 26 4" xfId="486"/>
    <cellStyle name="Millares 27" xfId="487"/>
    <cellStyle name="Millares 27 2" xfId="488"/>
    <cellStyle name="Millares 27 2 2" xfId="489"/>
    <cellStyle name="Millares 27 2 3" xfId="490"/>
    <cellStyle name="Millares 27 3" xfId="491"/>
    <cellStyle name="Millares 27 4" xfId="492"/>
    <cellStyle name="Millares 28" xfId="493"/>
    <cellStyle name="Millares 28 2" xfId="494"/>
    <cellStyle name="Millares 28 2 2" xfId="495"/>
    <cellStyle name="Millares 28 2 3" xfId="496"/>
    <cellStyle name="Millares 28 3" xfId="497"/>
    <cellStyle name="Millares 28 4" xfId="498"/>
    <cellStyle name="Millares 29" xfId="499"/>
    <cellStyle name="Millares 29 2" xfId="500"/>
    <cellStyle name="Millares 29 2 2" xfId="501"/>
    <cellStyle name="Millares 29 2 3" xfId="502"/>
    <cellStyle name="Millares 29 3" xfId="503"/>
    <cellStyle name="Millares 29 4" xfId="504"/>
    <cellStyle name="Millares 3" xfId="505"/>
    <cellStyle name="Millares 3 2" xfId="506"/>
    <cellStyle name="Millares 3 2 2" xfId="507"/>
    <cellStyle name="Millares 3 2 2 2" xfId="508"/>
    <cellStyle name="Millares 3 2 2 3" xfId="509"/>
    <cellStyle name="Millares 3 2 3" xfId="510"/>
    <cellStyle name="Millares 3 2 4" xfId="511"/>
    <cellStyle name="Millares 3 3" xfId="512"/>
    <cellStyle name="Millares 3 4" xfId="513"/>
    <cellStyle name="Millares 3 4 2" xfId="514"/>
    <cellStyle name="Millares 3 4 2 2" xfId="515"/>
    <cellStyle name="Millares 3 4 2 3" xfId="516"/>
    <cellStyle name="Millares 3 4 3" xfId="517"/>
    <cellStyle name="Millares 3 4 4" xfId="518"/>
    <cellStyle name="Millares 3 5" xfId="519"/>
    <cellStyle name="Millares 3 5 2" xfId="520"/>
    <cellStyle name="Millares 3 6" xfId="521"/>
    <cellStyle name="Millares 3 6 2" xfId="522"/>
    <cellStyle name="Millares 3 6 3" xfId="523"/>
    <cellStyle name="Millares 30" xfId="524"/>
    <cellStyle name="Millares 30 2" xfId="525"/>
    <cellStyle name="Millares 30 2 2" xfId="526"/>
    <cellStyle name="Millares 30 3" xfId="527"/>
    <cellStyle name="Millares 30 3 2" xfId="528"/>
    <cellStyle name="Millares 30 3 3" xfId="529"/>
    <cellStyle name="Millares 30 4" xfId="530"/>
    <cellStyle name="Millares 30 5" xfId="531"/>
    <cellStyle name="Millares 31" xfId="532"/>
    <cellStyle name="Millares 31 2" xfId="533"/>
    <cellStyle name="Millares 31 3" xfId="534"/>
    <cellStyle name="Millares 31 3 2" xfId="535"/>
    <cellStyle name="Millares 31 3 3" xfId="536"/>
    <cellStyle name="Millares 31 4" xfId="537"/>
    <cellStyle name="Millares 31 5" xfId="538"/>
    <cellStyle name="Millares 32" xfId="539"/>
    <cellStyle name="Millares 32 2" xfId="540"/>
    <cellStyle name="Millares 32 2 2" xfId="541"/>
    <cellStyle name="Millares 32 2 3" xfId="542"/>
    <cellStyle name="Millares 32 3" xfId="543"/>
    <cellStyle name="Millares 32 3 2" xfId="544"/>
    <cellStyle name="Millares 32 3 3" xfId="545"/>
    <cellStyle name="Millares 32 3 3 2" xfId="546"/>
    <cellStyle name="Millares 32 3 4" xfId="547"/>
    <cellStyle name="Millares 32 4" xfId="548"/>
    <cellStyle name="Millares 32 4 2" xfId="549"/>
    <cellStyle name="Millares 32 5" xfId="550"/>
    <cellStyle name="Millares 33" xfId="551"/>
    <cellStyle name="Millares 33 2" xfId="552"/>
    <cellStyle name="Millares 33 2 2" xfId="553"/>
    <cellStyle name="Millares 33 3" xfId="554"/>
    <cellStyle name="Millares 33 3 2" xfId="555"/>
    <cellStyle name="Millares 33 3 2 2" xfId="556"/>
    <cellStyle name="Millares 33 3 3" xfId="557"/>
    <cellStyle name="Millares 33 4" xfId="558"/>
    <cellStyle name="Millares 34" xfId="559"/>
    <cellStyle name="Millares 34 2" xfId="560"/>
    <cellStyle name="Millares 34 2 2" xfId="561"/>
    <cellStyle name="Millares 34 2 2 2" xfId="562"/>
    <cellStyle name="Millares 34 2 3" xfId="563"/>
    <cellStyle name="Millares 34 3" xfId="564"/>
    <cellStyle name="Millares 35" xfId="565"/>
    <cellStyle name="Millares 35 2" xfId="566"/>
    <cellStyle name="Millares 35 3" xfId="567"/>
    <cellStyle name="Millares 35 3 2" xfId="568"/>
    <cellStyle name="Millares 35 3 3" xfId="569"/>
    <cellStyle name="Millares 35 4" xfId="570"/>
    <cellStyle name="Millares 35 5" xfId="571"/>
    <cellStyle name="Millares 35 5 2" xfId="572"/>
    <cellStyle name="Millares 36" xfId="573"/>
    <cellStyle name="Millares 36 2" xfId="574"/>
    <cellStyle name="Millares 36 2 2" xfId="575"/>
    <cellStyle name="Millares 36 3" xfId="576"/>
    <cellStyle name="Millares 36 3 2" xfId="577"/>
    <cellStyle name="Millares 36 3 3" xfId="578"/>
    <cellStyle name="Millares 36 4" xfId="579"/>
    <cellStyle name="Millares 37" xfId="580"/>
    <cellStyle name="Millares 37 2" xfId="581"/>
    <cellStyle name="Millares 38" xfId="582"/>
    <cellStyle name="Millares 38 2" xfId="583"/>
    <cellStyle name="Millares 39" xfId="584"/>
    <cellStyle name="Millares 39 2" xfId="585"/>
    <cellStyle name="Millares 4" xfId="586"/>
    <cellStyle name="Millares 4 2" xfId="587"/>
    <cellStyle name="Millares 4 2 2" xfId="588"/>
    <cellStyle name="Millares 4 2 2 2" xfId="589"/>
    <cellStyle name="Millares 4 2 2 3" xfId="590"/>
    <cellStyle name="Millares 4 2 3" xfId="591"/>
    <cellStyle name="Millares 4 2 4" xfId="592"/>
    <cellStyle name="Millares 4 3" xfId="593"/>
    <cellStyle name="Millares 4 3 2" xfId="594"/>
    <cellStyle name="Millares 4 3 2 2" xfId="595"/>
    <cellStyle name="Millares 4 3 3" xfId="596"/>
    <cellStyle name="Millares 4 3 3 2" xfId="597"/>
    <cellStyle name="Millares 4 3 3 2 2" xfId="598"/>
    <cellStyle name="Millares 4 3 3 3" xfId="599"/>
    <cellStyle name="Millares 4 3 4" xfId="600"/>
    <cellStyle name="Millares 4 4" xfId="601"/>
    <cellStyle name="Millares 4 4 2" xfId="602"/>
    <cellStyle name="Millares 4 4 2 2" xfId="603"/>
    <cellStyle name="Millares 4 4 3" xfId="604"/>
    <cellStyle name="Millares 4 5" xfId="605"/>
    <cellStyle name="Millares 4 6" xfId="606"/>
    <cellStyle name="Millares 40" xfId="607"/>
    <cellStyle name="Millares 40 2" xfId="608"/>
    <cellStyle name="Millares 41" xfId="609"/>
    <cellStyle name="Millares 41 2" xfId="610"/>
    <cellStyle name="Millares 42" xfId="611"/>
    <cellStyle name="Millares 42 2" xfId="612"/>
    <cellStyle name="Millares 43" xfId="613"/>
    <cellStyle name="Millares 43 2" xfId="614"/>
    <cellStyle name="Millares 44" xfId="615"/>
    <cellStyle name="Millares 44 2" xfId="616"/>
    <cellStyle name="Millares 45" xfId="617"/>
    <cellStyle name="Millares 45 2" xfId="618"/>
    <cellStyle name="Millares 46" xfId="619"/>
    <cellStyle name="Millares 46 2" xfId="620"/>
    <cellStyle name="Millares 47" xfId="621"/>
    <cellStyle name="Millares 47 2" xfId="622"/>
    <cellStyle name="Millares 48" xfId="623"/>
    <cellStyle name="Millares 48 2" xfId="624"/>
    <cellStyle name="Millares 49" xfId="625"/>
    <cellStyle name="Millares 49 2" xfId="626"/>
    <cellStyle name="Millares 5" xfId="627"/>
    <cellStyle name="Millares 5 2" xfId="628"/>
    <cellStyle name="Millares 5 2 2" xfId="629"/>
    <cellStyle name="Millares 5 3" xfId="630"/>
    <cellStyle name="Millares 50" xfId="631"/>
    <cellStyle name="Millares 50 2" xfId="632"/>
    <cellStyle name="Millares 51" xfId="633"/>
    <cellStyle name="Millares 51 2" xfId="634"/>
    <cellStyle name="Millares 52" xfId="635"/>
    <cellStyle name="Millares 52 2" xfId="636"/>
    <cellStyle name="Millares 53" xfId="637"/>
    <cellStyle name="Millares 53 2" xfId="638"/>
    <cellStyle name="Millares 54" xfId="639"/>
    <cellStyle name="Millares 54 2" xfId="640"/>
    <cellStyle name="Millares 55" xfId="641"/>
    <cellStyle name="Millares 55 2" xfId="642"/>
    <cellStyle name="Millares 56" xfId="643"/>
    <cellStyle name="Millares 56 2" xfId="644"/>
    <cellStyle name="Millares 57" xfId="645"/>
    <cellStyle name="Millares 57 2" xfId="646"/>
    <cellStyle name="Millares 58" xfId="647"/>
    <cellStyle name="Millares 58 2" xfId="648"/>
    <cellStyle name="Millares 59" xfId="649"/>
    <cellStyle name="Millares 59 2" xfId="650"/>
    <cellStyle name="Millares 6" xfId="651"/>
    <cellStyle name="Millares 6 2" xfId="652"/>
    <cellStyle name="Millares 60" xfId="653"/>
    <cellStyle name="Millares 60 2" xfId="654"/>
    <cellStyle name="Millares 61" xfId="655"/>
    <cellStyle name="Millares 61 2" xfId="656"/>
    <cellStyle name="Millares 62" xfId="657"/>
    <cellStyle name="Millares 62 2" xfId="658"/>
    <cellStyle name="Millares 63" xfId="659"/>
    <cellStyle name="Millares 63 2" xfId="660"/>
    <cellStyle name="Millares 64" xfId="661"/>
    <cellStyle name="Millares 64 2" xfId="662"/>
    <cellStyle name="Millares 65" xfId="663"/>
    <cellStyle name="Millares 65 2" xfId="664"/>
    <cellStyle name="Millares 66" xfId="665"/>
    <cellStyle name="Millares 66 2" xfId="666"/>
    <cellStyle name="Millares 67" xfId="667"/>
    <cellStyle name="Millares 68" xfId="668"/>
    <cellStyle name="Millares 69" xfId="669"/>
    <cellStyle name="Millares 7" xfId="670"/>
    <cellStyle name="Millares 7 2" xfId="671"/>
    <cellStyle name="Millares 70" xfId="672"/>
    <cellStyle name="Millares 71" xfId="673"/>
    <cellStyle name="Millares 71 2" xfId="674"/>
    <cellStyle name="Millares 72" xfId="675"/>
    <cellStyle name="Millares 73" xfId="676"/>
    <cellStyle name="Millares 74" xfId="677"/>
    <cellStyle name="Millares 75" xfId="678"/>
    <cellStyle name="Millares 76" xfId="679"/>
    <cellStyle name="Millares 77" xfId="680"/>
    <cellStyle name="Millares 78" xfId="681"/>
    <cellStyle name="Millares 79" xfId="682"/>
    <cellStyle name="Millares 8" xfId="683"/>
    <cellStyle name="Millares 8 2" xfId="684"/>
    <cellStyle name="Millares 8 3" xfId="685"/>
    <cellStyle name="Millares 80" xfId="686"/>
    <cellStyle name="Millares 81" xfId="687"/>
    <cellStyle name="Millares 82" xfId="688"/>
    <cellStyle name="Millares 83" xfId="689"/>
    <cellStyle name="Millares 84" xfId="690"/>
    <cellStyle name="Millares 85" xfId="691"/>
    <cellStyle name="Millares 86" xfId="692"/>
    <cellStyle name="Millares 87" xfId="693"/>
    <cellStyle name="Millares 88" xfId="694"/>
    <cellStyle name="Millares 89" xfId="695"/>
    <cellStyle name="Millares 9" xfId="696"/>
    <cellStyle name="Millares 9 2" xfId="697"/>
    <cellStyle name="Millares 90" xfId="698"/>
    <cellStyle name="Millares 91" xfId="699"/>
    <cellStyle name="Millares 92" xfId="700"/>
    <cellStyle name="Millares 93" xfId="701"/>
    <cellStyle name="Millares 94" xfId="702"/>
    <cellStyle name="Millares 95" xfId="703"/>
    <cellStyle name="Millares 96" xfId="704"/>
    <cellStyle name="Millares 97" xfId="705"/>
    <cellStyle name="Millares 98" xfId="706"/>
    <cellStyle name="Millares 99" xfId="707"/>
    <cellStyle name="MSTRStyle.Todos.c12_2b06fa68-842c-42c9-9413-3aaeaed1f795" xfId="708"/>
    <cellStyle name="MSTRStyle.Todos.c13_ce950d47-dc16-4f9d-9396-26eeca531506" xfId="709"/>
    <cellStyle name="MSTRStyle.Todos.c14_be21d8a1-14a1-4a58-aa3b-339fb5cf5806" xfId="710"/>
    <cellStyle name="MSTRStyle.Todos.c2_b7601d66-34e9-48fa-baf0-8a0b6d48a513" xfId="711"/>
    <cellStyle name="MSTRStyle.Todos.c4_7922024a-8654-453e-a46f-ab45b0471aa6" xfId="712"/>
    <cellStyle name="MSTRStyle.Todos.c7_0f39ee87-2b09-434b-a57f-11b8262e8140" xfId="713"/>
    <cellStyle name="MSTRStyle.Todos.c8_d1c63885-8081-4131-b2b3-fcc605c3fb40" xfId="714"/>
    <cellStyle name="Neutral" xfId="715" builtinId="28" customBuiltin="1"/>
    <cellStyle name="Neutral 2" xfId="716"/>
    <cellStyle name="Neutral 2 2" xfId="717"/>
    <cellStyle name="Normal" xfId="0" builtinId="0"/>
    <cellStyle name="Normal 2 2" xfId="718"/>
    <cellStyle name="Normal 2 2 2" xfId="719"/>
    <cellStyle name="Normal 2 3" xfId="720"/>
    <cellStyle name="Normal 2 4" xfId="721"/>
    <cellStyle name="Normal 2 4 2" xfId="722"/>
    <cellStyle name="Normal 2 5" xfId="723"/>
    <cellStyle name="Normal 2 5 2" xfId="724"/>
    <cellStyle name="Normal 2 6" xfId="725"/>
    <cellStyle name="Normal 2 6 2" xfId="726"/>
    <cellStyle name="Normal 3 2" xfId="727"/>
    <cellStyle name="Normal 3 3" xfId="728"/>
    <cellStyle name="Normal 3 3 2" xfId="729"/>
    <cellStyle name="Normal 3 4" xfId="730"/>
    <cellStyle name="Normal 3 4 2" xfId="731"/>
    <cellStyle name="Normal 4 2" xfId="732"/>
    <cellStyle name="Normal 4 2 2" xfId="733"/>
    <cellStyle name="Normal 4 2 3" xfId="734"/>
    <cellStyle name="Normal 4 2 3 2" xfId="735"/>
    <cellStyle name="Normal 4 3" xfId="736"/>
    <cellStyle name="Normal 4 4" xfId="737"/>
    <cellStyle name="Normal 4 4 2" xfId="738"/>
    <cellStyle name="Normal 5 2" xfId="739"/>
    <cellStyle name="Normal 57" xfId="740"/>
    <cellStyle name="Normal 58" xfId="741"/>
    <cellStyle name="Normal_12" xfId="742"/>
    <cellStyle name="Normal_14" xfId="743"/>
    <cellStyle name="Normal_15" xfId="744"/>
    <cellStyle name="Normal_15_1" xfId="745"/>
    <cellStyle name="Normal_18" xfId="746"/>
    <cellStyle name="Normal_20" xfId="747"/>
    <cellStyle name="Normal_21_1" xfId="748"/>
    <cellStyle name="Normal_22_1" xfId="749"/>
    <cellStyle name="Normal_23_1" xfId="750"/>
    <cellStyle name="Normal_24_1" xfId="751"/>
    <cellStyle name="Normal_25" xfId="752"/>
    <cellStyle name="Normal_25_1" xfId="753"/>
    <cellStyle name="Normal_26_1" xfId="754"/>
    <cellStyle name="Normal_28_1" xfId="755"/>
    <cellStyle name="Normal_35" xfId="756"/>
    <cellStyle name="Normal_36" xfId="757"/>
    <cellStyle name="Normal_36_1" xfId="758"/>
    <cellStyle name="Normal_45" xfId="759"/>
    <cellStyle name="Normal_Hoja1 2" xfId="760"/>
    <cellStyle name="Normal_Hoja1_1" xfId="761"/>
    <cellStyle name="Normal_Hoja2" xfId="762"/>
    <cellStyle name="Notas 2" xfId="763"/>
    <cellStyle name="Notas 2 2" xfId="764"/>
    <cellStyle name="Notas 2 3" xfId="765"/>
    <cellStyle name="Notas 3" xfId="766"/>
    <cellStyle name="Note" xfId="767"/>
    <cellStyle name="Output" xfId="768"/>
    <cellStyle name="Porcentual 2" xfId="769"/>
    <cellStyle name="Punto" xfId="770"/>
    <cellStyle name="Punto0" xfId="771"/>
    <cellStyle name="Salida" xfId="772" builtinId="21" customBuiltin="1"/>
    <cellStyle name="Salida 2" xfId="773"/>
    <cellStyle name="Salida 2 2" xfId="774"/>
    <cellStyle name="SAPBEXaggItem" xfId="775"/>
    <cellStyle name="SAPBEXchaText" xfId="776"/>
    <cellStyle name="SAPBEXstdData" xfId="777"/>
    <cellStyle name="SAPBEXstdItem" xfId="778"/>
    <cellStyle name="SAPBEXstdItemX" xfId="779"/>
    <cellStyle name="Texto de advertencia" xfId="780" builtinId="11" customBuiltin="1"/>
    <cellStyle name="Texto de advertencia 2" xfId="781"/>
    <cellStyle name="Texto de advertencia 2 2" xfId="782"/>
    <cellStyle name="Texto explicativo" xfId="783" builtinId="53" customBuiltin="1"/>
    <cellStyle name="Texto explicativo 2" xfId="784"/>
    <cellStyle name="Title" xfId="785"/>
    <cellStyle name="Título" xfId="786" builtinId="15" customBuiltin="1"/>
    <cellStyle name="Título 1 2" xfId="787"/>
    <cellStyle name="Título 1 2 2" xfId="788"/>
    <cellStyle name="Título 2" xfId="789" builtinId="17" customBuiltin="1"/>
    <cellStyle name="Título 2 2" xfId="790"/>
    <cellStyle name="Título 2 2 2" xfId="791"/>
    <cellStyle name="Título 3" xfId="792" builtinId="18" customBuiltin="1"/>
    <cellStyle name="Título 3 2" xfId="793"/>
    <cellStyle name="Título 3 2 2" xfId="794"/>
    <cellStyle name="Título 4" xfId="795"/>
    <cellStyle name="Título de hoja" xfId="796"/>
    <cellStyle name="Total" xfId="797" builtinId="25" customBuiltin="1"/>
    <cellStyle name="Total 2" xfId="798"/>
    <cellStyle name="Total 2 2" xfId="799"/>
    <cellStyle name="Warning Text" xfId="80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medium">
          <color theme="6" tint="-0.24994659260841701"/>
        </left>
        <right style="medium">
          <color theme="6" tint="-0.24994659260841701"/>
        </right>
        <top style="medium">
          <color theme="6" tint="-0.24994659260841701"/>
        </top>
        <bottom style="medium">
          <color theme="6" tint="-0.24994659260841701"/>
        </bottom>
      </border>
    </dxf>
    <dxf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</dxfs>
  <tableStyles count="4" defaultTableStyle="TableStyleMedium9" defaultPivotStyle="PivotStyleLight16">
    <tableStyle name="Estilo de tabla dinámica 1" table="0" count="0"/>
    <tableStyle name="Estilo de tabla dinámica 2" table="0" count="1">
      <tableStyleElement type="wholeTable" dxfId="2"/>
    </tableStyle>
    <tableStyle name="Estilo de tabla dinámica 3" table="0" count="1">
      <tableStyleElement type="wholeTable" dxfId="1"/>
    </tableStyle>
    <tableStyle name="Estilo de tabla dinámica 4" table="0" count="1">
      <tableStyleElement type="la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B113"/>
  <sheetViews>
    <sheetView topLeftCell="A48" zoomScale="89" zoomScaleNormal="89" workbookViewId="0">
      <selection activeCell="A83" sqref="A83"/>
    </sheetView>
  </sheetViews>
  <sheetFormatPr baseColWidth="10" defaultRowHeight="21.75" customHeight="1" x14ac:dyDescent="0.2"/>
  <cols>
    <col min="1" max="1" width="117.7109375" style="220" customWidth="1"/>
    <col min="2" max="2" width="11.42578125" style="219" customWidth="1"/>
    <col min="3" max="16384" width="11.42578125" style="220"/>
  </cols>
  <sheetData>
    <row r="3" spans="1:2" ht="21.75" customHeight="1" x14ac:dyDescent="0.2">
      <c r="A3" s="213" t="s">
        <v>439</v>
      </c>
    </row>
    <row r="4" spans="1:2" ht="21.75" customHeight="1" x14ac:dyDescent="0.2">
      <c r="A4" s="219" t="s">
        <v>101</v>
      </c>
      <c r="B4" s="219" t="s">
        <v>245</v>
      </c>
    </row>
    <row r="5" spans="1:2" ht="21.75" customHeight="1" x14ac:dyDescent="0.2">
      <c r="A5" s="219" t="s">
        <v>72</v>
      </c>
      <c r="B5" s="219" t="s">
        <v>245</v>
      </c>
    </row>
    <row r="6" spans="1:2" ht="21.75" customHeight="1" x14ac:dyDescent="0.2">
      <c r="A6" s="219" t="s">
        <v>106</v>
      </c>
      <c r="B6" s="219" t="s">
        <v>245</v>
      </c>
    </row>
    <row r="7" spans="1:2" ht="21.75" customHeight="1" x14ac:dyDescent="0.2">
      <c r="A7" s="219" t="s">
        <v>90</v>
      </c>
      <c r="B7" s="219" t="s">
        <v>246</v>
      </c>
    </row>
    <row r="8" spans="1:2" ht="21.75" customHeight="1" x14ac:dyDescent="0.2">
      <c r="A8" s="221" t="s">
        <v>301</v>
      </c>
      <c r="B8" s="219" t="s">
        <v>246</v>
      </c>
    </row>
    <row r="9" spans="1:2" ht="21.75" customHeight="1" x14ac:dyDescent="0.2">
      <c r="A9" s="221" t="s">
        <v>362</v>
      </c>
      <c r="B9" s="219" t="s">
        <v>246</v>
      </c>
    </row>
    <row r="10" spans="1:2" ht="21.75" customHeight="1" x14ac:dyDescent="0.2">
      <c r="A10" s="221" t="s">
        <v>302</v>
      </c>
      <c r="B10" s="219" t="s">
        <v>246</v>
      </c>
    </row>
    <row r="12" spans="1:2" ht="21.75" customHeight="1" x14ac:dyDescent="0.2">
      <c r="A12" s="213" t="s">
        <v>440</v>
      </c>
    </row>
    <row r="13" spans="1:2" ht="21.75" customHeight="1" x14ac:dyDescent="0.2">
      <c r="A13" s="219" t="s">
        <v>278</v>
      </c>
      <c r="B13" s="219" t="s">
        <v>247</v>
      </c>
    </row>
    <row r="14" spans="1:2" ht="21.75" customHeight="1" x14ac:dyDescent="0.2">
      <c r="A14" s="219" t="s">
        <v>72</v>
      </c>
      <c r="B14" s="219" t="s">
        <v>247</v>
      </c>
    </row>
    <row r="15" spans="1:2" ht="21.75" customHeight="1" x14ac:dyDescent="0.2">
      <c r="A15" s="219" t="s">
        <v>441</v>
      </c>
      <c r="B15" s="219" t="s">
        <v>248</v>
      </c>
    </row>
    <row r="16" spans="1:2" ht="21.75" customHeight="1" x14ac:dyDescent="0.2">
      <c r="A16" s="219" t="s">
        <v>442</v>
      </c>
      <c r="B16" s="219" t="s">
        <v>248</v>
      </c>
    </row>
    <row r="17" spans="1:2" ht="21.75" customHeight="1" x14ac:dyDescent="0.2">
      <c r="A17" s="219" t="s">
        <v>443</v>
      </c>
      <c r="B17" s="219" t="s">
        <v>248</v>
      </c>
    </row>
    <row r="19" spans="1:2" ht="21.75" customHeight="1" x14ac:dyDescent="0.2">
      <c r="A19" s="213" t="s">
        <v>444</v>
      </c>
    </row>
    <row r="20" spans="1:2" ht="21.75" customHeight="1" x14ac:dyDescent="0.2">
      <c r="A20" s="219" t="s">
        <v>86</v>
      </c>
      <c r="B20" s="219" t="s">
        <v>249</v>
      </c>
    </row>
    <row r="21" spans="1:2" ht="21.75" customHeight="1" x14ac:dyDescent="0.2">
      <c r="A21" s="219" t="s">
        <v>180</v>
      </c>
      <c r="B21" s="222" t="s">
        <v>250</v>
      </c>
    </row>
    <row r="22" spans="1:2" ht="21.75" customHeight="1" x14ac:dyDescent="0.2">
      <c r="A22" s="221" t="s">
        <v>303</v>
      </c>
      <c r="B22" s="222" t="s">
        <v>250</v>
      </c>
    </row>
    <row r="23" spans="1:2" ht="21.75" customHeight="1" x14ac:dyDescent="0.2">
      <c r="A23" s="221" t="s">
        <v>304</v>
      </c>
      <c r="B23" s="222" t="s">
        <v>250</v>
      </c>
    </row>
    <row r="24" spans="1:2" ht="21.75" customHeight="1" x14ac:dyDescent="0.2">
      <c r="A24" s="219" t="s">
        <v>200</v>
      </c>
      <c r="B24" s="219" t="s">
        <v>251</v>
      </c>
    </row>
    <row r="25" spans="1:2" ht="21.75" customHeight="1" x14ac:dyDescent="0.2">
      <c r="A25" s="221" t="s">
        <v>306</v>
      </c>
      <c r="B25" s="219" t="s">
        <v>251</v>
      </c>
    </row>
    <row r="26" spans="1:2" ht="21.75" customHeight="1" x14ac:dyDescent="0.2">
      <c r="A26" s="221" t="s">
        <v>307</v>
      </c>
      <c r="B26" s="219" t="s">
        <v>252</v>
      </c>
    </row>
    <row r="27" spans="1:2" ht="21.75" customHeight="1" x14ac:dyDescent="0.2">
      <c r="A27" s="221" t="s">
        <v>308</v>
      </c>
      <c r="B27" s="219" t="s">
        <v>253</v>
      </c>
    </row>
    <row r="28" spans="1:2" ht="21.75" customHeight="1" x14ac:dyDescent="0.2">
      <c r="A28" s="221" t="s">
        <v>309</v>
      </c>
      <c r="B28" s="219" t="s">
        <v>254</v>
      </c>
    </row>
    <row r="29" spans="1:2" ht="21.75" customHeight="1" x14ac:dyDescent="0.2">
      <c r="A29" s="223"/>
    </row>
    <row r="30" spans="1:2" ht="21.75" customHeight="1" x14ac:dyDescent="0.2">
      <c r="A30" s="213" t="s">
        <v>445</v>
      </c>
    </row>
    <row r="31" spans="1:2" ht="21.75" customHeight="1" x14ac:dyDescent="0.2">
      <c r="A31" s="219" t="s">
        <v>203</v>
      </c>
      <c r="B31" s="219" t="s">
        <v>255</v>
      </c>
    </row>
    <row r="32" spans="1:2" ht="21.75" customHeight="1" x14ac:dyDescent="0.2">
      <c r="A32" s="221" t="s">
        <v>314</v>
      </c>
      <c r="B32" s="219" t="s">
        <v>255</v>
      </c>
    </row>
    <row r="33" spans="1:2" ht="21.75" customHeight="1" x14ac:dyDescent="0.2">
      <c r="A33" s="221" t="s">
        <v>315</v>
      </c>
      <c r="B33" s="219" t="s">
        <v>255</v>
      </c>
    </row>
    <row r="34" spans="1:2" ht="21.75" customHeight="1" x14ac:dyDescent="0.2">
      <c r="A34" s="219" t="s">
        <v>202</v>
      </c>
      <c r="B34" s="219" t="s">
        <v>256</v>
      </c>
    </row>
    <row r="35" spans="1:2" ht="21.75" customHeight="1" x14ac:dyDescent="0.2">
      <c r="A35" s="221" t="s">
        <v>279</v>
      </c>
      <c r="B35" s="219" t="s">
        <v>256</v>
      </c>
    </row>
    <row r="36" spans="1:2" ht="21.75" customHeight="1" x14ac:dyDescent="0.2">
      <c r="A36" s="221" t="s">
        <v>280</v>
      </c>
      <c r="B36" s="219" t="s">
        <v>257</v>
      </c>
    </row>
    <row r="37" spans="1:2" ht="21.75" customHeight="1" x14ac:dyDescent="0.2">
      <c r="A37" s="221" t="s">
        <v>446</v>
      </c>
      <c r="B37" s="219" t="s">
        <v>258</v>
      </c>
    </row>
    <row r="38" spans="1:2" ht="21.75" customHeight="1" x14ac:dyDescent="0.2">
      <c r="A38" s="221" t="s">
        <v>115</v>
      </c>
      <c r="B38" s="219" t="s">
        <v>258</v>
      </c>
    </row>
    <row r="39" spans="1:2" ht="21.75" customHeight="1" x14ac:dyDescent="0.2">
      <c r="A39" s="221" t="s">
        <v>116</v>
      </c>
      <c r="B39" s="219" t="s">
        <v>259</v>
      </c>
    </row>
    <row r="40" spans="1:2" ht="21.75" customHeight="1" x14ac:dyDescent="0.2">
      <c r="A40" s="221" t="s">
        <v>117</v>
      </c>
      <c r="B40" s="219" t="s">
        <v>260</v>
      </c>
    </row>
    <row r="41" spans="1:2" ht="21.75" customHeight="1" x14ac:dyDescent="0.2">
      <c r="A41" s="221" t="s">
        <v>118</v>
      </c>
      <c r="B41" s="219" t="s">
        <v>261</v>
      </c>
    </row>
    <row r="42" spans="1:2" ht="21.75" customHeight="1" x14ac:dyDescent="0.2">
      <c r="A42" s="221" t="s">
        <v>119</v>
      </c>
      <c r="B42" s="219" t="s">
        <v>262</v>
      </c>
    </row>
    <row r="43" spans="1:2" ht="21.75" customHeight="1" x14ac:dyDescent="0.2">
      <c r="A43" s="221" t="s">
        <v>120</v>
      </c>
      <c r="B43" s="219" t="s">
        <v>263</v>
      </c>
    </row>
    <row r="44" spans="1:2" ht="21.75" customHeight="1" x14ac:dyDescent="0.2">
      <c r="A44" s="219" t="s">
        <v>201</v>
      </c>
    </row>
    <row r="45" spans="1:2" ht="21.75" customHeight="1" x14ac:dyDescent="0.2">
      <c r="A45" s="221" t="s">
        <v>279</v>
      </c>
      <c r="B45" s="219" t="s">
        <v>264</v>
      </c>
    </row>
    <row r="46" spans="1:2" ht="21.75" customHeight="1" x14ac:dyDescent="0.2">
      <c r="A46" s="221" t="s">
        <v>300</v>
      </c>
      <c r="B46" s="219" t="s">
        <v>265</v>
      </c>
    </row>
    <row r="47" spans="1:2" ht="21.75" customHeight="1" x14ac:dyDescent="0.2">
      <c r="A47" s="221" t="s">
        <v>299</v>
      </c>
      <c r="B47" s="219" t="s">
        <v>266</v>
      </c>
    </row>
    <row r="48" spans="1:2" ht="21.75" customHeight="1" x14ac:dyDescent="0.2">
      <c r="A48" s="221" t="s">
        <v>122</v>
      </c>
    </row>
    <row r="49" spans="1:2" s="224" customFormat="1" ht="21.75" customHeight="1" x14ac:dyDescent="0.2">
      <c r="A49" s="221" t="s">
        <v>123</v>
      </c>
      <c r="B49" s="219" t="s">
        <v>267</v>
      </c>
    </row>
    <row r="50" spans="1:2" ht="21.75" customHeight="1" x14ac:dyDescent="0.2">
      <c r="A50" s="221" t="s">
        <v>124</v>
      </c>
      <c r="B50" s="219" t="s">
        <v>268</v>
      </c>
    </row>
    <row r="51" spans="1:2" ht="21.75" customHeight="1" x14ac:dyDescent="0.2">
      <c r="A51" s="221" t="s">
        <v>317</v>
      </c>
      <c r="B51" s="219" t="s">
        <v>269</v>
      </c>
    </row>
    <row r="52" spans="1:2" ht="21.75" customHeight="1" x14ac:dyDescent="0.2">
      <c r="A52" s="221" t="s">
        <v>125</v>
      </c>
      <c r="B52" s="219" t="s">
        <v>270</v>
      </c>
    </row>
    <row r="53" spans="1:2" ht="21.75" customHeight="1" x14ac:dyDescent="0.2">
      <c r="A53" s="221" t="s">
        <v>126</v>
      </c>
      <c r="B53" s="219" t="s">
        <v>271</v>
      </c>
    </row>
    <row r="54" spans="1:2" ht="21.75" customHeight="1" x14ac:dyDescent="0.2">
      <c r="A54" s="219" t="s">
        <v>293</v>
      </c>
      <c r="B54" s="219" t="s">
        <v>272</v>
      </c>
    </row>
    <row r="55" spans="1:2" ht="21.75" customHeight="1" x14ac:dyDescent="0.2">
      <c r="A55" s="225" t="s">
        <v>318</v>
      </c>
      <c r="B55" s="219" t="s">
        <v>272</v>
      </c>
    </row>
    <row r="56" spans="1:2" ht="21.75" customHeight="1" x14ac:dyDescent="0.2">
      <c r="A56" s="225" t="s">
        <v>319</v>
      </c>
      <c r="B56" s="219" t="s">
        <v>272</v>
      </c>
    </row>
    <row r="57" spans="1:2" ht="21.75" customHeight="1" x14ac:dyDescent="0.2">
      <c r="A57" s="225" t="s">
        <v>320</v>
      </c>
      <c r="B57" s="219" t="s">
        <v>273</v>
      </c>
    </row>
    <row r="58" spans="1:2" ht="21.75" customHeight="1" x14ac:dyDescent="0.2">
      <c r="A58" s="225" t="s">
        <v>321</v>
      </c>
      <c r="B58" s="219" t="s">
        <v>273</v>
      </c>
    </row>
    <row r="59" spans="1:2" ht="21.75" customHeight="1" x14ac:dyDescent="0.2">
      <c r="A59" s="225" t="s">
        <v>322</v>
      </c>
      <c r="B59" s="219" t="s">
        <v>274</v>
      </c>
    </row>
    <row r="60" spans="1:2" ht="21.75" customHeight="1" x14ac:dyDescent="0.2">
      <c r="A60" s="225" t="s">
        <v>323</v>
      </c>
      <c r="B60" s="219" t="s">
        <v>274</v>
      </c>
    </row>
    <row r="61" spans="1:2" ht="21.75" customHeight="1" x14ac:dyDescent="0.2">
      <c r="A61" s="225" t="s">
        <v>324</v>
      </c>
      <c r="B61" s="219" t="s">
        <v>275</v>
      </c>
    </row>
    <row r="62" spans="1:2" ht="21.75" customHeight="1" x14ac:dyDescent="0.2">
      <c r="A62" s="225" t="s">
        <v>325</v>
      </c>
      <c r="B62" s="219" t="s">
        <v>275</v>
      </c>
    </row>
    <row r="63" spans="1:2" ht="21.75" customHeight="1" x14ac:dyDescent="0.2">
      <c r="A63" s="225" t="s">
        <v>326</v>
      </c>
      <c r="B63" s="219" t="s">
        <v>276</v>
      </c>
    </row>
    <row r="64" spans="1:2" ht="21.75" customHeight="1" x14ac:dyDescent="0.2">
      <c r="A64" s="225" t="s">
        <v>327</v>
      </c>
      <c r="B64" s="219" t="s">
        <v>276</v>
      </c>
    </row>
    <row r="65" spans="1:2" ht="21.75" customHeight="1" x14ac:dyDescent="0.2">
      <c r="A65" s="225" t="s">
        <v>328</v>
      </c>
      <c r="B65" s="219" t="s">
        <v>277</v>
      </c>
    </row>
    <row r="66" spans="1:2" ht="21.75" customHeight="1" x14ac:dyDescent="0.2">
      <c r="A66" s="225" t="s">
        <v>329</v>
      </c>
      <c r="B66" s="219" t="s">
        <v>277</v>
      </c>
    </row>
    <row r="67" spans="1:2" ht="21.75" customHeight="1" x14ac:dyDescent="0.2">
      <c r="A67" s="225" t="s">
        <v>332</v>
      </c>
      <c r="B67" s="219" t="s">
        <v>310</v>
      </c>
    </row>
    <row r="68" spans="1:2" ht="21.75" customHeight="1" x14ac:dyDescent="0.2">
      <c r="A68" s="225" t="s">
        <v>331</v>
      </c>
      <c r="B68" s="219" t="s">
        <v>310</v>
      </c>
    </row>
    <row r="69" spans="1:2" ht="21.75" customHeight="1" x14ac:dyDescent="0.2">
      <c r="A69" s="225" t="s">
        <v>121</v>
      </c>
      <c r="B69" s="219" t="s">
        <v>311</v>
      </c>
    </row>
    <row r="70" spans="1:2" ht="21.75" customHeight="1" x14ac:dyDescent="0.2">
      <c r="A70" s="225" t="s">
        <v>330</v>
      </c>
      <c r="B70" s="219" t="s">
        <v>311</v>
      </c>
    </row>
    <row r="71" spans="1:2" ht="21.75" customHeight="1" x14ac:dyDescent="0.2">
      <c r="A71" s="213" t="s">
        <v>447</v>
      </c>
    </row>
    <row r="72" spans="1:2" ht="21.75" customHeight="1" x14ac:dyDescent="0.2">
      <c r="A72" s="219" t="s">
        <v>351</v>
      </c>
      <c r="B72" s="219" t="s">
        <v>281</v>
      </c>
    </row>
    <row r="73" spans="1:2" ht="21.75" customHeight="1" x14ac:dyDescent="0.2">
      <c r="A73" s="225" t="s">
        <v>529</v>
      </c>
      <c r="B73" s="219" t="s">
        <v>527</v>
      </c>
    </row>
    <row r="74" spans="1:2" ht="21.75" customHeight="1" x14ac:dyDescent="0.2">
      <c r="A74" s="225" t="s">
        <v>530</v>
      </c>
      <c r="B74" s="219" t="s">
        <v>528</v>
      </c>
    </row>
    <row r="75" spans="1:2" ht="21.75" customHeight="1" x14ac:dyDescent="0.2">
      <c r="A75" s="219" t="s">
        <v>363</v>
      </c>
      <c r="B75" s="219" t="s">
        <v>282</v>
      </c>
    </row>
    <row r="76" spans="1:2" ht="21.75" customHeight="1" x14ac:dyDescent="0.2">
      <c r="A76" s="225" t="s">
        <v>318</v>
      </c>
      <c r="B76" s="219" t="s">
        <v>282</v>
      </c>
    </row>
    <row r="77" spans="1:2" ht="21.75" customHeight="1" x14ac:dyDescent="0.2">
      <c r="A77" s="225" t="s">
        <v>319</v>
      </c>
      <c r="B77" s="219" t="s">
        <v>282</v>
      </c>
    </row>
    <row r="78" spans="1:2" ht="21.75" customHeight="1" x14ac:dyDescent="0.2">
      <c r="A78" s="225" t="s">
        <v>320</v>
      </c>
      <c r="B78" s="219" t="s">
        <v>283</v>
      </c>
    </row>
    <row r="79" spans="1:2" ht="21.75" customHeight="1" x14ac:dyDescent="0.2">
      <c r="A79" s="225" t="s">
        <v>321</v>
      </c>
      <c r="B79" s="219" t="s">
        <v>283</v>
      </c>
    </row>
    <row r="80" spans="1:2" ht="21.75" customHeight="1" x14ac:dyDescent="0.2">
      <c r="A80" s="225" t="s">
        <v>322</v>
      </c>
      <c r="B80" s="219" t="s">
        <v>284</v>
      </c>
    </row>
    <row r="81" spans="1:2" ht="21.75" customHeight="1" x14ac:dyDescent="0.2">
      <c r="A81" s="225" t="s">
        <v>323</v>
      </c>
      <c r="B81" s="219" t="s">
        <v>284</v>
      </c>
    </row>
    <row r="82" spans="1:2" ht="21.75" customHeight="1" x14ac:dyDescent="0.2">
      <c r="A82" s="225" t="s">
        <v>324</v>
      </c>
      <c r="B82" s="219" t="s">
        <v>285</v>
      </c>
    </row>
    <row r="83" spans="1:2" ht="21.75" customHeight="1" x14ac:dyDescent="0.2">
      <c r="A83" s="225" t="s">
        <v>325</v>
      </c>
      <c r="B83" s="219" t="s">
        <v>285</v>
      </c>
    </row>
    <row r="84" spans="1:2" ht="21.75" customHeight="1" x14ac:dyDescent="0.2">
      <c r="A84" s="225" t="s">
        <v>477</v>
      </c>
      <c r="B84" s="219" t="s">
        <v>286</v>
      </c>
    </row>
    <row r="85" spans="1:2" ht="21.75" customHeight="1" x14ac:dyDescent="0.2">
      <c r="A85" s="225" t="s">
        <v>326</v>
      </c>
      <c r="B85" s="219" t="s">
        <v>286</v>
      </c>
    </row>
    <row r="86" spans="1:2" ht="21.75" customHeight="1" x14ac:dyDescent="0.2">
      <c r="A86" s="225" t="s">
        <v>327</v>
      </c>
      <c r="B86" s="219" t="s">
        <v>287</v>
      </c>
    </row>
    <row r="87" spans="1:2" ht="21.75" customHeight="1" x14ac:dyDescent="0.2">
      <c r="A87" s="225" t="s">
        <v>328</v>
      </c>
      <c r="B87" s="219" t="s">
        <v>287</v>
      </c>
    </row>
    <row r="88" spans="1:2" ht="21.75" customHeight="1" x14ac:dyDescent="0.2">
      <c r="A88" s="225" t="s">
        <v>329</v>
      </c>
      <c r="B88" s="219" t="s">
        <v>313</v>
      </c>
    </row>
    <row r="89" spans="1:2" ht="21.75" customHeight="1" x14ac:dyDescent="0.2">
      <c r="A89" s="225" t="s">
        <v>332</v>
      </c>
      <c r="B89" s="219" t="s">
        <v>313</v>
      </c>
    </row>
    <row r="90" spans="1:2" ht="21.75" customHeight="1" x14ac:dyDescent="0.2">
      <c r="A90" s="225" t="s">
        <v>331</v>
      </c>
      <c r="B90" s="219" t="s">
        <v>312</v>
      </c>
    </row>
    <row r="91" spans="1:2" ht="21.75" customHeight="1" x14ac:dyDescent="0.2">
      <c r="A91" s="225" t="s">
        <v>121</v>
      </c>
      <c r="B91" s="219" t="s">
        <v>312</v>
      </c>
    </row>
    <row r="92" spans="1:2" ht="21.75" customHeight="1" x14ac:dyDescent="0.2">
      <c r="A92" s="225" t="s">
        <v>330</v>
      </c>
      <c r="B92" s="219" t="s">
        <v>478</v>
      </c>
    </row>
    <row r="94" spans="1:2" ht="21.75" customHeight="1" x14ac:dyDescent="0.2">
      <c r="A94" s="213" t="s">
        <v>448</v>
      </c>
    </row>
    <row r="95" spans="1:2" ht="21.75" customHeight="1" x14ac:dyDescent="0.2">
      <c r="A95" s="219" t="s">
        <v>47</v>
      </c>
      <c r="B95" s="219" t="s">
        <v>288</v>
      </c>
    </row>
    <row r="96" spans="1:2" ht="21.75" customHeight="1" x14ac:dyDescent="0.2">
      <c r="A96" s="219" t="s">
        <v>297</v>
      </c>
    </row>
    <row r="97" spans="1:2" ht="21.75" customHeight="1" x14ac:dyDescent="0.2">
      <c r="A97" s="225" t="s">
        <v>326</v>
      </c>
      <c r="B97" s="219" t="s">
        <v>289</v>
      </c>
    </row>
    <row r="98" spans="1:2" ht="21.75" customHeight="1" x14ac:dyDescent="0.2">
      <c r="A98" s="219" t="s">
        <v>298</v>
      </c>
      <c r="B98" s="219" t="s">
        <v>290</v>
      </c>
    </row>
    <row r="99" spans="1:2" ht="21.75" customHeight="1" x14ac:dyDescent="0.2">
      <c r="A99" s="226"/>
    </row>
    <row r="100" spans="1:2" ht="21.75" customHeight="1" x14ac:dyDescent="0.2">
      <c r="A100" s="213" t="s">
        <v>449</v>
      </c>
    </row>
    <row r="101" spans="1:2" ht="21.75" customHeight="1" x14ac:dyDescent="0.2">
      <c r="A101" s="219" t="s">
        <v>154</v>
      </c>
      <c r="B101" s="219" t="s">
        <v>291</v>
      </c>
    </row>
    <row r="102" spans="1:2" ht="21.75" customHeight="1" x14ac:dyDescent="0.2">
      <c r="A102" s="219" t="s">
        <v>305</v>
      </c>
    </row>
    <row r="103" spans="1:2" ht="21.75" customHeight="1" x14ac:dyDescent="0.2">
      <c r="A103" s="225" t="s">
        <v>320</v>
      </c>
      <c r="B103" s="219" t="s">
        <v>294</v>
      </c>
    </row>
    <row r="104" spans="1:2" ht="21.75" customHeight="1" x14ac:dyDescent="0.2">
      <c r="A104" s="225" t="s">
        <v>322</v>
      </c>
      <c r="B104" s="219" t="s">
        <v>294</v>
      </c>
    </row>
    <row r="105" spans="1:2" ht="21.75" customHeight="1" x14ac:dyDescent="0.2">
      <c r="A105" s="225" t="s">
        <v>427</v>
      </c>
      <c r="B105" s="219" t="s">
        <v>295</v>
      </c>
    </row>
    <row r="106" spans="1:2" ht="21.75" customHeight="1" x14ac:dyDescent="0.2">
      <c r="A106" s="225" t="s">
        <v>324</v>
      </c>
      <c r="B106" s="219" t="s">
        <v>295</v>
      </c>
    </row>
    <row r="107" spans="1:2" ht="21.75" customHeight="1" x14ac:dyDescent="0.2">
      <c r="A107" s="225" t="s">
        <v>428</v>
      </c>
      <c r="B107" s="219" t="s">
        <v>365</v>
      </c>
    </row>
    <row r="108" spans="1:2" ht="21.75" customHeight="1" x14ac:dyDescent="0.2">
      <c r="A108" s="225" t="s">
        <v>429</v>
      </c>
      <c r="B108" s="219" t="s">
        <v>365</v>
      </c>
    </row>
    <row r="109" spans="1:2" ht="21.75" customHeight="1" x14ac:dyDescent="0.2">
      <c r="A109" s="225" t="s">
        <v>366</v>
      </c>
      <c r="B109" s="219" t="s">
        <v>426</v>
      </c>
    </row>
    <row r="110" spans="1:2" ht="21.75" customHeight="1" x14ac:dyDescent="0.2">
      <c r="A110" s="225" t="s">
        <v>430</v>
      </c>
      <c r="B110" s="219" t="s">
        <v>426</v>
      </c>
    </row>
    <row r="111" spans="1:2" ht="21.75" customHeight="1" x14ac:dyDescent="0.2">
      <c r="A111" s="225" t="s">
        <v>331</v>
      </c>
      <c r="B111" s="219" t="s">
        <v>292</v>
      </c>
    </row>
    <row r="112" spans="1:2" ht="21.75" customHeight="1" x14ac:dyDescent="0.2">
      <c r="A112" s="225" t="s">
        <v>121</v>
      </c>
      <c r="B112" s="219" t="s">
        <v>292</v>
      </c>
    </row>
    <row r="113" spans="1:2" ht="21.75" customHeight="1" x14ac:dyDescent="0.2">
      <c r="A113" s="225" t="s">
        <v>330</v>
      </c>
      <c r="B113" s="219" t="s">
        <v>296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N72"/>
  <sheetViews>
    <sheetView topLeftCell="A45" zoomScaleNormal="100" workbookViewId="0">
      <selection activeCell="P73" sqref="P73"/>
    </sheetView>
  </sheetViews>
  <sheetFormatPr baseColWidth="10" defaultRowHeight="13.5" x14ac:dyDescent="0.25"/>
  <cols>
    <col min="1" max="1" width="36.28515625" style="8" customWidth="1"/>
    <col min="2" max="13" width="11.42578125" style="8"/>
    <col min="14" max="14" width="13.140625" style="8" customWidth="1"/>
    <col min="15" max="16384" width="11.42578125" style="8"/>
  </cols>
  <sheetData>
    <row r="1" spans="1:14" x14ac:dyDescent="0.25">
      <c r="A1" s="1" t="s">
        <v>200</v>
      </c>
    </row>
    <row r="3" spans="1:14" ht="14.25" thickBot="1" x14ac:dyDescent="0.3">
      <c r="A3" s="153" t="s">
        <v>455</v>
      </c>
    </row>
    <row r="4" spans="1:14" ht="14.25" thickBot="1" x14ac:dyDescent="0.3">
      <c r="A4" s="485" t="s">
        <v>422</v>
      </c>
      <c r="B4" s="486" t="s">
        <v>49</v>
      </c>
      <c r="C4" s="487" t="s">
        <v>50</v>
      </c>
      <c r="D4" s="487" t="s">
        <v>51</v>
      </c>
      <c r="E4" s="487" t="s">
        <v>52</v>
      </c>
      <c r="F4" s="487" t="s">
        <v>53</v>
      </c>
      <c r="G4" s="487" t="s">
        <v>54</v>
      </c>
      <c r="H4" s="487" t="s">
        <v>55</v>
      </c>
      <c r="I4" s="487" t="s">
        <v>56</v>
      </c>
      <c r="J4" s="487" t="s">
        <v>57</v>
      </c>
      <c r="K4" s="487" t="s">
        <v>58</v>
      </c>
      <c r="L4" s="487" t="s">
        <v>59</v>
      </c>
      <c r="M4" s="488" t="s">
        <v>60</v>
      </c>
      <c r="N4" s="485" t="s">
        <v>368</v>
      </c>
    </row>
    <row r="5" spans="1:14" ht="14.25" thickBot="1" x14ac:dyDescent="0.3">
      <c r="A5" s="470" t="s">
        <v>23</v>
      </c>
      <c r="B5" s="489">
        <f>SUM(B6:B10)</f>
        <v>45734.673999999999</v>
      </c>
      <c r="C5" s="489">
        <f t="shared" ref="C5:N5" si="0">SUM(C6:C10)</f>
        <v>41921.377</v>
      </c>
      <c r="D5" s="489">
        <f t="shared" si="0"/>
        <v>45990.463000000003</v>
      </c>
      <c r="E5" s="489">
        <f t="shared" si="0"/>
        <v>45915.21</v>
      </c>
      <c r="F5" s="489">
        <f t="shared" si="0"/>
        <v>42334.41</v>
      </c>
      <c r="G5" s="489">
        <f t="shared" si="0"/>
        <v>11939.46</v>
      </c>
      <c r="H5" s="489">
        <f t="shared" si="0"/>
        <v>8696.6769999999997</v>
      </c>
      <c r="I5" s="489">
        <f t="shared" si="0"/>
        <v>11373.223</v>
      </c>
      <c r="J5" s="489">
        <f t="shared" si="0"/>
        <v>25637.974000000002</v>
      </c>
      <c r="K5" s="489">
        <f t="shared" si="0"/>
        <v>46166.229999999996</v>
      </c>
      <c r="L5" s="489">
        <f t="shared" si="0"/>
        <v>35579.947</v>
      </c>
      <c r="M5" s="530">
        <f t="shared" si="0"/>
        <v>52592.107000000004</v>
      </c>
      <c r="N5" s="471">
        <f t="shared" si="0"/>
        <v>413881.75199999998</v>
      </c>
    </row>
    <row r="6" spans="1:14" s="128" customFormat="1" ht="14.25" x14ac:dyDescent="0.3">
      <c r="A6" s="472" t="s">
        <v>369</v>
      </c>
      <c r="B6" s="492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4"/>
      <c r="N6" s="473"/>
    </row>
    <row r="7" spans="1:14" s="128" customFormat="1" ht="14.25" x14ac:dyDescent="0.3">
      <c r="A7" s="474" t="s">
        <v>413</v>
      </c>
      <c r="B7" s="495"/>
      <c r="C7" s="496"/>
      <c r="D7" s="496"/>
      <c r="E7" s="496"/>
      <c r="F7" s="496"/>
      <c r="G7" s="496"/>
      <c r="H7" s="496"/>
      <c r="I7" s="496"/>
      <c r="J7" s="496"/>
      <c r="K7" s="496"/>
      <c r="L7" s="496"/>
      <c r="M7" s="497"/>
      <c r="N7" s="475"/>
    </row>
    <row r="8" spans="1:14" ht="14.25" x14ac:dyDescent="0.3">
      <c r="A8" s="474" t="s">
        <v>421</v>
      </c>
      <c r="B8" s="495">
        <v>18662.079000000002</v>
      </c>
      <c r="C8" s="496">
        <v>17091.561000000002</v>
      </c>
      <c r="D8" s="496">
        <v>18464.438999999998</v>
      </c>
      <c r="E8" s="496">
        <v>18370.759999999998</v>
      </c>
      <c r="F8" s="496">
        <v>16901.121999999999</v>
      </c>
      <c r="G8" s="496">
        <v>5858.53</v>
      </c>
      <c r="H8" s="496">
        <v>4248.5619999999999</v>
      </c>
      <c r="I8" s="496">
        <v>5517.1409999999996</v>
      </c>
      <c r="J8" s="496">
        <v>11690.95</v>
      </c>
      <c r="K8" s="496">
        <v>19951.842000000001</v>
      </c>
      <c r="L8" s="496">
        <v>15957.66</v>
      </c>
      <c r="M8" s="497">
        <v>23314.463</v>
      </c>
      <c r="N8" s="475">
        <f>SUM(B8:M8)</f>
        <v>176029.109</v>
      </c>
    </row>
    <row r="9" spans="1:14" ht="14.25" x14ac:dyDescent="0.3">
      <c r="A9" s="474" t="s">
        <v>370</v>
      </c>
      <c r="B9" s="495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497"/>
      <c r="N9" s="475"/>
    </row>
    <row r="10" spans="1:14" ht="15" thickBot="1" x14ac:dyDescent="0.35">
      <c r="A10" s="476" t="s">
        <v>371</v>
      </c>
      <c r="B10" s="498">
        <v>27072.595000000001</v>
      </c>
      <c r="C10" s="499">
        <v>24829.815999999999</v>
      </c>
      <c r="D10" s="499">
        <v>27526.024000000001</v>
      </c>
      <c r="E10" s="499">
        <v>27544.45</v>
      </c>
      <c r="F10" s="499">
        <v>25433.288</v>
      </c>
      <c r="G10" s="499">
        <v>6080.93</v>
      </c>
      <c r="H10" s="499">
        <v>4448.1149999999998</v>
      </c>
      <c r="I10" s="499">
        <v>5856.0820000000003</v>
      </c>
      <c r="J10" s="499">
        <v>13947.023999999999</v>
      </c>
      <c r="K10" s="499">
        <v>26214.387999999999</v>
      </c>
      <c r="L10" s="499">
        <v>19622.287</v>
      </c>
      <c r="M10" s="500">
        <v>29277.644</v>
      </c>
      <c r="N10" s="477">
        <f>SUM(B10:M10)</f>
        <v>237852.64300000001</v>
      </c>
    </row>
    <row r="11" spans="1:14" ht="14.25" thickBot="1" x14ac:dyDescent="0.3">
      <c r="A11" s="470" t="s">
        <v>372</v>
      </c>
      <c r="B11" s="489">
        <f t="shared" ref="B11:N11" si="1">SUM(B12:B18)</f>
        <v>687.53400000000011</v>
      </c>
      <c r="C11" s="489">
        <f t="shared" si="1"/>
        <v>670.47900000000027</v>
      </c>
      <c r="D11" s="489">
        <f t="shared" si="1"/>
        <v>960</v>
      </c>
      <c r="E11" s="489">
        <f t="shared" si="1"/>
        <v>460</v>
      </c>
      <c r="F11" s="489">
        <f t="shared" si="1"/>
        <v>609.9640000000004</v>
      </c>
      <c r="G11" s="489">
        <f t="shared" si="1"/>
        <v>573.71699999999964</v>
      </c>
      <c r="H11" s="489">
        <f t="shared" si="1"/>
        <v>561.38099999999986</v>
      </c>
      <c r="I11" s="489">
        <f t="shared" si="1"/>
        <v>500</v>
      </c>
      <c r="J11" s="489">
        <f t="shared" si="1"/>
        <v>831.29899999999998</v>
      </c>
      <c r="K11" s="489">
        <f t="shared" si="1"/>
        <v>770.44200000000001</v>
      </c>
      <c r="L11" s="489">
        <f t="shared" si="1"/>
        <v>692.20800000000008</v>
      </c>
      <c r="M11" s="530">
        <f t="shared" si="1"/>
        <v>601.58799999999974</v>
      </c>
      <c r="N11" s="471">
        <f t="shared" si="1"/>
        <v>7918.6120000000083</v>
      </c>
    </row>
    <row r="12" spans="1:14" ht="14.25" x14ac:dyDescent="0.3">
      <c r="A12" s="472" t="s">
        <v>373</v>
      </c>
      <c r="B12" s="492"/>
      <c r="C12" s="493"/>
      <c r="D12" s="493"/>
      <c r="E12" s="493"/>
      <c r="F12" s="493"/>
      <c r="G12" s="493"/>
      <c r="H12" s="493"/>
      <c r="I12" s="493"/>
      <c r="J12" s="493"/>
      <c r="K12" s="493"/>
      <c r="L12" s="493"/>
      <c r="M12" s="494"/>
      <c r="N12" s="473"/>
    </row>
    <row r="13" spans="1:14" ht="14.25" x14ac:dyDescent="0.3">
      <c r="A13" s="472" t="s">
        <v>431</v>
      </c>
      <c r="B13" s="492"/>
      <c r="C13" s="493"/>
      <c r="D13" s="493"/>
      <c r="E13" s="493"/>
      <c r="F13" s="493"/>
      <c r="G13" s="493"/>
      <c r="H13" s="493"/>
      <c r="I13" s="493"/>
      <c r="J13" s="493"/>
      <c r="K13" s="493"/>
      <c r="L13" s="493"/>
      <c r="M13" s="494"/>
      <c r="N13" s="473"/>
    </row>
    <row r="14" spans="1:14" ht="14.25" x14ac:dyDescent="0.3">
      <c r="A14" s="474" t="s">
        <v>374</v>
      </c>
      <c r="B14" s="495"/>
      <c r="C14" s="496"/>
      <c r="D14" s="496"/>
      <c r="E14" s="496"/>
      <c r="F14" s="496"/>
      <c r="G14" s="496"/>
      <c r="H14" s="496"/>
      <c r="I14" s="496"/>
      <c r="J14" s="496"/>
      <c r="K14" s="496"/>
      <c r="L14" s="496"/>
      <c r="M14" s="497"/>
      <c r="N14" s="475"/>
    </row>
    <row r="15" spans="1:14" ht="14.25" x14ac:dyDescent="0.3">
      <c r="A15" s="474" t="s">
        <v>375</v>
      </c>
      <c r="B15" s="495"/>
      <c r="C15" s="496"/>
      <c r="D15" s="496"/>
      <c r="E15" s="496"/>
      <c r="F15" s="496"/>
      <c r="G15" s="496"/>
      <c r="H15" s="496"/>
      <c r="I15" s="496"/>
      <c r="J15" s="496"/>
      <c r="K15" s="496"/>
      <c r="L15" s="496"/>
      <c r="M15" s="497"/>
      <c r="N15" s="475"/>
    </row>
    <row r="16" spans="1:14" ht="14.25" x14ac:dyDescent="0.3">
      <c r="A16" s="474" t="s">
        <v>376</v>
      </c>
      <c r="B16" s="495">
        <v>3511.6869999999999</v>
      </c>
      <c r="C16" s="496">
        <v>3106.6390000000001</v>
      </c>
      <c r="D16" s="496">
        <v>3460.1979999999999</v>
      </c>
      <c r="E16" s="496">
        <v>3004.9360000000001</v>
      </c>
      <c r="F16" s="496">
        <v>3757.1930000000002</v>
      </c>
      <c r="G16" s="496">
        <v>2793.2559999999999</v>
      </c>
      <c r="H16" s="496">
        <v>2622.5149999999999</v>
      </c>
      <c r="I16" s="496">
        <v>3083.9870000000001</v>
      </c>
      <c r="J16" s="496">
        <v>3185.9549999999999</v>
      </c>
      <c r="K16" s="496">
        <v>3171.5239999999999</v>
      </c>
      <c r="L16" s="496">
        <v>3406.297</v>
      </c>
      <c r="M16" s="497">
        <v>3970.319</v>
      </c>
      <c r="N16" s="475">
        <f>SUM(B16:M16)</f>
        <v>39074.506000000008</v>
      </c>
    </row>
    <row r="17" spans="1:14" ht="14.25" x14ac:dyDescent="0.3">
      <c r="A17" s="474" t="s">
        <v>377</v>
      </c>
      <c r="B17" s="495"/>
      <c r="C17" s="496"/>
      <c r="D17" s="496"/>
      <c r="E17" s="496"/>
      <c r="F17" s="496"/>
      <c r="G17" s="496"/>
      <c r="H17" s="496"/>
      <c r="I17" s="496"/>
      <c r="J17" s="496"/>
      <c r="K17" s="496"/>
      <c r="L17" s="496"/>
      <c r="M17" s="497"/>
      <c r="N17" s="475">
        <f>SUM(B17:M17)</f>
        <v>0</v>
      </c>
    </row>
    <row r="18" spans="1:14" ht="15" thickBot="1" x14ac:dyDescent="0.35">
      <c r="A18" s="476" t="s">
        <v>378</v>
      </c>
      <c r="B18" s="498">
        <v>-2824.1529999999998</v>
      </c>
      <c r="C18" s="499">
        <v>-2436.16</v>
      </c>
      <c r="D18" s="499">
        <v>-2500.1979999999999</v>
      </c>
      <c r="E18" s="499">
        <v>-2544.9360000000001</v>
      </c>
      <c r="F18" s="499">
        <v>-3147.2289999999998</v>
      </c>
      <c r="G18" s="499">
        <v>-2219.5390000000002</v>
      </c>
      <c r="H18" s="499">
        <v>-2061.134</v>
      </c>
      <c r="I18" s="499">
        <v>-2583.9870000000001</v>
      </c>
      <c r="J18" s="499">
        <v>-2354.6559999999999</v>
      </c>
      <c r="K18" s="499">
        <v>-2401.0819999999999</v>
      </c>
      <c r="L18" s="499">
        <v>-2714.0889999999999</v>
      </c>
      <c r="M18" s="500">
        <v>-3368.7310000000002</v>
      </c>
      <c r="N18" s="475">
        <f>SUM(B18:M18)</f>
        <v>-31155.894</v>
      </c>
    </row>
    <row r="19" spans="1:14" ht="14.25" thickBot="1" x14ac:dyDescent="0.3">
      <c r="A19" s="470" t="s">
        <v>24</v>
      </c>
      <c r="B19" s="489">
        <f>SUM(B20:B21)</f>
        <v>1489.6959999999999</v>
      </c>
      <c r="C19" s="489">
        <f t="shared" ref="C19:N19" si="2">SUM(C20:C21)</f>
        <v>2128.616</v>
      </c>
      <c r="D19" s="489">
        <f t="shared" si="2"/>
        <v>3257.3339999999998</v>
      </c>
      <c r="E19" s="489">
        <f t="shared" si="2"/>
        <v>4721.9920000000002</v>
      </c>
      <c r="F19" s="489">
        <f t="shared" si="2"/>
        <v>3933.2710000000002</v>
      </c>
      <c r="G19" s="489">
        <f t="shared" si="2"/>
        <v>1186.008</v>
      </c>
      <c r="H19" s="489">
        <f t="shared" si="2"/>
        <v>3139.2080000000001</v>
      </c>
      <c r="I19" s="489">
        <f t="shared" si="2"/>
        <v>2227.9189999999999</v>
      </c>
      <c r="J19" s="489">
        <f t="shared" si="2"/>
        <v>2645.2330000000002</v>
      </c>
      <c r="K19" s="489">
        <f t="shared" si="2"/>
        <v>2347.6060000000002</v>
      </c>
      <c r="L19" s="489">
        <f t="shared" si="2"/>
        <v>3414.6320000000001</v>
      </c>
      <c r="M19" s="530">
        <f t="shared" si="2"/>
        <v>4404.9170000000004</v>
      </c>
      <c r="N19" s="471">
        <f t="shared" si="2"/>
        <v>34896.432000000001</v>
      </c>
    </row>
    <row r="20" spans="1:14" ht="14.25" x14ac:dyDescent="0.3">
      <c r="A20" s="472" t="s">
        <v>379</v>
      </c>
      <c r="B20" s="492"/>
      <c r="C20" s="493"/>
      <c r="D20" s="493"/>
      <c r="E20" s="493"/>
      <c r="F20" s="493"/>
      <c r="G20" s="493"/>
      <c r="H20" s="493"/>
      <c r="I20" s="493"/>
      <c r="J20" s="493"/>
      <c r="K20" s="493"/>
      <c r="L20" s="493"/>
      <c r="M20" s="494"/>
      <c r="N20" s="473">
        <f>SUM(B20:M20)</f>
        <v>0</v>
      </c>
    </row>
    <row r="21" spans="1:14" ht="15" thickBot="1" x14ac:dyDescent="0.35">
      <c r="A21" s="476" t="s">
        <v>380</v>
      </c>
      <c r="B21" s="498">
        <v>1489.6959999999999</v>
      </c>
      <c r="C21" s="499">
        <v>2128.616</v>
      </c>
      <c r="D21" s="499">
        <v>3257.3339999999998</v>
      </c>
      <c r="E21" s="499">
        <v>4721.9920000000002</v>
      </c>
      <c r="F21" s="499">
        <v>3933.2710000000002</v>
      </c>
      <c r="G21" s="499">
        <v>1186.008</v>
      </c>
      <c r="H21" s="499">
        <v>3139.2080000000001</v>
      </c>
      <c r="I21" s="499">
        <v>2227.9189999999999</v>
      </c>
      <c r="J21" s="499">
        <v>2645.2330000000002</v>
      </c>
      <c r="K21" s="499">
        <v>2347.6060000000002</v>
      </c>
      <c r="L21" s="499">
        <v>3414.6320000000001</v>
      </c>
      <c r="M21" s="500">
        <v>4404.9170000000004</v>
      </c>
      <c r="N21" s="477">
        <f>SUM(B21:M21)</f>
        <v>34896.432000000001</v>
      </c>
    </row>
    <row r="22" spans="1:14" ht="14.25" thickBot="1" x14ac:dyDescent="0.3">
      <c r="A22" s="470" t="s">
        <v>381</v>
      </c>
      <c r="B22" s="489">
        <f t="shared" ref="B22:N22" si="3">SUM(B23:B30)</f>
        <v>2521.855</v>
      </c>
      <c r="C22" s="489">
        <f t="shared" si="3"/>
        <v>3315.0050000000001</v>
      </c>
      <c r="D22" s="489">
        <f t="shared" si="3"/>
        <v>5468.0519999999997</v>
      </c>
      <c r="E22" s="489">
        <f t="shared" si="3"/>
        <v>6376.1419999999998</v>
      </c>
      <c r="F22" s="489">
        <f t="shared" si="3"/>
        <v>5325.7160000000003</v>
      </c>
      <c r="G22" s="489">
        <f t="shared" si="3"/>
        <v>1740.413</v>
      </c>
      <c r="H22" s="489">
        <f t="shared" si="3"/>
        <v>4096.0330000000004</v>
      </c>
      <c r="I22" s="489">
        <f t="shared" si="3"/>
        <v>2916.8040000000001</v>
      </c>
      <c r="J22" s="489">
        <f t="shared" si="3"/>
        <v>4144.607</v>
      </c>
      <c r="K22" s="489">
        <f t="shared" si="3"/>
        <v>3901.84</v>
      </c>
      <c r="L22" s="489">
        <f t="shared" si="3"/>
        <v>5819.4740000000002</v>
      </c>
      <c r="M22" s="530">
        <f t="shared" si="3"/>
        <v>7064.22</v>
      </c>
      <c r="N22" s="471">
        <f t="shared" si="3"/>
        <v>52690.161000000007</v>
      </c>
    </row>
    <row r="23" spans="1:14" ht="14.25" x14ac:dyDescent="0.3">
      <c r="A23" s="472" t="s">
        <v>414</v>
      </c>
      <c r="B23" s="461"/>
      <c r="C23" s="462"/>
      <c r="D23" s="462"/>
      <c r="E23" s="462"/>
      <c r="F23" s="462"/>
      <c r="G23" s="462"/>
      <c r="H23" s="462"/>
      <c r="I23" s="462"/>
      <c r="J23" s="462"/>
      <c r="K23" s="462"/>
      <c r="L23" s="462"/>
      <c r="M23" s="463"/>
      <c r="N23" s="473"/>
    </row>
    <row r="24" spans="1:14" ht="14.25" x14ac:dyDescent="0.3">
      <c r="A24" s="472" t="s">
        <v>432</v>
      </c>
      <c r="B24" s="461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3"/>
      <c r="N24" s="473">
        <f>SUM(B24:M24)</f>
        <v>0</v>
      </c>
    </row>
    <row r="25" spans="1:14" ht="14.25" x14ac:dyDescent="0.3">
      <c r="A25" s="474" t="s">
        <v>342</v>
      </c>
      <c r="B25" s="495"/>
      <c r="C25" s="496"/>
      <c r="D25" s="496"/>
      <c r="E25" s="496"/>
      <c r="F25" s="496"/>
      <c r="G25" s="496"/>
      <c r="H25" s="496"/>
      <c r="I25" s="496"/>
      <c r="J25" s="496"/>
      <c r="K25" s="496"/>
      <c r="L25" s="496"/>
      <c r="M25" s="497"/>
      <c r="N25" s="473">
        <f t="shared" ref="N25:N30" si="4">SUM(B25:M25)</f>
        <v>0</v>
      </c>
    </row>
    <row r="26" spans="1:14" ht="14.25" x14ac:dyDescent="0.3">
      <c r="A26" s="474" t="s">
        <v>382</v>
      </c>
      <c r="B26" s="495"/>
      <c r="C26" s="496"/>
      <c r="D26" s="496"/>
      <c r="E26" s="496"/>
      <c r="F26" s="496"/>
      <c r="G26" s="496"/>
      <c r="H26" s="496"/>
      <c r="I26" s="496"/>
      <c r="J26" s="496"/>
      <c r="K26" s="496"/>
      <c r="L26" s="496"/>
      <c r="M26" s="497"/>
      <c r="N26" s="473">
        <f t="shared" si="4"/>
        <v>0</v>
      </c>
    </row>
    <row r="27" spans="1:14" ht="14.25" x14ac:dyDescent="0.3">
      <c r="A27" s="474" t="s">
        <v>383</v>
      </c>
      <c r="B27" s="495">
        <v>2521.855</v>
      </c>
      <c r="C27" s="496">
        <v>3315.0050000000001</v>
      </c>
      <c r="D27" s="496">
        <v>5468.0519999999997</v>
      </c>
      <c r="E27" s="496">
        <v>6376.1419999999998</v>
      </c>
      <c r="F27" s="496">
        <v>5325.7160000000003</v>
      </c>
      <c r="G27" s="496">
        <v>1740.413</v>
      </c>
      <c r="H27" s="496">
        <v>4096.0330000000004</v>
      </c>
      <c r="I27" s="496">
        <v>2916.8040000000001</v>
      </c>
      <c r="J27" s="496">
        <v>4144.607</v>
      </c>
      <c r="K27" s="496">
        <v>3901.84</v>
      </c>
      <c r="L27" s="496">
        <v>5819.4740000000002</v>
      </c>
      <c r="M27" s="497">
        <v>7064.22</v>
      </c>
      <c r="N27" s="473">
        <f t="shared" si="4"/>
        <v>52690.161000000007</v>
      </c>
    </row>
    <row r="28" spans="1:14" ht="14.25" x14ac:dyDescent="0.3">
      <c r="A28" s="474" t="s">
        <v>415</v>
      </c>
      <c r="B28" s="495"/>
      <c r="C28" s="496"/>
      <c r="D28" s="496"/>
      <c r="E28" s="496"/>
      <c r="F28" s="496"/>
      <c r="G28" s="496"/>
      <c r="H28" s="496"/>
      <c r="I28" s="496"/>
      <c r="J28" s="496"/>
      <c r="K28" s="496"/>
      <c r="L28" s="496"/>
      <c r="M28" s="497"/>
      <c r="N28" s="473">
        <f t="shared" si="4"/>
        <v>0</v>
      </c>
    </row>
    <row r="29" spans="1:14" ht="14.25" x14ac:dyDescent="0.3">
      <c r="A29" s="474" t="s">
        <v>341</v>
      </c>
      <c r="B29" s="495"/>
      <c r="C29" s="496"/>
      <c r="D29" s="496"/>
      <c r="E29" s="496"/>
      <c r="F29" s="496"/>
      <c r="G29" s="496"/>
      <c r="H29" s="496"/>
      <c r="I29" s="496"/>
      <c r="J29" s="496"/>
      <c r="K29" s="496"/>
      <c r="L29" s="496"/>
      <c r="M29" s="497"/>
      <c r="N29" s="473">
        <f t="shared" si="4"/>
        <v>0</v>
      </c>
    </row>
    <row r="30" spans="1:14" ht="15" thickBot="1" x14ac:dyDescent="0.35">
      <c r="A30" s="476" t="s">
        <v>384</v>
      </c>
      <c r="B30" s="498"/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500"/>
      <c r="N30" s="473">
        <f t="shared" si="4"/>
        <v>0</v>
      </c>
    </row>
    <row r="31" spans="1:14" ht="14.25" thickBot="1" x14ac:dyDescent="0.3">
      <c r="A31" s="470" t="s">
        <v>385</v>
      </c>
      <c r="B31" s="489">
        <f>SUM(B32:B37)</f>
        <v>0</v>
      </c>
      <c r="C31" s="489">
        <f t="shared" ref="C31:N31" si="5">SUM(C32:C37)</f>
        <v>0</v>
      </c>
      <c r="D31" s="489">
        <f t="shared" si="5"/>
        <v>0</v>
      </c>
      <c r="E31" s="489">
        <f t="shared" si="5"/>
        <v>0</v>
      </c>
      <c r="F31" s="489">
        <f t="shared" si="5"/>
        <v>0</v>
      </c>
      <c r="G31" s="489">
        <f t="shared" si="5"/>
        <v>0</v>
      </c>
      <c r="H31" s="489">
        <f t="shared" si="5"/>
        <v>0</v>
      </c>
      <c r="I31" s="489">
        <f t="shared" si="5"/>
        <v>0</v>
      </c>
      <c r="J31" s="489">
        <f t="shared" si="5"/>
        <v>0</v>
      </c>
      <c r="K31" s="489">
        <f t="shared" si="5"/>
        <v>0</v>
      </c>
      <c r="L31" s="489">
        <f t="shared" si="5"/>
        <v>0</v>
      </c>
      <c r="M31" s="530">
        <f t="shared" si="5"/>
        <v>0</v>
      </c>
      <c r="N31" s="471">
        <f t="shared" si="5"/>
        <v>0</v>
      </c>
    </row>
    <row r="32" spans="1:14" ht="14.25" x14ac:dyDescent="0.3">
      <c r="A32" s="472" t="s">
        <v>343</v>
      </c>
      <c r="B32" s="492"/>
      <c r="C32" s="493"/>
      <c r="D32" s="493"/>
      <c r="E32" s="493"/>
      <c r="F32" s="493"/>
      <c r="G32" s="493"/>
      <c r="H32" s="493"/>
      <c r="I32" s="493"/>
      <c r="J32" s="493"/>
      <c r="K32" s="493"/>
      <c r="L32" s="493"/>
      <c r="M32" s="494"/>
      <c r="N32" s="473"/>
    </row>
    <row r="33" spans="1:14" ht="14.25" x14ac:dyDescent="0.3">
      <c r="A33" s="474" t="s">
        <v>416</v>
      </c>
      <c r="B33" s="495"/>
      <c r="C33" s="496"/>
      <c r="D33" s="496"/>
      <c r="E33" s="496"/>
      <c r="F33" s="496"/>
      <c r="G33" s="496"/>
      <c r="H33" s="496"/>
      <c r="I33" s="496"/>
      <c r="J33" s="496"/>
      <c r="K33" s="496"/>
      <c r="L33" s="496"/>
      <c r="M33" s="497"/>
      <c r="N33" s="475"/>
    </row>
    <row r="34" spans="1:14" ht="14.25" x14ac:dyDescent="0.3">
      <c r="A34" s="474" t="s">
        <v>386</v>
      </c>
      <c r="B34" s="495"/>
      <c r="C34" s="496"/>
      <c r="D34" s="496"/>
      <c r="E34" s="496"/>
      <c r="F34" s="496"/>
      <c r="G34" s="496"/>
      <c r="H34" s="496"/>
      <c r="I34" s="496"/>
      <c r="J34" s="496"/>
      <c r="K34" s="496"/>
      <c r="L34" s="496"/>
      <c r="M34" s="497"/>
      <c r="N34" s="475"/>
    </row>
    <row r="35" spans="1:14" ht="14.25" x14ac:dyDescent="0.3">
      <c r="A35" s="474" t="s">
        <v>387</v>
      </c>
      <c r="B35" s="495"/>
      <c r="C35" s="496"/>
      <c r="D35" s="496"/>
      <c r="E35" s="496"/>
      <c r="F35" s="496"/>
      <c r="G35" s="496"/>
      <c r="H35" s="496"/>
      <c r="I35" s="496"/>
      <c r="J35" s="496"/>
      <c r="K35" s="496"/>
      <c r="L35" s="496"/>
      <c r="M35" s="497"/>
      <c r="N35" s="475"/>
    </row>
    <row r="36" spans="1:14" ht="12" customHeight="1" x14ac:dyDescent="0.3">
      <c r="A36" s="474" t="s">
        <v>388</v>
      </c>
      <c r="B36" s="495"/>
      <c r="C36" s="496"/>
      <c r="D36" s="496"/>
      <c r="E36" s="496"/>
      <c r="F36" s="496"/>
      <c r="G36" s="496"/>
      <c r="H36" s="496"/>
      <c r="I36" s="496"/>
      <c r="J36" s="496"/>
      <c r="K36" s="496"/>
      <c r="L36" s="496"/>
      <c r="M36" s="497"/>
      <c r="N36" s="475"/>
    </row>
    <row r="37" spans="1:14" ht="15" thickBot="1" x14ac:dyDescent="0.35">
      <c r="A37" s="476" t="s">
        <v>389</v>
      </c>
      <c r="B37" s="498"/>
      <c r="C37" s="499"/>
      <c r="D37" s="499"/>
      <c r="E37" s="499"/>
      <c r="F37" s="499"/>
      <c r="G37" s="499"/>
      <c r="H37" s="499"/>
      <c r="I37" s="499"/>
      <c r="J37" s="499"/>
      <c r="K37" s="499"/>
      <c r="L37" s="499"/>
      <c r="M37" s="500"/>
      <c r="N37" s="477"/>
    </row>
    <row r="38" spans="1:14" ht="14.25" thickBot="1" x14ac:dyDescent="0.3">
      <c r="A38" s="470" t="s">
        <v>390</v>
      </c>
      <c r="B38" s="489">
        <f>SUM(B39)</f>
        <v>0</v>
      </c>
      <c r="C38" s="489">
        <f t="shared" ref="C38:N38" si="6">SUM(C39)</f>
        <v>0</v>
      </c>
      <c r="D38" s="489">
        <f t="shared" si="6"/>
        <v>0</v>
      </c>
      <c r="E38" s="489">
        <f t="shared" si="6"/>
        <v>0</v>
      </c>
      <c r="F38" s="489">
        <f t="shared" si="6"/>
        <v>0</v>
      </c>
      <c r="G38" s="489">
        <f t="shared" si="6"/>
        <v>0</v>
      </c>
      <c r="H38" s="489">
        <f t="shared" si="6"/>
        <v>0</v>
      </c>
      <c r="I38" s="489">
        <f t="shared" si="6"/>
        <v>0</v>
      </c>
      <c r="J38" s="489">
        <f t="shared" si="6"/>
        <v>0</v>
      </c>
      <c r="K38" s="489">
        <f t="shared" si="6"/>
        <v>0</v>
      </c>
      <c r="L38" s="489">
        <f t="shared" si="6"/>
        <v>0</v>
      </c>
      <c r="M38" s="530">
        <f t="shared" si="6"/>
        <v>0</v>
      </c>
      <c r="N38" s="471">
        <f t="shared" si="6"/>
        <v>0</v>
      </c>
    </row>
    <row r="39" spans="1:14" ht="15" thickBot="1" x14ac:dyDescent="0.35">
      <c r="A39" s="478" t="s">
        <v>391</v>
      </c>
      <c r="B39" s="501"/>
      <c r="C39" s="502"/>
      <c r="D39" s="502"/>
      <c r="E39" s="502"/>
      <c r="F39" s="502"/>
      <c r="G39" s="502"/>
      <c r="H39" s="502"/>
      <c r="I39" s="502"/>
      <c r="J39" s="502"/>
      <c r="K39" s="502"/>
      <c r="L39" s="502"/>
      <c r="M39" s="503"/>
      <c r="N39" s="479"/>
    </row>
    <row r="40" spans="1:14" ht="14.25" thickBot="1" x14ac:dyDescent="0.3">
      <c r="A40" s="470" t="s">
        <v>392</v>
      </c>
      <c r="B40" s="489">
        <f t="shared" ref="B40:N40" si="7">SUM(B41:B44)</f>
        <v>1869.6020000000001</v>
      </c>
      <c r="C40" s="489">
        <f t="shared" si="7"/>
        <v>1726.9749999999999</v>
      </c>
      <c r="D40" s="489">
        <f t="shared" si="7"/>
        <v>1766.77</v>
      </c>
      <c r="E40" s="489">
        <f t="shared" si="7"/>
        <v>2050.578</v>
      </c>
      <c r="F40" s="489">
        <f t="shared" si="7"/>
        <v>1736.8869999999999</v>
      </c>
      <c r="G40" s="489">
        <f t="shared" si="7"/>
        <v>1374.328</v>
      </c>
      <c r="H40" s="489">
        <f t="shared" si="7"/>
        <v>1735.0060000000001</v>
      </c>
      <c r="I40" s="489">
        <f t="shared" si="7"/>
        <v>2627.752</v>
      </c>
      <c r="J40" s="489">
        <f t="shared" si="7"/>
        <v>505.25700000000001</v>
      </c>
      <c r="K40" s="489">
        <f t="shared" si="7"/>
        <v>1878.7760000000001</v>
      </c>
      <c r="L40" s="489">
        <f t="shared" si="7"/>
        <v>2388.674</v>
      </c>
      <c r="M40" s="530">
        <f t="shared" si="7"/>
        <v>2900.4160000000002</v>
      </c>
      <c r="N40" s="471">
        <f t="shared" si="7"/>
        <v>22561.021000000001</v>
      </c>
    </row>
    <row r="41" spans="1:14" ht="14.25" x14ac:dyDescent="0.3">
      <c r="A41" s="472" t="s">
        <v>417</v>
      </c>
      <c r="B41" s="504"/>
      <c r="C41" s="505"/>
      <c r="D41" s="505"/>
      <c r="E41" s="505"/>
      <c r="F41" s="505"/>
      <c r="G41" s="505"/>
      <c r="H41" s="505"/>
      <c r="I41" s="505"/>
      <c r="J41" s="505"/>
      <c r="K41" s="505"/>
      <c r="L41" s="505"/>
      <c r="M41" s="506"/>
      <c r="N41" s="480"/>
    </row>
    <row r="42" spans="1:14" ht="14.25" x14ac:dyDescent="0.3">
      <c r="A42" s="474" t="s">
        <v>393</v>
      </c>
      <c r="B42" s="495"/>
      <c r="C42" s="496"/>
      <c r="D42" s="496"/>
      <c r="E42" s="496"/>
      <c r="F42" s="496"/>
      <c r="G42" s="496"/>
      <c r="H42" s="496"/>
      <c r="I42" s="496"/>
      <c r="J42" s="496"/>
      <c r="K42" s="496"/>
      <c r="L42" s="496"/>
      <c r="M42" s="497"/>
      <c r="N42" s="481"/>
    </row>
    <row r="43" spans="1:14" ht="14.25" x14ac:dyDescent="0.3">
      <c r="A43" s="474" t="s">
        <v>418</v>
      </c>
      <c r="B43" s="495"/>
      <c r="C43" s="496"/>
      <c r="D43" s="496"/>
      <c r="E43" s="496"/>
      <c r="F43" s="496"/>
      <c r="G43" s="496"/>
      <c r="H43" s="496"/>
      <c r="I43" s="496"/>
      <c r="J43" s="496"/>
      <c r="K43" s="496"/>
      <c r="L43" s="496"/>
      <c r="M43" s="497"/>
      <c r="N43" s="481"/>
    </row>
    <row r="44" spans="1:14" ht="14.25" x14ac:dyDescent="0.3">
      <c r="A44" s="476" t="s">
        <v>394</v>
      </c>
      <c r="B44" s="498">
        <v>1869.6020000000001</v>
      </c>
      <c r="C44" s="499">
        <v>1726.9749999999999</v>
      </c>
      <c r="D44" s="499">
        <v>1766.77</v>
      </c>
      <c r="E44" s="499">
        <v>2050.578</v>
      </c>
      <c r="F44" s="499">
        <v>1736.8869999999999</v>
      </c>
      <c r="G44" s="499">
        <v>1374.328</v>
      </c>
      <c r="H44" s="499">
        <v>1735.0060000000001</v>
      </c>
      <c r="I44" s="499">
        <v>2627.752</v>
      </c>
      <c r="J44" s="499">
        <v>505.25700000000001</v>
      </c>
      <c r="K44" s="499">
        <v>1878.7760000000001</v>
      </c>
      <c r="L44" s="499">
        <v>2388.674</v>
      </c>
      <c r="M44" s="500">
        <v>2900.4160000000002</v>
      </c>
      <c r="N44" s="482">
        <f>SUM(B44:M44)</f>
        <v>22561.021000000001</v>
      </c>
    </row>
    <row r="45" spans="1:14" ht="15" thickBot="1" x14ac:dyDescent="0.35">
      <c r="A45" s="476" t="s">
        <v>469</v>
      </c>
      <c r="B45" s="498"/>
      <c r="C45" s="499"/>
      <c r="D45" s="499"/>
      <c r="E45" s="499"/>
      <c r="F45" s="499"/>
      <c r="G45" s="496"/>
      <c r="H45" s="499"/>
      <c r="I45" s="499"/>
      <c r="J45" s="499"/>
      <c r="K45" s="499"/>
      <c r="L45" s="499"/>
      <c r="M45" s="500"/>
      <c r="N45" s="482">
        <f>SUM(B45:M45)</f>
        <v>0</v>
      </c>
    </row>
    <row r="46" spans="1:14" ht="14.25" thickBot="1" x14ac:dyDescent="0.3">
      <c r="A46" s="470" t="s">
        <v>395</v>
      </c>
      <c r="B46" s="489">
        <f t="shared" ref="B46:N46" si="8">SUM(B47:B51)</f>
        <v>4300.7479999999996</v>
      </c>
      <c r="C46" s="489">
        <f t="shared" si="8"/>
        <v>6605.58</v>
      </c>
      <c r="D46" s="489">
        <f t="shared" si="8"/>
        <v>9334.9920000000002</v>
      </c>
      <c r="E46" s="489">
        <f t="shared" si="8"/>
        <v>12251.367</v>
      </c>
      <c r="F46" s="489">
        <f t="shared" si="8"/>
        <v>8811.6959999999999</v>
      </c>
      <c r="G46" s="489">
        <f t="shared" si="8"/>
        <v>3433.2359999999999</v>
      </c>
      <c r="H46" s="489">
        <f t="shared" si="8"/>
        <v>8406.3310000000001</v>
      </c>
      <c r="I46" s="489">
        <f t="shared" si="8"/>
        <v>7236.027</v>
      </c>
      <c r="J46" s="489">
        <f t="shared" si="8"/>
        <v>8794.1309999999994</v>
      </c>
      <c r="K46" s="489">
        <f t="shared" si="8"/>
        <v>6928.3410000000003</v>
      </c>
      <c r="L46" s="489">
        <f t="shared" si="8"/>
        <v>8394.652</v>
      </c>
      <c r="M46" s="530">
        <f t="shared" si="8"/>
        <v>10670.456</v>
      </c>
      <c r="N46" s="471">
        <f t="shared" si="8"/>
        <v>95167.557000000001</v>
      </c>
    </row>
    <row r="47" spans="1:14" ht="14.25" x14ac:dyDescent="0.3">
      <c r="A47" s="472" t="s">
        <v>396</v>
      </c>
      <c r="B47" s="492"/>
      <c r="C47" s="493"/>
      <c r="D47" s="493"/>
      <c r="E47" s="493"/>
      <c r="F47" s="493"/>
      <c r="G47" s="493"/>
      <c r="H47" s="493"/>
      <c r="I47" s="493"/>
      <c r="J47" s="493"/>
      <c r="K47" s="493"/>
      <c r="L47" s="493"/>
      <c r="M47" s="494"/>
      <c r="N47" s="473"/>
    </row>
    <row r="48" spans="1:14" ht="14.25" x14ac:dyDescent="0.3">
      <c r="A48" s="474" t="s">
        <v>470</v>
      </c>
      <c r="B48" s="495"/>
      <c r="C48" s="496"/>
      <c r="D48" s="496"/>
      <c r="E48" s="496"/>
      <c r="F48" s="496"/>
      <c r="G48" s="496"/>
      <c r="H48" s="496"/>
      <c r="I48" s="496"/>
      <c r="J48" s="496"/>
      <c r="K48" s="496"/>
      <c r="L48" s="496"/>
      <c r="M48" s="497"/>
      <c r="N48" s="475">
        <f>SUM(B48:M48)</f>
        <v>0</v>
      </c>
    </row>
    <row r="49" spans="1:14" ht="14.25" x14ac:dyDescent="0.3">
      <c r="A49" s="474" t="s">
        <v>395</v>
      </c>
      <c r="B49" s="495">
        <v>4300.7479999999996</v>
      </c>
      <c r="C49" s="496">
        <v>6605.58</v>
      </c>
      <c r="D49" s="496">
        <v>9334.9920000000002</v>
      </c>
      <c r="E49" s="496">
        <v>12251.367</v>
      </c>
      <c r="F49" s="496">
        <v>8811.6959999999999</v>
      </c>
      <c r="G49" s="496">
        <v>3433.2359999999999</v>
      </c>
      <c r="H49" s="496">
        <v>8406.3310000000001</v>
      </c>
      <c r="I49" s="496">
        <v>7236.027</v>
      </c>
      <c r="J49" s="496">
        <v>8794.1309999999994</v>
      </c>
      <c r="K49" s="496">
        <v>6928.3410000000003</v>
      </c>
      <c r="L49" s="496">
        <v>8394.652</v>
      </c>
      <c r="M49" s="497">
        <v>10670.456</v>
      </c>
      <c r="N49" s="475">
        <f>SUM(B49:M49)</f>
        <v>95167.557000000001</v>
      </c>
    </row>
    <row r="50" spans="1:14" ht="14.25" x14ac:dyDescent="0.3">
      <c r="A50" s="474" t="s">
        <v>397</v>
      </c>
      <c r="B50" s="495"/>
      <c r="C50" s="496"/>
      <c r="D50" s="496"/>
      <c r="E50" s="496"/>
      <c r="F50" s="496"/>
      <c r="G50" s="496"/>
      <c r="H50" s="496"/>
      <c r="I50" s="496"/>
      <c r="J50" s="496"/>
      <c r="K50" s="496"/>
      <c r="L50" s="496"/>
      <c r="M50" s="497"/>
      <c r="N50" s="475"/>
    </row>
    <row r="51" spans="1:14" ht="15" thickBot="1" x14ac:dyDescent="0.35">
      <c r="A51" s="476" t="s">
        <v>398</v>
      </c>
      <c r="B51" s="498"/>
      <c r="C51" s="499"/>
      <c r="D51" s="499"/>
      <c r="E51" s="499"/>
      <c r="F51" s="499"/>
      <c r="G51" s="499"/>
      <c r="H51" s="499"/>
      <c r="I51" s="499"/>
      <c r="J51" s="499"/>
      <c r="K51" s="499"/>
      <c r="L51" s="499"/>
      <c r="M51" s="500"/>
      <c r="N51" s="477"/>
    </row>
    <row r="52" spans="1:14" ht="14.25" thickBot="1" x14ac:dyDescent="0.3">
      <c r="A52" s="470" t="s">
        <v>399</v>
      </c>
      <c r="B52" s="489">
        <f>SUM(B53:B65)</f>
        <v>0</v>
      </c>
      <c r="C52" s="489">
        <f t="shared" ref="C52:N52" si="9">SUM(C53:C65)</f>
        <v>0</v>
      </c>
      <c r="D52" s="489">
        <f t="shared" si="9"/>
        <v>0</v>
      </c>
      <c r="E52" s="489">
        <f t="shared" si="9"/>
        <v>0</v>
      </c>
      <c r="F52" s="489">
        <f t="shared" si="9"/>
        <v>0</v>
      </c>
      <c r="G52" s="489">
        <f t="shared" si="9"/>
        <v>0</v>
      </c>
      <c r="H52" s="489">
        <f t="shared" si="9"/>
        <v>0</v>
      </c>
      <c r="I52" s="489">
        <f t="shared" si="9"/>
        <v>0</v>
      </c>
      <c r="J52" s="489">
        <f t="shared" si="9"/>
        <v>0</v>
      </c>
      <c r="K52" s="489">
        <f t="shared" si="9"/>
        <v>0</v>
      </c>
      <c r="L52" s="489">
        <f t="shared" si="9"/>
        <v>0</v>
      </c>
      <c r="M52" s="530">
        <f t="shared" si="9"/>
        <v>0</v>
      </c>
      <c r="N52" s="471">
        <f t="shared" si="9"/>
        <v>0</v>
      </c>
    </row>
    <row r="53" spans="1:14" ht="14.25" x14ac:dyDescent="0.3">
      <c r="A53" s="472" t="s">
        <v>400</v>
      </c>
      <c r="B53" s="492"/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4"/>
      <c r="N53" s="473">
        <f>SUM(B53:M53)</f>
        <v>0</v>
      </c>
    </row>
    <row r="54" spans="1:14" ht="14.25" x14ac:dyDescent="0.3">
      <c r="A54" s="474" t="s">
        <v>401</v>
      </c>
      <c r="B54" s="495"/>
      <c r="C54" s="496"/>
      <c r="D54" s="496"/>
      <c r="E54" s="496"/>
      <c r="F54" s="496"/>
      <c r="G54" s="496"/>
      <c r="H54" s="496"/>
      <c r="I54" s="496"/>
      <c r="J54" s="496"/>
      <c r="K54" s="496"/>
      <c r="L54" s="496"/>
      <c r="M54" s="497"/>
      <c r="N54" s="475">
        <f>SUM(B54:M54)</f>
        <v>0</v>
      </c>
    </row>
    <row r="55" spans="1:14" ht="14.25" x14ac:dyDescent="0.3">
      <c r="A55" s="474" t="s">
        <v>211</v>
      </c>
      <c r="B55" s="495"/>
      <c r="C55" s="496"/>
      <c r="D55" s="496"/>
      <c r="E55" s="496"/>
      <c r="F55" s="496"/>
      <c r="G55" s="496"/>
      <c r="H55" s="496"/>
      <c r="I55" s="496"/>
      <c r="J55" s="496"/>
      <c r="K55" s="496"/>
      <c r="L55" s="496"/>
      <c r="M55" s="497"/>
      <c r="N55" s="475">
        <f t="shared" ref="N55:N65" si="10">SUM(B55:M55)</f>
        <v>0</v>
      </c>
    </row>
    <row r="56" spans="1:14" ht="14.25" x14ac:dyDescent="0.3">
      <c r="A56" s="474" t="s">
        <v>419</v>
      </c>
      <c r="B56" s="495"/>
      <c r="C56" s="496"/>
      <c r="D56" s="496"/>
      <c r="E56" s="496"/>
      <c r="F56" s="496"/>
      <c r="G56" s="496"/>
      <c r="H56" s="496"/>
      <c r="I56" s="496"/>
      <c r="J56" s="496"/>
      <c r="K56" s="496"/>
      <c r="L56" s="496"/>
      <c r="M56" s="497"/>
      <c r="N56" s="475">
        <f t="shared" si="10"/>
        <v>0</v>
      </c>
    </row>
    <row r="57" spans="1:14" ht="14.25" x14ac:dyDescent="0.3">
      <c r="A57" s="474" t="s">
        <v>402</v>
      </c>
      <c r="B57" s="495"/>
      <c r="C57" s="496"/>
      <c r="D57" s="496"/>
      <c r="E57" s="496"/>
      <c r="F57" s="496"/>
      <c r="G57" s="496"/>
      <c r="H57" s="496"/>
      <c r="I57" s="496"/>
      <c r="J57" s="496"/>
      <c r="K57" s="496"/>
      <c r="L57" s="496"/>
      <c r="M57" s="497"/>
      <c r="N57" s="475">
        <f t="shared" si="10"/>
        <v>0</v>
      </c>
    </row>
    <row r="58" spans="1:14" ht="14.25" x14ac:dyDescent="0.3">
      <c r="A58" s="474" t="s">
        <v>403</v>
      </c>
      <c r="B58" s="495"/>
      <c r="C58" s="496"/>
      <c r="D58" s="496"/>
      <c r="E58" s="496"/>
      <c r="F58" s="496"/>
      <c r="G58" s="496"/>
      <c r="H58" s="496"/>
      <c r="I58" s="496"/>
      <c r="J58" s="496"/>
      <c r="K58" s="496"/>
      <c r="L58" s="496"/>
      <c r="M58" s="497"/>
      <c r="N58" s="475">
        <f t="shared" si="10"/>
        <v>0</v>
      </c>
    </row>
    <row r="59" spans="1:14" ht="14.25" x14ac:dyDescent="0.3">
      <c r="A59" s="474" t="s">
        <v>404</v>
      </c>
      <c r="B59" s="495"/>
      <c r="C59" s="496"/>
      <c r="D59" s="496"/>
      <c r="E59" s="496"/>
      <c r="F59" s="496"/>
      <c r="G59" s="496"/>
      <c r="H59" s="496"/>
      <c r="I59" s="496"/>
      <c r="J59" s="496"/>
      <c r="K59" s="496"/>
      <c r="L59" s="496"/>
      <c r="M59" s="497"/>
      <c r="N59" s="475">
        <f t="shared" si="10"/>
        <v>0</v>
      </c>
    </row>
    <row r="60" spans="1:14" ht="14.25" x14ac:dyDescent="0.3">
      <c r="A60" s="474" t="s">
        <v>183</v>
      </c>
      <c r="B60" s="495"/>
      <c r="C60" s="496"/>
      <c r="D60" s="496"/>
      <c r="E60" s="496"/>
      <c r="F60" s="496"/>
      <c r="G60" s="496"/>
      <c r="H60" s="496"/>
      <c r="I60" s="496"/>
      <c r="J60" s="496"/>
      <c r="K60" s="496"/>
      <c r="L60" s="496"/>
      <c r="M60" s="497"/>
      <c r="N60" s="475">
        <f t="shared" si="10"/>
        <v>0</v>
      </c>
    </row>
    <row r="61" spans="1:14" ht="14.25" x14ac:dyDescent="0.3">
      <c r="A61" s="474" t="s">
        <v>405</v>
      </c>
      <c r="B61" s="495"/>
      <c r="C61" s="496"/>
      <c r="D61" s="496"/>
      <c r="E61" s="496"/>
      <c r="F61" s="496"/>
      <c r="G61" s="496"/>
      <c r="H61" s="496"/>
      <c r="I61" s="496"/>
      <c r="J61" s="496"/>
      <c r="K61" s="496"/>
      <c r="L61" s="496"/>
      <c r="M61" s="497"/>
      <c r="N61" s="475">
        <f t="shared" si="10"/>
        <v>0</v>
      </c>
    </row>
    <row r="62" spans="1:14" ht="14.25" x14ac:dyDescent="0.3">
      <c r="A62" s="474" t="s">
        <v>406</v>
      </c>
      <c r="B62" s="495"/>
      <c r="C62" s="496"/>
      <c r="D62" s="496"/>
      <c r="E62" s="496"/>
      <c r="F62" s="496"/>
      <c r="G62" s="496"/>
      <c r="H62" s="496"/>
      <c r="I62" s="496"/>
      <c r="J62" s="496"/>
      <c r="K62" s="496"/>
      <c r="L62" s="496"/>
      <c r="M62" s="497"/>
      <c r="N62" s="475">
        <f t="shared" si="10"/>
        <v>0</v>
      </c>
    </row>
    <row r="63" spans="1:14" ht="14.25" x14ac:dyDescent="0.3">
      <c r="A63" s="474" t="s">
        <v>407</v>
      </c>
      <c r="B63" s="495"/>
      <c r="C63" s="496"/>
      <c r="D63" s="496"/>
      <c r="E63" s="496"/>
      <c r="F63" s="496"/>
      <c r="G63" s="496"/>
      <c r="H63" s="496"/>
      <c r="I63" s="496"/>
      <c r="J63" s="496"/>
      <c r="K63" s="496"/>
      <c r="L63" s="496"/>
      <c r="M63" s="497"/>
      <c r="N63" s="475">
        <f t="shared" si="10"/>
        <v>0</v>
      </c>
    </row>
    <row r="64" spans="1:14" ht="14.25" x14ac:dyDescent="0.3">
      <c r="A64" s="476" t="s">
        <v>468</v>
      </c>
      <c r="B64" s="498"/>
      <c r="C64" s="499"/>
      <c r="D64" s="499"/>
      <c r="E64" s="499"/>
      <c r="F64" s="499"/>
      <c r="G64" s="499"/>
      <c r="H64" s="499"/>
      <c r="I64" s="499"/>
      <c r="J64" s="499"/>
      <c r="K64" s="499"/>
      <c r="L64" s="499"/>
      <c r="M64" s="500"/>
      <c r="N64" s="475">
        <f t="shared" si="10"/>
        <v>0</v>
      </c>
    </row>
    <row r="65" spans="1:14" ht="15" thickBot="1" x14ac:dyDescent="0.35">
      <c r="A65" s="476" t="s">
        <v>408</v>
      </c>
      <c r="B65" s="498"/>
      <c r="C65" s="499"/>
      <c r="D65" s="499"/>
      <c r="E65" s="499"/>
      <c r="F65" s="499"/>
      <c r="G65" s="499"/>
      <c r="H65" s="499"/>
      <c r="I65" s="499"/>
      <c r="J65" s="499"/>
      <c r="K65" s="499"/>
      <c r="L65" s="499"/>
      <c r="M65" s="500"/>
      <c r="N65" s="475">
        <f t="shared" si="10"/>
        <v>0</v>
      </c>
    </row>
    <row r="66" spans="1:14" ht="14.25" thickBot="1" x14ac:dyDescent="0.3">
      <c r="A66" s="470" t="s">
        <v>409</v>
      </c>
      <c r="B66" s="489">
        <f>SUM(B67:B69)</f>
        <v>0</v>
      </c>
      <c r="C66" s="489">
        <f t="shared" ref="C66:N66" si="11">SUM(C67:C69)</f>
        <v>0</v>
      </c>
      <c r="D66" s="489">
        <f t="shared" si="11"/>
        <v>0</v>
      </c>
      <c r="E66" s="489">
        <f t="shared" si="11"/>
        <v>0</v>
      </c>
      <c r="F66" s="489">
        <f t="shared" si="11"/>
        <v>0</v>
      </c>
      <c r="G66" s="489">
        <f t="shared" si="11"/>
        <v>0</v>
      </c>
      <c r="H66" s="489">
        <f t="shared" si="11"/>
        <v>0</v>
      </c>
      <c r="I66" s="489">
        <f t="shared" si="11"/>
        <v>0</v>
      </c>
      <c r="J66" s="489">
        <f t="shared" si="11"/>
        <v>0</v>
      </c>
      <c r="K66" s="489">
        <f t="shared" si="11"/>
        <v>0</v>
      </c>
      <c r="L66" s="489">
        <f t="shared" si="11"/>
        <v>0</v>
      </c>
      <c r="M66" s="530">
        <f t="shared" si="11"/>
        <v>0</v>
      </c>
      <c r="N66" s="471">
        <f t="shared" si="11"/>
        <v>0</v>
      </c>
    </row>
    <row r="67" spans="1:14" ht="14.25" x14ac:dyDescent="0.3">
      <c r="A67" s="472" t="s">
        <v>212</v>
      </c>
      <c r="B67" s="492"/>
      <c r="C67" s="493"/>
      <c r="D67" s="493"/>
      <c r="E67" s="493"/>
      <c r="F67" s="493"/>
      <c r="G67" s="493"/>
      <c r="H67" s="493"/>
      <c r="I67" s="493"/>
      <c r="J67" s="493"/>
      <c r="K67" s="493"/>
      <c r="L67" s="493"/>
      <c r="M67" s="494"/>
      <c r="N67" s="473"/>
    </row>
    <row r="68" spans="1:14" ht="14.25" x14ac:dyDescent="0.3">
      <c r="A68" s="474" t="s">
        <v>410</v>
      </c>
      <c r="B68" s="495"/>
      <c r="C68" s="496"/>
      <c r="D68" s="496"/>
      <c r="E68" s="496"/>
      <c r="F68" s="496"/>
      <c r="G68" s="496"/>
      <c r="H68" s="496"/>
      <c r="I68" s="496"/>
      <c r="J68" s="496"/>
      <c r="K68" s="496"/>
      <c r="L68" s="496"/>
      <c r="M68" s="497"/>
      <c r="N68" s="475"/>
    </row>
    <row r="69" spans="1:14" ht="15" thickBot="1" x14ac:dyDescent="0.35">
      <c r="A69" s="476" t="s">
        <v>411</v>
      </c>
      <c r="B69" s="498"/>
      <c r="C69" s="499"/>
      <c r="D69" s="499"/>
      <c r="E69" s="499"/>
      <c r="F69" s="499"/>
      <c r="G69" s="499"/>
      <c r="H69" s="499"/>
      <c r="I69" s="499"/>
      <c r="J69" s="499"/>
      <c r="K69" s="499"/>
      <c r="L69" s="499"/>
      <c r="M69" s="500"/>
      <c r="N69" s="477"/>
    </row>
    <row r="70" spans="1:14" ht="14.25" thickBot="1" x14ac:dyDescent="0.3">
      <c r="A70" s="470" t="s">
        <v>213</v>
      </c>
      <c r="B70" s="489">
        <f>SUM(B71)</f>
        <v>2249.3879999999999</v>
      </c>
      <c r="C70" s="489">
        <f t="shared" ref="C70:N70" si="12">SUM(C71)</f>
        <v>2890.0590000000002</v>
      </c>
      <c r="D70" s="489">
        <f t="shared" si="12"/>
        <v>5701.0649999999996</v>
      </c>
      <c r="E70" s="489">
        <f t="shared" si="12"/>
        <v>8474.4639999999999</v>
      </c>
      <c r="F70" s="489">
        <f t="shared" si="12"/>
        <v>8109.6019999999999</v>
      </c>
      <c r="G70" s="489">
        <f t="shared" si="12"/>
        <v>1881.0989999999999</v>
      </c>
      <c r="H70" s="489">
        <f t="shared" si="12"/>
        <v>5457.3419999999996</v>
      </c>
      <c r="I70" s="489">
        <f t="shared" si="12"/>
        <v>3426.5940000000001</v>
      </c>
      <c r="J70" s="489">
        <f t="shared" si="12"/>
        <v>4750.63</v>
      </c>
      <c r="K70" s="489">
        <f t="shared" si="12"/>
        <v>4705.3130000000001</v>
      </c>
      <c r="L70" s="489">
        <f t="shared" si="12"/>
        <v>7770.92</v>
      </c>
      <c r="M70" s="530">
        <f t="shared" si="12"/>
        <v>9038.8610000000008</v>
      </c>
      <c r="N70" s="471">
        <f t="shared" si="12"/>
        <v>64455.336999999985</v>
      </c>
    </row>
    <row r="71" spans="1:14" ht="15" thickBot="1" x14ac:dyDescent="0.35">
      <c r="A71" s="478" t="s">
        <v>213</v>
      </c>
      <c r="B71" s="501">
        <v>2249.3879999999999</v>
      </c>
      <c r="C71" s="502">
        <v>2890.0590000000002</v>
      </c>
      <c r="D71" s="502">
        <v>5701.0649999999996</v>
      </c>
      <c r="E71" s="502">
        <v>8474.4639999999999</v>
      </c>
      <c r="F71" s="502">
        <v>8109.6019999999999</v>
      </c>
      <c r="G71" s="502">
        <v>1881.0989999999999</v>
      </c>
      <c r="H71" s="502">
        <v>5457.3419999999996</v>
      </c>
      <c r="I71" s="502">
        <v>3426.5940000000001</v>
      </c>
      <c r="J71" s="502">
        <v>4750.63</v>
      </c>
      <c r="K71" s="502">
        <v>4705.3130000000001</v>
      </c>
      <c r="L71" s="502">
        <v>7770.92</v>
      </c>
      <c r="M71" s="503">
        <v>9038.8610000000008</v>
      </c>
      <c r="N71" s="479">
        <f>SUM(B71:M71)</f>
        <v>64455.336999999985</v>
      </c>
    </row>
    <row r="72" spans="1:14" ht="14.25" thickBot="1" x14ac:dyDescent="0.3">
      <c r="A72" s="483" t="s">
        <v>15</v>
      </c>
      <c r="B72" s="507">
        <f t="shared" ref="B72:N72" si="13">B70+B66+B52+B46+B40+B38+B31+B19+B11+B5+B22</f>
        <v>58853.497000000003</v>
      </c>
      <c r="C72" s="507">
        <f t="shared" si="13"/>
        <v>59258.090999999993</v>
      </c>
      <c r="D72" s="507">
        <f t="shared" si="13"/>
        <v>72478.676000000007</v>
      </c>
      <c r="E72" s="507">
        <f t="shared" si="13"/>
        <v>80249.752999999997</v>
      </c>
      <c r="F72" s="507">
        <f t="shared" si="13"/>
        <v>70861.546000000002</v>
      </c>
      <c r="G72" s="507">
        <f t="shared" si="13"/>
        <v>22128.260999999999</v>
      </c>
      <c r="H72" s="507">
        <f t="shared" si="13"/>
        <v>32091.977999999999</v>
      </c>
      <c r="I72" s="507">
        <f t="shared" si="13"/>
        <v>30308.319</v>
      </c>
      <c r="J72" s="507">
        <f t="shared" si="13"/>
        <v>47309.130999999994</v>
      </c>
      <c r="K72" s="507">
        <f t="shared" si="13"/>
        <v>66698.547999999995</v>
      </c>
      <c r="L72" s="507">
        <f t="shared" si="13"/>
        <v>64060.506999999998</v>
      </c>
      <c r="M72" s="532">
        <f t="shared" si="13"/>
        <v>87272.565000000002</v>
      </c>
      <c r="N72" s="484">
        <f t="shared" si="13"/>
        <v>691570.87199999986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N72"/>
  <sheetViews>
    <sheetView topLeftCell="A37" zoomScale="87" zoomScaleNormal="87" workbookViewId="0">
      <selection activeCell="N72" sqref="N72"/>
    </sheetView>
  </sheetViews>
  <sheetFormatPr baseColWidth="10" defaultRowHeight="13.5" x14ac:dyDescent="0.25"/>
  <cols>
    <col min="1" max="1" width="36.140625" style="8" customWidth="1"/>
    <col min="2" max="9" width="11.42578125" style="8"/>
    <col min="10" max="10" width="13.7109375" style="8" customWidth="1"/>
    <col min="11" max="11" width="11.42578125" style="8"/>
    <col min="12" max="12" width="13" style="8" customWidth="1"/>
    <col min="13" max="13" width="11.42578125" style="8"/>
    <col min="14" max="14" width="15.85546875" style="8" customWidth="1"/>
    <col min="15" max="16384" width="11.42578125" style="8"/>
  </cols>
  <sheetData>
    <row r="1" spans="1:14" x14ac:dyDescent="0.25">
      <c r="A1" s="1"/>
    </row>
    <row r="2" spans="1:14" x14ac:dyDescent="0.25">
      <c r="A2" s="6" t="s">
        <v>456</v>
      </c>
    </row>
    <row r="3" spans="1:14" ht="14.25" thickBot="1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28" customFormat="1" ht="14.25" thickBot="1" x14ac:dyDescent="0.3">
      <c r="A4" s="485"/>
      <c r="B4" s="486" t="s">
        <v>49</v>
      </c>
      <c r="C4" s="487" t="s">
        <v>50</v>
      </c>
      <c r="D4" s="487" t="s">
        <v>51</v>
      </c>
      <c r="E4" s="487" t="s">
        <v>52</v>
      </c>
      <c r="F4" s="487" t="s">
        <v>53</v>
      </c>
      <c r="G4" s="487" t="s">
        <v>54</v>
      </c>
      <c r="H4" s="487" t="s">
        <v>55</v>
      </c>
      <c r="I4" s="487" t="s">
        <v>56</v>
      </c>
      <c r="J4" s="487" t="s">
        <v>57</v>
      </c>
      <c r="K4" s="487" t="s">
        <v>58</v>
      </c>
      <c r="L4" s="487" t="s">
        <v>59</v>
      </c>
      <c r="M4" s="488" t="s">
        <v>60</v>
      </c>
      <c r="N4" s="485" t="s">
        <v>368</v>
      </c>
    </row>
    <row r="5" spans="1:14" ht="14.25" thickBot="1" x14ac:dyDescent="0.3">
      <c r="A5" s="470" t="s">
        <v>23</v>
      </c>
      <c r="B5" s="489">
        <f>'9'!B5+'8'!B5+'7'!B5</f>
        <v>76049.812000000005</v>
      </c>
      <c r="C5" s="490">
        <f>'9'!C5+'8'!C5+'7'!C5</f>
        <v>70597.286999999997</v>
      </c>
      <c r="D5" s="490">
        <f>'9'!D5+'8'!D5+'7'!D5</f>
        <v>78964.796000000002</v>
      </c>
      <c r="E5" s="490">
        <f>'9'!E5+'8'!E5+'7'!E5</f>
        <v>73867.114999999991</v>
      </c>
      <c r="F5" s="490">
        <f>'9'!F5+'8'!F5+'7'!F5</f>
        <v>62415.149000000005</v>
      </c>
      <c r="G5" s="490">
        <f>'9'!G5+'8'!G5+'7'!G5</f>
        <v>45199.271999999997</v>
      </c>
      <c r="H5" s="490">
        <f>'9'!H5+'8'!H5+'7'!H5</f>
        <v>40174.370999999999</v>
      </c>
      <c r="I5" s="490">
        <f>'9'!I5+'8'!I5+'7'!I5</f>
        <v>47566.499000000003</v>
      </c>
      <c r="J5" s="490">
        <f>'9'!J5+'8'!J5+'7'!J5</f>
        <v>54943.218000000001</v>
      </c>
      <c r="K5" s="490">
        <f>'9'!K5+'8'!K5+'7'!K5</f>
        <v>78661.430000000008</v>
      </c>
      <c r="L5" s="490">
        <f>'9'!L5+'8'!L5+'7'!L5</f>
        <v>74437.244000000006</v>
      </c>
      <c r="M5" s="491">
        <f>'9'!M5+'8'!M5+'7'!M5</f>
        <v>86659.648000000016</v>
      </c>
      <c r="N5" s="471">
        <f>'9'!N5+'8'!N5+'7'!N5</f>
        <v>789535.84100000001</v>
      </c>
    </row>
    <row r="6" spans="1:14" ht="14.25" x14ac:dyDescent="0.3">
      <c r="A6" s="472" t="s">
        <v>369</v>
      </c>
      <c r="B6" s="492">
        <f>'9'!B6+'8'!B6+'7'!B6</f>
        <v>-28.411999999999999</v>
      </c>
      <c r="C6" s="493">
        <f>'9'!C6+'8'!C6+'7'!C6</f>
        <v>0</v>
      </c>
      <c r="D6" s="493">
        <f>'9'!D6+'8'!D6+'7'!D6</f>
        <v>0</v>
      </c>
      <c r="E6" s="493">
        <f>'9'!E6+'8'!E6+'7'!E6</f>
        <v>0</v>
      </c>
      <c r="F6" s="493">
        <f>'9'!F6+'8'!F6+'7'!F6</f>
        <v>383.90199999999999</v>
      </c>
      <c r="G6" s="493">
        <f>'9'!G6+'8'!G6+'7'!G6</f>
        <v>-110.483</v>
      </c>
      <c r="H6" s="493">
        <f>'9'!H6+'8'!H6+'7'!H6</f>
        <v>-64.081999999999994</v>
      </c>
      <c r="I6" s="493">
        <f>'9'!I6+'8'!I6+'7'!I6</f>
        <v>27.341000000000001</v>
      </c>
      <c r="J6" s="493">
        <f>'9'!J6+'8'!J6+'7'!J6</f>
        <v>-278.31</v>
      </c>
      <c r="K6" s="493">
        <f>'9'!K6+'8'!K6+'7'!K6</f>
        <v>0</v>
      </c>
      <c r="L6" s="493">
        <f>'9'!L6+'8'!L6+'7'!L6</f>
        <v>0</v>
      </c>
      <c r="M6" s="494">
        <f>'9'!M6+'8'!M6+'7'!M6</f>
        <v>0</v>
      </c>
      <c r="N6" s="473">
        <f>'9'!N6+'8'!N6+'7'!N6</f>
        <v>-70.043999999999983</v>
      </c>
    </row>
    <row r="7" spans="1:14" ht="14.25" x14ac:dyDescent="0.3">
      <c r="A7" s="474" t="s">
        <v>413</v>
      </c>
      <c r="B7" s="495">
        <f>'9'!B7+'8'!B7+'7'!B7</f>
        <v>16486.666000000001</v>
      </c>
      <c r="C7" s="496">
        <f>'9'!C7+'8'!C7+'7'!C7</f>
        <v>15184.805</v>
      </c>
      <c r="D7" s="496">
        <f>'9'!D7+'8'!D7+'7'!D7</f>
        <v>17925.72</v>
      </c>
      <c r="E7" s="496">
        <f>'9'!E7+'8'!E7+'7'!E7</f>
        <v>14099.727000000001</v>
      </c>
      <c r="F7" s="496">
        <f>'9'!F7+'8'!F7+'7'!F7</f>
        <v>7945.4859999999999</v>
      </c>
      <c r="G7" s="496">
        <f>'9'!G7+'8'!G7+'7'!G7</f>
        <v>16206.84</v>
      </c>
      <c r="H7" s="496">
        <f>'9'!H7+'8'!H7+'7'!H7</f>
        <v>16805.668000000001</v>
      </c>
      <c r="I7" s="496">
        <f>'9'!I7+'8'!I7+'7'!I7</f>
        <v>20163.761999999999</v>
      </c>
      <c r="J7" s="496">
        <f>'9'!J7+'8'!J7+'7'!J7</f>
        <v>15990.13</v>
      </c>
      <c r="K7" s="496">
        <f>'9'!K7+'8'!K7+'7'!K7</f>
        <v>21730.47</v>
      </c>
      <c r="L7" s="496">
        <f>'9'!L7+'8'!L7+'7'!L7</f>
        <v>27629.652000000002</v>
      </c>
      <c r="M7" s="497">
        <f>'9'!M7+'8'!M7+'7'!M7</f>
        <v>21735.200000000001</v>
      </c>
      <c r="N7" s="475">
        <f>'9'!N7+'8'!N7+'7'!N7</f>
        <v>211904.12600000002</v>
      </c>
    </row>
    <row r="8" spans="1:14" ht="14.25" x14ac:dyDescent="0.3">
      <c r="A8" s="474" t="s">
        <v>421</v>
      </c>
      <c r="B8" s="495">
        <f>'9'!B8+'8'!B8+'7'!B8</f>
        <v>18662.079000000002</v>
      </c>
      <c r="C8" s="496">
        <f>'9'!C8+'8'!C8+'7'!C8</f>
        <v>17091.561000000002</v>
      </c>
      <c r="D8" s="496">
        <f>'9'!D8+'8'!D8+'7'!D8</f>
        <v>18464.438999999998</v>
      </c>
      <c r="E8" s="496">
        <f>'9'!E8+'8'!E8+'7'!E8</f>
        <v>18370.759999999998</v>
      </c>
      <c r="F8" s="496">
        <f>'9'!F8+'8'!F8+'7'!F8</f>
        <v>16901.121999999999</v>
      </c>
      <c r="G8" s="496">
        <f>'9'!G8+'8'!G8+'7'!G8</f>
        <v>5858.53</v>
      </c>
      <c r="H8" s="496">
        <f>'9'!H8+'8'!H8+'7'!H8</f>
        <v>4248.5619999999999</v>
      </c>
      <c r="I8" s="496">
        <f>'9'!I8+'8'!I8+'7'!I8</f>
        <v>5517.1409999999996</v>
      </c>
      <c r="J8" s="496">
        <f>'9'!J8+'8'!J8+'7'!J8</f>
        <v>11690.95</v>
      </c>
      <c r="K8" s="496">
        <f>'9'!K8+'8'!K8+'7'!K8</f>
        <v>19951.842000000001</v>
      </c>
      <c r="L8" s="496">
        <f>'9'!L8+'8'!L8+'7'!L8</f>
        <v>15957.66</v>
      </c>
      <c r="M8" s="497">
        <f>'9'!M8+'8'!M8+'7'!M8</f>
        <v>23314.463</v>
      </c>
      <c r="N8" s="475">
        <f>'9'!N8+'8'!N8+'7'!N8</f>
        <v>176029.109</v>
      </c>
    </row>
    <row r="9" spans="1:14" ht="14.25" x14ac:dyDescent="0.3">
      <c r="A9" s="474" t="s">
        <v>370</v>
      </c>
      <c r="B9" s="495">
        <f>'9'!B9+'8'!B9+'7'!B9</f>
        <v>13856.884</v>
      </c>
      <c r="C9" s="496">
        <f>'9'!C9+'8'!C9+'7'!C9</f>
        <v>13491.105</v>
      </c>
      <c r="D9" s="496">
        <f>'9'!D9+'8'!D9+'7'!D9</f>
        <v>15048.613000000001</v>
      </c>
      <c r="E9" s="496">
        <f>'9'!E9+'8'!E9+'7'!E9</f>
        <v>13852.178</v>
      </c>
      <c r="F9" s="496">
        <f>'9'!F9+'8'!F9+'7'!F9</f>
        <v>11751.351000000001</v>
      </c>
      <c r="G9" s="496">
        <f>'9'!G9+'8'!G9+'7'!G9</f>
        <v>17163.455000000002</v>
      </c>
      <c r="H9" s="496">
        <f>'9'!H9+'8'!H9+'7'!H9</f>
        <v>14736.108</v>
      </c>
      <c r="I9" s="496">
        <f>'9'!I9+'8'!I9+'7'!I9</f>
        <v>16002.173000000001</v>
      </c>
      <c r="J9" s="496">
        <f>'9'!J9+'8'!J9+'7'!J9</f>
        <v>13593.423999999999</v>
      </c>
      <c r="K9" s="496">
        <f>'9'!K9+'8'!K9+'7'!K9</f>
        <v>10764.73</v>
      </c>
      <c r="L9" s="496">
        <f>'9'!L9+'8'!L9+'7'!L9</f>
        <v>11227.645</v>
      </c>
      <c r="M9" s="497">
        <f>'9'!M9+'8'!M9+'7'!M9</f>
        <v>12332.341</v>
      </c>
      <c r="N9" s="475">
        <f>'9'!N9+'8'!N9+'7'!N9</f>
        <v>163820.00700000001</v>
      </c>
    </row>
    <row r="10" spans="1:14" ht="15" thickBot="1" x14ac:dyDescent="0.35">
      <c r="A10" s="476" t="s">
        <v>371</v>
      </c>
      <c r="B10" s="498">
        <f>'9'!B10+'8'!B10+'7'!B10</f>
        <v>27072.595000000001</v>
      </c>
      <c r="C10" s="499">
        <f>'9'!C10+'8'!C10+'7'!C10</f>
        <v>24829.815999999999</v>
      </c>
      <c r="D10" s="499">
        <f>'9'!D10+'8'!D10+'7'!D10</f>
        <v>27526.024000000001</v>
      </c>
      <c r="E10" s="499">
        <f>'9'!E10+'8'!E10+'7'!E10</f>
        <v>27544.45</v>
      </c>
      <c r="F10" s="499">
        <f>'9'!F10+'8'!F10+'7'!F10</f>
        <v>25433.288</v>
      </c>
      <c r="G10" s="499">
        <f>'9'!G10+'8'!G10+'7'!G10</f>
        <v>6080.93</v>
      </c>
      <c r="H10" s="499">
        <f>'9'!H10+'8'!H10+'7'!H10</f>
        <v>4448.1149999999998</v>
      </c>
      <c r="I10" s="499">
        <f>'9'!I10+'8'!I10+'7'!I10</f>
        <v>5856.0820000000003</v>
      </c>
      <c r="J10" s="499">
        <f>'9'!J10+'8'!J10+'7'!J10</f>
        <v>13947.023999999999</v>
      </c>
      <c r="K10" s="499">
        <f>'9'!K10+'8'!K10+'7'!K10</f>
        <v>26214.387999999999</v>
      </c>
      <c r="L10" s="499">
        <f>'9'!L10+'8'!L10+'7'!L10</f>
        <v>19622.287</v>
      </c>
      <c r="M10" s="500">
        <f>'9'!M10+'8'!M10+'7'!M10</f>
        <v>29277.644</v>
      </c>
      <c r="N10" s="477">
        <f>'9'!N10+'8'!N10+'7'!N10</f>
        <v>237852.64300000001</v>
      </c>
    </row>
    <row r="11" spans="1:14" ht="14.25" thickBot="1" x14ac:dyDescent="0.3">
      <c r="A11" s="470" t="s">
        <v>372</v>
      </c>
      <c r="B11" s="489">
        <f>'9'!B11+'8'!B11+'7'!B11</f>
        <v>361901.56700000004</v>
      </c>
      <c r="C11" s="490">
        <f>'9'!C11+'8'!C11+'7'!C11</f>
        <v>311666.94699999999</v>
      </c>
      <c r="D11" s="490">
        <f>'9'!D11+'8'!D11+'7'!D11</f>
        <v>364573.163</v>
      </c>
      <c r="E11" s="490">
        <f>'9'!E11+'8'!E11+'7'!E11</f>
        <v>368205.66200000001</v>
      </c>
      <c r="F11" s="490">
        <f>'9'!F11+'8'!F11+'7'!F11</f>
        <v>313703.10400000005</v>
      </c>
      <c r="G11" s="490">
        <f>'9'!G11+'8'!G11+'7'!G11</f>
        <v>332892.74899999995</v>
      </c>
      <c r="H11" s="490">
        <f>'9'!H11+'8'!H11+'7'!H11</f>
        <v>347900.18599999999</v>
      </c>
      <c r="I11" s="490">
        <f>'9'!I11+'8'!I11+'7'!I11</f>
        <v>356425.745</v>
      </c>
      <c r="J11" s="490">
        <f>'9'!J11+'8'!J11+'7'!J11</f>
        <v>349966.11399999994</v>
      </c>
      <c r="K11" s="490">
        <f>'9'!K11+'8'!K11+'7'!K11</f>
        <v>293427.228</v>
      </c>
      <c r="L11" s="490">
        <f>'9'!L11+'8'!L11+'7'!L11</f>
        <v>250183.39200000005</v>
      </c>
      <c r="M11" s="491">
        <f>'9'!M11+'8'!M11+'7'!M11</f>
        <v>327247.09199999995</v>
      </c>
      <c r="N11" s="471">
        <f>'9'!N11+'8'!N11+'7'!N11</f>
        <v>3978092.9489999991</v>
      </c>
    </row>
    <row r="12" spans="1:14" ht="14.25" x14ac:dyDescent="0.3">
      <c r="A12" s="472" t="s">
        <v>373</v>
      </c>
      <c r="B12" s="492">
        <f>'9'!B12+'8'!B12+'7'!B12</f>
        <v>-3.94</v>
      </c>
      <c r="C12" s="493">
        <f>'9'!C12+'8'!C12+'7'!C12</f>
        <v>-0.25700000000000001</v>
      </c>
      <c r="D12" s="493">
        <f>'9'!D12+'8'!D12+'7'!D12</f>
        <v>0</v>
      </c>
      <c r="E12" s="493">
        <f>'9'!E12+'8'!E12+'7'!E12</f>
        <v>0</v>
      </c>
      <c r="F12" s="493">
        <f>'9'!F12+'8'!F12+'7'!F12</f>
        <v>0</v>
      </c>
      <c r="G12" s="493">
        <f>'9'!G12+'8'!G12+'7'!G12</f>
        <v>0</v>
      </c>
      <c r="H12" s="493">
        <f>'9'!H12+'8'!H12+'7'!H12</f>
        <v>0</v>
      </c>
      <c r="I12" s="493">
        <f>'9'!I12+'8'!I12+'7'!I12</f>
        <v>0</v>
      </c>
      <c r="J12" s="493">
        <f>'9'!J12+'8'!J12+'7'!J12</f>
        <v>0</v>
      </c>
      <c r="K12" s="493">
        <f>'9'!K12+'8'!K12+'7'!K12</f>
        <v>0</v>
      </c>
      <c r="L12" s="493">
        <f>'9'!L12+'8'!L12+'7'!L12</f>
        <v>0</v>
      </c>
      <c r="M12" s="494">
        <f>'9'!M12+'8'!M12+'7'!M12</f>
        <v>0</v>
      </c>
      <c r="N12" s="473">
        <f>'9'!N12+'8'!N12+'7'!N12</f>
        <v>-4.1970000000000001</v>
      </c>
    </row>
    <row r="13" spans="1:14" ht="14.25" x14ac:dyDescent="0.3">
      <c r="A13" s="472" t="s">
        <v>431</v>
      </c>
      <c r="B13" s="492">
        <f>'9'!B13+'8'!B13+'7'!B13</f>
        <v>60.871000000000002</v>
      </c>
      <c r="C13" s="493">
        <f>'9'!C13+'8'!C13+'7'!C13</f>
        <v>0</v>
      </c>
      <c r="D13" s="493">
        <f>'9'!D13+'8'!D13+'7'!D13</f>
        <v>0</v>
      </c>
      <c r="E13" s="493">
        <f>'9'!E13+'8'!E13+'7'!E13</f>
        <v>1610.0260000000001</v>
      </c>
      <c r="F13" s="493">
        <f>'9'!F13+'8'!F13+'7'!F13</f>
        <v>0</v>
      </c>
      <c r="G13" s="493">
        <f>'9'!G13+'8'!G13+'7'!G13</f>
        <v>0</v>
      </c>
      <c r="H13" s="493">
        <f>'9'!H13+'8'!H13+'7'!H13</f>
        <v>1310.914</v>
      </c>
      <c r="I13" s="493">
        <f>'9'!I13+'8'!I13+'7'!I13</f>
        <v>0</v>
      </c>
      <c r="J13" s="493">
        <f>'9'!J13+'8'!J13+'7'!J13</f>
        <v>312.95800000000003</v>
      </c>
      <c r="K13" s="493">
        <f>'9'!K13+'8'!K13+'7'!K13</f>
        <v>1340.8879999999999</v>
      </c>
      <c r="L13" s="493">
        <f>'9'!L13+'8'!L13+'7'!L13</f>
        <v>932.5</v>
      </c>
      <c r="M13" s="494">
        <f>'9'!M13+'8'!M13+'7'!M13</f>
        <v>549.80499999999995</v>
      </c>
      <c r="N13" s="473">
        <f>'9'!N13+'8'!N13+'7'!N13</f>
        <v>6117.9620000000004</v>
      </c>
    </row>
    <row r="14" spans="1:14" ht="14.25" x14ac:dyDescent="0.3">
      <c r="A14" s="474" t="s">
        <v>374</v>
      </c>
      <c r="B14" s="495">
        <f>'9'!B14+'8'!B14+'7'!B14</f>
        <v>851.47699999999998</v>
      </c>
      <c r="C14" s="496">
        <f>'9'!C14+'8'!C14+'7'!C14</f>
        <v>-1107.0129999999999</v>
      </c>
      <c r="D14" s="496">
        <f>'9'!D14+'8'!D14+'7'!D14</f>
        <v>1539.1479999999999</v>
      </c>
      <c r="E14" s="496">
        <f>'9'!E14+'8'!E14+'7'!E14</f>
        <v>-2096.424</v>
      </c>
      <c r="F14" s="496">
        <f>'9'!F14+'8'!F14+'7'!F14</f>
        <v>1182.607</v>
      </c>
      <c r="G14" s="496">
        <f>'9'!G14+'8'!G14+'7'!G14</f>
        <v>-3044.9409999999998</v>
      </c>
      <c r="H14" s="496">
        <f>'9'!H14+'8'!H14+'7'!H14</f>
        <v>2725.6149999999998</v>
      </c>
      <c r="I14" s="496">
        <f>'9'!I14+'8'!I14+'7'!I14</f>
        <v>-2885.4209999999998</v>
      </c>
      <c r="J14" s="496">
        <f>'9'!J14+'8'!J14+'7'!J14</f>
        <v>13645.77</v>
      </c>
      <c r="K14" s="496">
        <f>'9'!K14+'8'!K14+'7'!K14</f>
        <v>11327.79</v>
      </c>
      <c r="L14" s="496">
        <f>'9'!L14+'8'!L14+'7'!L14</f>
        <v>14549.397999999999</v>
      </c>
      <c r="M14" s="497">
        <f>'9'!M14+'8'!M14+'7'!M14</f>
        <v>-18843.519</v>
      </c>
      <c r="N14" s="475">
        <f>'9'!N14+'8'!N14+'7'!N14</f>
        <v>17844.487000000001</v>
      </c>
    </row>
    <row r="15" spans="1:14" ht="14.25" x14ac:dyDescent="0.3">
      <c r="A15" s="474" t="s">
        <v>375</v>
      </c>
      <c r="B15" s="495">
        <f>'9'!B15+'8'!B15+'7'!B15</f>
        <v>90438.080000000002</v>
      </c>
      <c r="C15" s="496">
        <f>'9'!C15+'8'!C15+'7'!C15</f>
        <v>76944.623000000007</v>
      </c>
      <c r="D15" s="496">
        <f>'9'!D15+'8'!D15+'7'!D15</f>
        <v>95348.327000000005</v>
      </c>
      <c r="E15" s="496">
        <f>'9'!E15+'8'!E15+'7'!E15</f>
        <v>83992.581000000006</v>
      </c>
      <c r="F15" s="496">
        <f>'9'!F15+'8'!F15+'7'!F15</f>
        <v>99570.361000000004</v>
      </c>
      <c r="G15" s="496">
        <f>'9'!G15+'8'!G15+'7'!G15</f>
        <v>87813.505999999994</v>
      </c>
      <c r="H15" s="496">
        <f>'9'!H15+'8'!H15+'7'!H15</f>
        <v>111169.682</v>
      </c>
      <c r="I15" s="496">
        <f>'9'!I15+'8'!I15+'7'!I15</f>
        <v>93048.956999999995</v>
      </c>
      <c r="J15" s="496">
        <f>'9'!J15+'8'!J15+'7'!J15</f>
        <v>97966.702999999994</v>
      </c>
      <c r="K15" s="496">
        <f>'9'!K15+'8'!K15+'7'!K15</f>
        <v>64431.061000000002</v>
      </c>
      <c r="L15" s="496">
        <f>'9'!L15+'8'!L15+'7'!L15</f>
        <v>94622.409</v>
      </c>
      <c r="M15" s="497">
        <f>'9'!M15+'8'!M15+'7'!M15</f>
        <v>117111.569</v>
      </c>
      <c r="N15" s="475">
        <f>'9'!N15+'8'!N15+'7'!N15</f>
        <v>1112457.8589999999</v>
      </c>
    </row>
    <row r="16" spans="1:14" ht="14.25" x14ac:dyDescent="0.3">
      <c r="A16" s="474" t="s">
        <v>376</v>
      </c>
      <c r="B16" s="495">
        <f>'9'!B16+'8'!B16+'7'!B16</f>
        <v>160775.37599999999</v>
      </c>
      <c r="C16" s="496">
        <f>'9'!C16+'8'!C16+'7'!C16</f>
        <v>122156.22899999999</v>
      </c>
      <c r="D16" s="496">
        <f>'9'!D16+'8'!D16+'7'!D16</f>
        <v>162006.01</v>
      </c>
      <c r="E16" s="496">
        <f>'9'!E16+'8'!E16+'7'!E16</f>
        <v>158940.45300000001</v>
      </c>
      <c r="F16" s="496">
        <f>'9'!F16+'8'!F16+'7'!F16</f>
        <v>104703.204</v>
      </c>
      <c r="G16" s="496">
        <f>'9'!G16+'8'!G16+'7'!G16</f>
        <v>130946.132</v>
      </c>
      <c r="H16" s="496">
        <f>'9'!H16+'8'!H16+'7'!H16</f>
        <v>126585.10699999999</v>
      </c>
      <c r="I16" s="496">
        <f>'9'!I16+'8'!I16+'7'!I16</f>
        <v>164671.22499999998</v>
      </c>
      <c r="J16" s="496">
        <f>'9'!J16+'8'!J16+'7'!J16</f>
        <v>147481.766</v>
      </c>
      <c r="K16" s="496">
        <f>'9'!K16+'8'!K16+'7'!K16</f>
        <v>149341.48200000002</v>
      </c>
      <c r="L16" s="496">
        <f>'9'!L16+'8'!L16+'7'!L16</f>
        <v>51473.485000000015</v>
      </c>
      <c r="M16" s="497">
        <f>'9'!M16+'8'!M16+'7'!M16</f>
        <v>124721.942</v>
      </c>
      <c r="N16" s="475">
        <f>'9'!N16+'8'!N16+'7'!N16</f>
        <v>1603802.4109999998</v>
      </c>
    </row>
    <row r="17" spans="1:14" ht="14.25" x14ac:dyDescent="0.3">
      <c r="A17" s="474" t="s">
        <v>377</v>
      </c>
      <c r="B17" s="495">
        <f>'9'!B17+'8'!B17+'7'!B17</f>
        <v>37854.953000000001</v>
      </c>
      <c r="C17" s="496">
        <f>'9'!C17+'8'!C17+'7'!C17</f>
        <v>44381.483</v>
      </c>
      <c r="D17" s="496">
        <f>'9'!D17+'8'!D17+'7'!D17</f>
        <v>40212.519999999997</v>
      </c>
      <c r="E17" s="496">
        <f>'9'!E17+'8'!E17+'7'!E17</f>
        <v>50120.377</v>
      </c>
      <c r="F17" s="496">
        <f>'9'!F17+'8'!F17+'7'!F17</f>
        <v>51828.915000000001</v>
      </c>
      <c r="G17" s="496">
        <f>'9'!G17+'8'!G17+'7'!G17</f>
        <v>74137.627999999997</v>
      </c>
      <c r="H17" s="496">
        <f>'9'!H17+'8'!H17+'7'!H17</f>
        <v>38320.620000000003</v>
      </c>
      <c r="I17" s="496">
        <f>'9'!I17+'8'!I17+'7'!I17</f>
        <v>35923.279000000002</v>
      </c>
      <c r="J17" s="496">
        <f>'9'!J17+'8'!J17+'7'!J17</f>
        <v>40130.466</v>
      </c>
      <c r="K17" s="496">
        <f>'9'!K17+'8'!K17+'7'!K17</f>
        <v>22880.381000000001</v>
      </c>
      <c r="L17" s="496">
        <f>'9'!L17+'8'!L17+'7'!L17</f>
        <v>55937.86</v>
      </c>
      <c r="M17" s="497">
        <f>'9'!M17+'8'!M17+'7'!M17</f>
        <v>43876.057000000001</v>
      </c>
      <c r="N17" s="475">
        <f>'9'!N17+'8'!N17+'7'!N17</f>
        <v>535604.53899999999</v>
      </c>
    </row>
    <row r="18" spans="1:14" ht="15" thickBot="1" x14ac:dyDescent="0.35">
      <c r="A18" s="476" t="s">
        <v>378</v>
      </c>
      <c r="B18" s="498">
        <f>'9'!B18+'8'!B18+'7'!B18</f>
        <v>71924.75</v>
      </c>
      <c r="C18" s="499">
        <f>'9'!C18+'8'!C18+'7'!C18</f>
        <v>69291.881999999998</v>
      </c>
      <c r="D18" s="499">
        <f>'9'!D18+'8'!D18+'7'!D18</f>
        <v>65467.158000000003</v>
      </c>
      <c r="E18" s="499">
        <f>'9'!E18+'8'!E18+'7'!E18</f>
        <v>75638.649000000005</v>
      </c>
      <c r="F18" s="499">
        <f>'9'!F18+'8'!F18+'7'!F18</f>
        <v>56418.017</v>
      </c>
      <c r="G18" s="499">
        <f>'9'!G18+'8'!G18+'7'!G18</f>
        <v>43040.423999999999</v>
      </c>
      <c r="H18" s="499">
        <f>'9'!H18+'8'!H18+'7'!H18</f>
        <v>67788.247999999992</v>
      </c>
      <c r="I18" s="499">
        <f>'9'!I18+'8'!I18+'7'!I18</f>
        <v>65667.705000000002</v>
      </c>
      <c r="J18" s="499">
        <f>'9'!J18+'8'!J18+'7'!J18</f>
        <v>50428.450999999994</v>
      </c>
      <c r="K18" s="499">
        <f>'9'!K18+'8'!K18+'7'!K18</f>
        <v>44105.625999999997</v>
      </c>
      <c r="L18" s="499">
        <f>'9'!L18+'8'!L18+'7'!L18</f>
        <v>32667.74</v>
      </c>
      <c r="M18" s="500">
        <f>'9'!M18+'8'!M18+'7'!M18</f>
        <v>59831.237999999998</v>
      </c>
      <c r="N18" s="477">
        <f>'9'!N18+'8'!N18+'7'!N18</f>
        <v>702269.88799999992</v>
      </c>
    </row>
    <row r="19" spans="1:14" ht="14.25" thickBot="1" x14ac:dyDescent="0.3">
      <c r="A19" s="470" t="s">
        <v>24</v>
      </c>
      <c r="B19" s="489">
        <f>'9'!B19+'8'!B19+'7'!B19</f>
        <v>71359.907999999996</v>
      </c>
      <c r="C19" s="490">
        <f>'9'!C19+'8'!C19+'7'!C19</f>
        <v>73150.638999999996</v>
      </c>
      <c r="D19" s="490">
        <f>'9'!D19+'8'!D19+'7'!D19</f>
        <v>82901.396999999997</v>
      </c>
      <c r="E19" s="490">
        <f>'9'!E19+'8'!E19+'7'!E19</f>
        <v>75187.422000000006</v>
      </c>
      <c r="F19" s="490">
        <f>'9'!F19+'8'!F19+'7'!F19</f>
        <v>65123.097999999998</v>
      </c>
      <c r="G19" s="490">
        <f>'9'!G19+'8'!G19+'7'!G19</f>
        <v>70207.149999999994</v>
      </c>
      <c r="H19" s="490">
        <f>'9'!H19+'8'!H19+'7'!H19</f>
        <v>76033.513999999996</v>
      </c>
      <c r="I19" s="490">
        <f>'9'!I19+'8'!I19+'7'!I19</f>
        <v>83453.186000000002</v>
      </c>
      <c r="J19" s="490">
        <f>'9'!J19+'8'!J19+'7'!J19</f>
        <v>93925.646999999997</v>
      </c>
      <c r="K19" s="490">
        <f>'9'!K19+'8'!K19+'7'!K19</f>
        <v>85975.863999999987</v>
      </c>
      <c r="L19" s="490">
        <f>'9'!L19+'8'!L19+'7'!L19</f>
        <v>90618.587999999989</v>
      </c>
      <c r="M19" s="491">
        <f>'9'!M19+'8'!M19+'7'!M19</f>
        <v>110441.18799999999</v>
      </c>
      <c r="N19" s="471">
        <f>'9'!N19+'8'!N19+'7'!N19</f>
        <v>978377.60100000002</v>
      </c>
    </row>
    <row r="20" spans="1:14" ht="14.25" x14ac:dyDescent="0.3">
      <c r="A20" s="472" t="s">
        <v>379</v>
      </c>
      <c r="B20" s="492">
        <f>'9'!B20+'8'!B20+'7'!B20</f>
        <v>67412.955000000002</v>
      </c>
      <c r="C20" s="493">
        <f>'9'!C20+'8'!C20+'7'!C20</f>
        <v>67975.763000000006</v>
      </c>
      <c r="D20" s="493">
        <f>'9'!D20+'8'!D20+'7'!D20</f>
        <v>61669.08</v>
      </c>
      <c r="E20" s="493">
        <f>'9'!E20+'8'!E20+'7'!E20</f>
        <v>46269.152000000002</v>
      </c>
      <c r="F20" s="493">
        <f>'9'!F20+'8'!F20+'7'!F20</f>
        <v>50524.653000000006</v>
      </c>
      <c r="G20" s="493">
        <f>'9'!G20+'8'!G20+'7'!G20</f>
        <v>25202.487000000001</v>
      </c>
      <c r="H20" s="493">
        <f>'9'!H20+'8'!H20+'7'!H20</f>
        <v>34513.649000000005</v>
      </c>
      <c r="I20" s="493">
        <f>'9'!I20+'8'!I20+'7'!I20</f>
        <v>66920.364999999991</v>
      </c>
      <c r="J20" s="493">
        <f>'9'!J20+'8'!J20+'7'!J20</f>
        <v>85684.581999999995</v>
      </c>
      <c r="K20" s="493">
        <f>'9'!K20+'8'!K20+'7'!K20</f>
        <v>77744.326000000001</v>
      </c>
      <c r="L20" s="493">
        <f>'9'!L20+'8'!L20+'7'!L20</f>
        <v>88166.292000000001</v>
      </c>
      <c r="M20" s="494">
        <f>'9'!M20+'8'!M20+'7'!M20</f>
        <v>106313.815</v>
      </c>
      <c r="N20" s="473">
        <f>'9'!N20+'8'!N20+'7'!N20</f>
        <v>778397.11899999995</v>
      </c>
    </row>
    <row r="21" spans="1:14" ht="15" thickBot="1" x14ac:dyDescent="0.35">
      <c r="A21" s="476" t="s">
        <v>380</v>
      </c>
      <c r="B21" s="498">
        <f>'9'!B21+'8'!B21+'7'!B21</f>
        <v>3946.953</v>
      </c>
      <c r="C21" s="499">
        <f>'9'!C21+'8'!C21+'7'!C21</f>
        <v>5174.8760000000002</v>
      </c>
      <c r="D21" s="499">
        <f>'9'!D21+'8'!D21+'7'!D21</f>
        <v>21232.316999999999</v>
      </c>
      <c r="E21" s="499">
        <f>'9'!E21+'8'!E21+'7'!E21</f>
        <v>28918.27</v>
      </c>
      <c r="F21" s="499">
        <f>'9'!F21+'8'!F21+'7'!F21</f>
        <v>14598.445</v>
      </c>
      <c r="G21" s="499">
        <f>'9'!G21+'8'!G21+'7'!G21</f>
        <v>45004.663</v>
      </c>
      <c r="H21" s="499">
        <f>'9'!H21+'8'!H21+'7'!H21</f>
        <v>41519.865000000005</v>
      </c>
      <c r="I21" s="499">
        <f>'9'!I21+'8'!I21+'7'!I21</f>
        <v>16532.821</v>
      </c>
      <c r="J21" s="499">
        <f>'9'!J21+'8'!J21+'7'!J21</f>
        <v>8241.0650000000005</v>
      </c>
      <c r="K21" s="499">
        <f>'9'!K21+'8'!K21+'7'!K21</f>
        <v>8231.5380000000005</v>
      </c>
      <c r="L21" s="499">
        <f>'9'!L21+'8'!L21+'7'!L21</f>
        <v>2452.2960000000003</v>
      </c>
      <c r="M21" s="500">
        <f>'9'!M21+'8'!M21+'7'!M21</f>
        <v>4127.3729999999996</v>
      </c>
      <c r="N21" s="477">
        <f>'9'!N21+'8'!N21+'7'!N21</f>
        <v>199980.48200000002</v>
      </c>
    </row>
    <row r="22" spans="1:14" ht="14.25" thickBot="1" x14ac:dyDescent="0.3">
      <c r="A22" s="470" t="s">
        <v>381</v>
      </c>
      <c r="B22" s="489">
        <f>'9'!B22+'8'!B22+'7'!B22</f>
        <v>320353.19400000002</v>
      </c>
      <c r="C22" s="490">
        <f>'9'!C22+'8'!C22+'7'!C22</f>
        <v>311981.19099999999</v>
      </c>
      <c r="D22" s="490">
        <f>'9'!D22+'8'!D22+'7'!D22</f>
        <v>293822.77299999999</v>
      </c>
      <c r="E22" s="490">
        <f>'9'!E22+'8'!E22+'7'!E22</f>
        <v>309368.47100000002</v>
      </c>
      <c r="F22" s="490">
        <f>'9'!F22+'8'!F22+'7'!F22</f>
        <v>223778.772</v>
      </c>
      <c r="G22" s="490">
        <f>'9'!G22+'8'!G22+'7'!G22</f>
        <v>296330.69299999997</v>
      </c>
      <c r="H22" s="490">
        <f>'9'!H22+'8'!H22+'7'!H22</f>
        <v>303980.03399999999</v>
      </c>
      <c r="I22" s="490">
        <f>'9'!I22+'8'!I22+'7'!I22</f>
        <v>329565.97100000002</v>
      </c>
      <c r="J22" s="490">
        <f>'9'!J22+'8'!J22+'7'!J22</f>
        <v>294137.13099999999</v>
      </c>
      <c r="K22" s="490">
        <f>'9'!K22+'8'!K22+'7'!K22</f>
        <v>317115.81400000001</v>
      </c>
      <c r="L22" s="490">
        <f>'9'!L22+'8'!L22+'7'!L22</f>
        <v>304199.71599999996</v>
      </c>
      <c r="M22" s="491">
        <f>'9'!M22+'8'!M22+'7'!M22</f>
        <v>328804.06400000001</v>
      </c>
      <c r="N22" s="471">
        <f>'9'!N22+'8'!N22+'7'!N22</f>
        <v>3633437.824</v>
      </c>
    </row>
    <row r="23" spans="1:14" ht="14.25" x14ac:dyDescent="0.3">
      <c r="A23" s="472" t="s">
        <v>414</v>
      </c>
      <c r="B23" s="495">
        <f>'9'!B23+'8'!B23+'7'!B23</f>
        <v>5419.3850000000002</v>
      </c>
      <c r="C23" s="495">
        <f>'9'!C23+'8'!C23+'7'!C23</f>
        <v>14176.874</v>
      </c>
      <c r="D23" s="495">
        <f>'9'!D23+'8'!D23+'7'!D23</f>
        <v>-4384.4039999999995</v>
      </c>
      <c r="E23" s="495">
        <f>'9'!E23+'8'!E23+'7'!E23</f>
        <v>-14349.877</v>
      </c>
      <c r="F23" s="495">
        <f>'9'!F23+'8'!F23+'7'!F23</f>
        <v>1030.3320000000001</v>
      </c>
      <c r="G23" s="495">
        <f>'9'!G23+'8'!G23+'7'!G23</f>
        <v>7743.3130000000001</v>
      </c>
      <c r="H23" s="495">
        <f>'9'!H23+'8'!H23+'7'!H23</f>
        <v>2421.2449999999999</v>
      </c>
      <c r="I23" s="495">
        <f>'9'!I23+'8'!I23+'7'!I23</f>
        <v>-4641.6749999999993</v>
      </c>
      <c r="J23" s="495">
        <f>'9'!J23+'8'!J23+'7'!J23</f>
        <v>-861.61700000000008</v>
      </c>
      <c r="K23" s="495">
        <f>'9'!K23+'8'!K23+'7'!K23</f>
        <v>1109.1279999999999</v>
      </c>
      <c r="L23" s="495">
        <f>'9'!L23+'8'!L23+'7'!L23</f>
        <v>-2038.27</v>
      </c>
      <c r="M23" s="495">
        <f>'9'!M23+'8'!M23+'7'!M23</f>
        <v>-312.26600000000008</v>
      </c>
      <c r="N23" s="473">
        <f>'9'!N23+'8'!N23+'7'!N23</f>
        <v>5312.1679999999978</v>
      </c>
    </row>
    <row r="24" spans="1:14" ht="14.25" x14ac:dyDescent="0.3">
      <c r="A24" s="472" t="s">
        <v>432</v>
      </c>
      <c r="B24" s="495">
        <f>'9'!B24+'8'!B24+'7'!B24</f>
        <v>-3383.2860000000001</v>
      </c>
      <c r="C24" s="495">
        <f>'9'!C24+'8'!C24+'7'!C24</f>
        <v>-1224.146</v>
      </c>
      <c r="D24" s="495">
        <f>'9'!D24+'8'!D24+'7'!D24</f>
        <v>-16353.419</v>
      </c>
      <c r="E24" s="495">
        <f>'9'!E24+'8'!E24+'7'!E24</f>
        <v>16244.754999999999</v>
      </c>
      <c r="F24" s="495">
        <f>'9'!F24+'8'!F24+'7'!F24</f>
        <v>-13112.968999999999</v>
      </c>
      <c r="G24" s="495">
        <f>'9'!G24+'8'!G24+'7'!G24</f>
        <v>4232.3999999999996</v>
      </c>
      <c r="H24" s="495">
        <f>'9'!H24+'8'!H24+'7'!H24</f>
        <v>2719.6120000000001</v>
      </c>
      <c r="I24" s="495">
        <f>'9'!I24+'8'!I24+'7'!I24</f>
        <v>1110.857</v>
      </c>
      <c r="J24" s="495">
        <f>'9'!J24+'8'!J24+'7'!J24</f>
        <v>-260.51499999999999</v>
      </c>
      <c r="K24" s="495">
        <f>'9'!K24+'8'!K24+'7'!K24</f>
        <v>-11516.138000000001</v>
      </c>
      <c r="L24" s="495">
        <f>'9'!L24+'8'!L24+'7'!L24</f>
        <v>-4.4050000000000002</v>
      </c>
      <c r="M24" s="495">
        <f>'9'!M24+'8'!M24+'7'!M24</f>
        <v>-0.14699999999999999</v>
      </c>
      <c r="N24" s="473">
        <f>SUM(B24:M24)</f>
        <v>-21547.401000000002</v>
      </c>
    </row>
    <row r="25" spans="1:14" ht="14.25" x14ac:dyDescent="0.3">
      <c r="A25" s="474" t="s">
        <v>342</v>
      </c>
      <c r="B25" s="495">
        <f>'9'!B25+'8'!B25+'7'!B25</f>
        <v>249598.42200000002</v>
      </c>
      <c r="C25" s="496">
        <f>'9'!C25+'8'!C25+'7'!C25</f>
        <v>251659.81200000001</v>
      </c>
      <c r="D25" s="496">
        <f>'9'!D25+'8'!D25+'7'!D25</f>
        <v>286867.984</v>
      </c>
      <c r="E25" s="496">
        <f>'9'!E25+'8'!E25+'7'!E25</f>
        <v>216687.77499999999</v>
      </c>
      <c r="F25" s="496">
        <f>'9'!F25+'8'!F25+'7'!F25</f>
        <v>176541.386</v>
      </c>
      <c r="G25" s="496">
        <f>'9'!G25+'8'!G25+'7'!G25</f>
        <v>161748.81400000001</v>
      </c>
      <c r="H25" s="496">
        <f>'9'!H25+'8'!H25+'7'!H25</f>
        <v>260192.81</v>
      </c>
      <c r="I25" s="496">
        <f>'9'!I25+'8'!I25+'7'!I25</f>
        <v>256619.201</v>
      </c>
      <c r="J25" s="496">
        <f>'9'!J25+'8'!J25+'7'!J25</f>
        <v>210309.492</v>
      </c>
      <c r="K25" s="496">
        <f>'9'!K25+'8'!K25+'7'!K25</f>
        <v>249823.45199999999</v>
      </c>
      <c r="L25" s="496">
        <f>'9'!L25+'8'!L25+'7'!L25</f>
        <v>215706.91699999999</v>
      </c>
      <c r="M25" s="497">
        <f>'9'!M25+'8'!M25+'7'!M25</f>
        <v>266693.55499999999</v>
      </c>
      <c r="N25" s="475">
        <f>'9'!N25+'8'!N25+'7'!N25</f>
        <v>2802449.62</v>
      </c>
    </row>
    <row r="26" spans="1:14" ht="14.25" x14ac:dyDescent="0.3">
      <c r="A26" s="474" t="s">
        <v>382</v>
      </c>
      <c r="B26" s="495">
        <f>'9'!B26+'8'!B26+'7'!B26</f>
        <v>10966.608</v>
      </c>
      <c r="C26" s="496">
        <f>'9'!C26+'8'!C26+'7'!C26</f>
        <v>51.63</v>
      </c>
      <c r="D26" s="496">
        <f>'9'!D26+'8'!D26+'7'!D26</f>
        <v>12141.364</v>
      </c>
      <c r="E26" s="496">
        <f>'9'!E26+'8'!E26+'7'!E26</f>
        <v>52388.953999999998</v>
      </c>
      <c r="F26" s="496">
        <f>'9'!F26+'8'!F26+'7'!F26</f>
        <v>0</v>
      </c>
      <c r="G26" s="496">
        <f>'9'!G26+'8'!G26+'7'!G26</f>
        <v>0</v>
      </c>
      <c r="H26" s="496">
        <f>'9'!H26+'8'!H26+'7'!H26</f>
        <v>0</v>
      </c>
      <c r="I26" s="496">
        <f>'9'!I26+'8'!I26+'7'!I26</f>
        <v>4523.0479999999998</v>
      </c>
      <c r="J26" s="496">
        <f>'9'!J26+'8'!J26+'7'!J26</f>
        <v>22377.833999999999</v>
      </c>
      <c r="K26" s="496">
        <f>'9'!K26+'8'!K26+'7'!K26</f>
        <v>0</v>
      </c>
      <c r="L26" s="496">
        <f>'9'!L26+'8'!L26+'7'!L26</f>
        <v>1092.7349999999999</v>
      </c>
      <c r="M26" s="497">
        <f>'9'!M26+'8'!M26+'7'!M26</f>
        <v>9596.9580000000005</v>
      </c>
      <c r="N26" s="475">
        <f>'9'!N26+'8'!N26+'7'!N26</f>
        <v>113139.13099999999</v>
      </c>
    </row>
    <row r="27" spans="1:14" ht="14.25" x14ac:dyDescent="0.3">
      <c r="A27" s="474" t="s">
        <v>383</v>
      </c>
      <c r="B27" s="495">
        <f>'9'!B27+'8'!B27+'7'!B27</f>
        <v>5974.125</v>
      </c>
      <c r="C27" s="496">
        <f>'9'!C27+'8'!C27+'7'!C27</f>
        <v>4408.0950000000003</v>
      </c>
      <c r="D27" s="496">
        <f>'9'!D27+'8'!D27+'7'!D27</f>
        <v>6319.2709999999997</v>
      </c>
      <c r="E27" s="496">
        <f>'9'!E27+'8'!E27+'7'!E27</f>
        <v>7406.9070000000002</v>
      </c>
      <c r="F27" s="496">
        <f>'9'!F27+'8'!F27+'7'!F27</f>
        <v>5095.5820000000003</v>
      </c>
      <c r="G27" s="496">
        <f>'9'!G27+'8'!G27+'7'!G27</f>
        <v>5661.2829999999994</v>
      </c>
      <c r="H27" s="496">
        <f>'9'!H27+'8'!H27+'7'!H27</f>
        <v>3891.4580000000005</v>
      </c>
      <c r="I27" s="496">
        <f>'9'!I27+'8'!I27+'7'!I27</f>
        <v>1935.2820000000002</v>
      </c>
      <c r="J27" s="496">
        <f>'9'!J27+'8'!J27+'7'!J27</f>
        <v>3530.2939999999999</v>
      </c>
      <c r="K27" s="496">
        <f>'9'!K27+'8'!K27+'7'!K27</f>
        <v>3827.268</v>
      </c>
      <c r="L27" s="496">
        <f>'9'!L27+'8'!L27+'7'!L27</f>
        <v>11563.061000000002</v>
      </c>
      <c r="M27" s="497">
        <f>'9'!M27+'8'!M27+'7'!M27</f>
        <v>11618.506000000001</v>
      </c>
      <c r="N27" s="475">
        <f>'9'!N27+'8'!N27+'7'!N27</f>
        <v>71231.132000000012</v>
      </c>
    </row>
    <row r="28" spans="1:14" ht="14.25" x14ac:dyDescent="0.3">
      <c r="A28" s="535" t="s">
        <v>415</v>
      </c>
      <c r="B28" s="495">
        <f>'9'!B28+'8'!B28+'7'!B28</f>
        <v>0</v>
      </c>
      <c r="C28" s="496">
        <f>'9'!C28+'8'!C28+'7'!C28</f>
        <v>0</v>
      </c>
      <c r="D28" s="496">
        <f>'9'!D28+'8'!D28+'7'!D28</f>
        <v>0</v>
      </c>
      <c r="E28" s="496">
        <f>'9'!E28+'8'!E28+'7'!E28</f>
        <v>0</v>
      </c>
      <c r="F28" s="496">
        <f>'9'!F28+'8'!F28+'7'!F28</f>
        <v>0</v>
      </c>
      <c r="G28" s="496">
        <f>'9'!G28+'8'!G28+'7'!G28</f>
        <v>0</v>
      </c>
      <c r="H28" s="496">
        <f>'9'!H28+'8'!H28+'7'!H28</f>
        <v>0</v>
      </c>
      <c r="I28" s="496">
        <f>'9'!I28+'8'!I28+'7'!I28</f>
        <v>0</v>
      </c>
      <c r="J28" s="496">
        <f>'9'!J28+'8'!J28+'7'!J28</f>
        <v>0</v>
      </c>
      <c r="K28" s="496">
        <f>'9'!K28+'8'!K28+'7'!K28</f>
        <v>0</v>
      </c>
      <c r="L28" s="496">
        <f>'9'!L28+'8'!L28+'7'!L28</f>
        <v>0</v>
      </c>
      <c r="M28" s="497">
        <f>'9'!M28+'8'!M28+'7'!M28</f>
        <v>0</v>
      </c>
      <c r="N28" s="475">
        <f>'9'!N28+'8'!N28+'7'!N28</f>
        <v>0</v>
      </c>
    </row>
    <row r="29" spans="1:14" ht="14.25" x14ac:dyDescent="0.3">
      <c r="A29" s="474" t="s">
        <v>341</v>
      </c>
      <c r="B29" s="495">
        <f>'9'!B29+'8'!B29+'7'!B29</f>
        <v>-22589.877</v>
      </c>
      <c r="C29" s="496">
        <f>'9'!C29+'8'!C29+'7'!C29</f>
        <v>-5287.69</v>
      </c>
      <c r="D29" s="496">
        <f>'9'!D29+'8'!D29+'7'!D29</f>
        <v>-47914.985000000001</v>
      </c>
      <c r="E29" s="496">
        <f>'9'!E29+'8'!E29+'7'!E29</f>
        <v>-25136.054</v>
      </c>
      <c r="F29" s="496">
        <f>'9'!F29+'8'!F29+'7'!F29</f>
        <v>-24077.274000000001</v>
      </c>
      <c r="G29" s="496">
        <f>'9'!G29+'8'!G29+'7'!G29</f>
        <v>-110.56699999999999</v>
      </c>
      <c r="H29" s="496">
        <f>'9'!H29+'8'!H29+'7'!H29</f>
        <v>-13389.055</v>
      </c>
      <c r="I29" s="496">
        <f>'9'!I29+'8'!I29+'7'!I29</f>
        <v>-100.149</v>
      </c>
      <c r="J29" s="496">
        <f>'9'!J29+'8'!J29+'7'!J29</f>
        <v>0</v>
      </c>
      <c r="K29" s="496">
        <f>'9'!K29+'8'!K29+'7'!K29</f>
        <v>0</v>
      </c>
      <c r="L29" s="496">
        <f>'9'!L29+'8'!L29+'7'!L29</f>
        <v>-7031.0709999999999</v>
      </c>
      <c r="M29" s="497">
        <f>'9'!M29+'8'!M29+'7'!M29</f>
        <v>-4570.92</v>
      </c>
      <c r="N29" s="475">
        <f>'9'!N29+'8'!N29+'7'!N29</f>
        <v>-150207.64200000002</v>
      </c>
    </row>
    <row r="30" spans="1:14" ht="15" thickBot="1" x14ac:dyDescent="0.35">
      <c r="A30" s="476" t="s">
        <v>384</v>
      </c>
      <c r="B30" s="498">
        <f>'9'!B30+'8'!B30+'7'!B30</f>
        <v>74367.816999999995</v>
      </c>
      <c r="C30" s="499">
        <f>'9'!C30+'8'!C30+'7'!C30</f>
        <v>48196.616000000002</v>
      </c>
      <c r="D30" s="499">
        <f>'9'!D30+'8'!D30+'7'!D30</f>
        <v>57146.962</v>
      </c>
      <c r="E30" s="499">
        <f>'9'!E30+'8'!E30+'7'!E30</f>
        <v>56126.010999999999</v>
      </c>
      <c r="F30" s="499">
        <f>'9'!F30+'8'!F30+'7'!F30</f>
        <v>78301.714999999997</v>
      </c>
      <c r="G30" s="499">
        <f>'9'!G30+'8'!G30+'7'!G30</f>
        <v>117055.45</v>
      </c>
      <c r="H30" s="499">
        <f>'9'!H30+'8'!H30+'7'!H30</f>
        <v>48143.964</v>
      </c>
      <c r="I30" s="499">
        <f>'9'!I30+'8'!I30+'7'!I30</f>
        <v>70119.407000000007</v>
      </c>
      <c r="J30" s="499">
        <f>'9'!J30+'8'!J30+'7'!J30</f>
        <v>59041.642999999996</v>
      </c>
      <c r="K30" s="499">
        <f>'9'!K30+'8'!K30+'7'!K30</f>
        <v>73872.104000000007</v>
      </c>
      <c r="L30" s="499">
        <f>'9'!L30+'8'!L30+'7'!L30</f>
        <v>84910.748999999996</v>
      </c>
      <c r="M30" s="500">
        <f>'9'!M30+'8'!M30+'7'!M30</f>
        <v>45778.377999999997</v>
      </c>
      <c r="N30" s="477">
        <f>'9'!N30+'8'!N30+'7'!N30</f>
        <v>813060.81600000011</v>
      </c>
    </row>
    <row r="31" spans="1:14" ht="14.25" thickBot="1" x14ac:dyDescent="0.3">
      <c r="A31" s="470" t="s">
        <v>385</v>
      </c>
      <c r="B31" s="489">
        <f>'9'!B31+'8'!B31+'7'!B31</f>
        <v>108728.05900000001</v>
      </c>
      <c r="C31" s="490">
        <f>'9'!C31+'8'!C31+'7'!C31</f>
        <v>76245.372000000003</v>
      </c>
      <c r="D31" s="490">
        <f>'9'!D31+'8'!D31+'7'!D31</f>
        <v>142132.28099999999</v>
      </c>
      <c r="E31" s="490">
        <f>'9'!E31+'8'!E31+'7'!E31</f>
        <v>113936.383</v>
      </c>
      <c r="F31" s="490">
        <f>'9'!F31+'8'!F31+'7'!F31</f>
        <v>116554.96400000001</v>
      </c>
      <c r="G31" s="490">
        <f>'9'!G31+'8'!G31+'7'!G31</f>
        <v>94024.278999999995</v>
      </c>
      <c r="H31" s="490">
        <f>'9'!H31+'8'!H31+'7'!H31</f>
        <v>105797.66900000001</v>
      </c>
      <c r="I31" s="490">
        <f>'9'!I31+'8'!I31+'7'!I31</f>
        <v>121019.878</v>
      </c>
      <c r="J31" s="490">
        <f>'9'!J31+'8'!J31+'7'!J31</f>
        <v>100344.103</v>
      </c>
      <c r="K31" s="490">
        <f>'9'!K31+'8'!K31+'7'!K31</f>
        <v>102455.413</v>
      </c>
      <c r="L31" s="490">
        <f>'9'!L31+'8'!L31+'7'!L31</f>
        <v>69176.328999999998</v>
      </c>
      <c r="M31" s="491">
        <f>'9'!M31+'8'!M31+'7'!M31</f>
        <v>59330.084000000003</v>
      </c>
      <c r="N31" s="471">
        <f>'9'!N31+'8'!N31+'7'!N31</f>
        <v>1209744.814</v>
      </c>
    </row>
    <row r="32" spans="1:14" ht="14.25" x14ac:dyDescent="0.3">
      <c r="A32" s="472" t="s">
        <v>343</v>
      </c>
      <c r="B32" s="492">
        <f>'9'!B32+'8'!B32+'7'!B32</f>
        <v>32535.772000000001</v>
      </c>
      <c r="C32" s="493">
        <f>'9'!C32+'8'!C32+'7'!C32</f>
        <v>19792.464</v>
      </c>
      <c r="D32" s="493">
        <f>'9'!D32+'8'!D32+'7'!D32</f>
        <v>27903.925000000003</v>
      </c>
      <c r="E32" s="493">
        <f>'9'!E32+'8'!E32+'7'!E32</f>
        <v>19967.788</v>
      </c>
      <c r="F32" s="493">
        <f>'9'!F32+'8'!F32+'7'!F32</f>
        <v>30776.811000000002</v>
      </c>
      <c r="G32" s="493">
        <f>'9'!G32+'8'!G32+'7'!G32</f>
        <v>15132.965999999999</v>
      </c>
      <c r="H32" s="493">
        <f>'9'!H32+'8'!H32+'7'!H32</f>
        <v>12067.705</v>
      </c>
      <c r="I32" s="493">
        <f>'9'!I32+'8'!I32+'7'!I32</f>
        <v>18386.543000000001</v>
      </c>
      <c r="J32" s="493">
        <f>'9'!J32+'8'!J32+'7'!J32</f>
        <v>17472.96</v>
      </c>
      <c r="K32" s="493">
        <f>'9'!K32+'8'!K32+'7'!K32</f>
        <v>16578.036</v>
      </c>
      <c r="L32" s="493">
        <f>'9'!L32+'8'!L32+'7'!L32</f>
        <v>16213.361999999999</v>
      </c>
      <c r="M32" s="494">
        <f>'9'!M32+'8'!M32+'7'!M32</f>
        <v>7555.7449999999999</v>
      </c>
      <c r="N32" s="473">
        <f>'9'!N32+'8'!N32+'7'!N32</f>
        <v>234384.07700000005</v>
      </c>
    </row>
    <row r="33" spans="1:14" ht="14.25" x14ac:dyDescent="0.3">
      <c r="A33" s="474" t="s">
        <v>416</v>
      </c>
      <c r="B33" s="495">
        <f>'9'!B33+'8'!B33+'7'!B33</f>
        <v>19790.151000000002</v>
      </c>
      <c r="C33" s="496">
        <f>'9'!C33+'8'!C33+'7'!C33</f>
        <v>0</v>
      </c>
      <c r="D33" s="496">
        <f>'9'!D33+'8'!D33+'7'!D33</f>
        <v>0</v>
      </c>
      <c r="E33" s="496">
        <f>'9'!E33+'8'!E33+'7'!E33</f>
        <v>0</v>
      </c>
      <c r="F33" s="496">
        <f>'9'!F33+'8'!F33+'7'!F33</f>
        <v>16012.322</v>
      </c>
      <c r="G33" s="496">
        <f>'9'!G33+'8'!G33+'7'!G33</f>
        <v>0</v>
      </c>
      <c r="H33" s="496">
        <f>'9'!H33+'8'!H33+'7'!H33</f>
        <v>24541.293000000001</v>
      </c>
      <c r="I33" s="496">
        <f>'9'!I33+'8'!I33+'7'!I33</f>
        <v>0</v>
      </c>
      <c r="J33" s="496">
        <f>'9'!J33+'8'!J33+'7'!J33</f>
        <v>0</v>
      </c>
      <c r="K33" s="496">
        <f>'9'!K33+'8'!K33+'7'!K33</f>
        <v>30004.241999999998</v>
      </c>
      <c r="L33" s="496">
        <f>'9'!L33+'8'!L33+'7'!L33</f>
        <v>0</v>
      </c>
      <c r="M33" s="497">
        <f>'9'!M33+'8'!M33+'7'!M33</f>
        <v>0</v>
      </c>
      <c r="N33" s="475">
        <f>'9'!N33+'8'!N33+'7'!N33</f>
        <v>90348.008000000002</v>
      </c>
    </row>
    <row r="34" spans="1:14" ht="14.25" x14ac:dyDescent="0.3">
      <c r="A34" s="474" t="s">
        <v>386</v>
      </c>
      <c r="B34" s="495">
        <f>'9'!B34+'8'!B34+'7'!B34</f>
        <v>-655.88199999999995</v>
      </c>
      <c r="C34" s="496">
        <f>'9'!C34+'8'!C34+'7'!C34</f>
        <v>2293.6</v>
      </c>
      <c r="D34" s="496">
        <f>'9'!D34+'8'!D34+'7'!D34</f>
        <v>3238.4050000000002</v>
      </c>
      <c r="E34" s="496">
        <f>'9'!E34+'8'!E34+'7'!E34</f>
        <v>186.21899999999999</v>
      </c>
      <c r="F34" s="496">
        <f>'9'!F34+'8'!F34+'7'!F34</f>
        <v>1064.587</v>
      </c>
      <c r="G34" s="496">
        <f>'9'!G34+'8'!G34+'7'!G34</f>
        <v>-616.43399999999997</v>
      </c>
      <c r="H34" s="496">
        <f>'9'!H34+'8'!H34+'7'!H34</f>
        <v>2752.3359999999998</v>
      </c>
      <c r="I34" s="496">
        <f>'9'!I34+'8'!I34+'7'!I34</f>
        <v>1994.4749999999999</v>
      </c>
      <c r="J34" s="496">
        <f>'9'!J34+'8'!J34+'7'!J34</f>
        <v>0</v>
      </c>
      <c r="K34" s="496">
        <f>'9'!K34+'8'!K34+'7'!K34</f>
        <v>2040.539</v>
      </c>
      <c r="L34" s="496">
        <f>'9'!L34+'8'!L34+'7'!L34</f>
        <v>0</v>
      </c>
      <c r="M34" s="497">
        <f>'9'!M34+'8'!M34+'7'!M34</f>
        <v>-70.521000000000001</v>
      </c>
      <c r="N34" s="475">
        <f>'9'!N34+'8'!N34+'7'!N34</f>
        <v>12227.324000000001</v>
      </c>
    </row>
    <row r="35" spans="1:14" ht="14.25" x14ac:dyDescent="0.3">
      <c r="A35" s="474" t="s">
        <v>387</v>
      </c>
      <c r="B35" s="495">
        <f>'9'!B35+'8'!B35+'7'!B35</f>
        <v>0</v>
      </c>
      <c r="C35" s="496">
        <f>'9'!C35+'8'!C35+'7'!C35</f>
        <v>0</v>
      </c>
      <c r="D35" s="496">
        <f>'9'!D35+'8'!D35+'7'!D35</f>
        <v>0</v>
      </c>
      <c r="E35" s="496">
        <f>'9'!E35+'8'!E35+'7'!E35</f>
        <v>0</v>
      </c>
      <c r="F35" s="496">
        <f>'9'!F35+'8'!F35+'7'!F35</f>
        <v>0</v>
      </c>
      <c r="G35" s="496">
        <f>'9'!G35+'8'!G35+'7'!G35</f>
        <v>0</v>
      </c>
      <c r="H35" s="496">
        <f>'9'!H35+'8'!H35+'7'!H35</f>
        <v>0</v>
      </c>
      <c r="I35" s="496">
        <f>'9'!I35+'8'!I35+'7'!I35</f>
        <v>0</v>
      </c>
      <c r="J35" s="496">
        <f>'9'!J35+'8'!J35+'7'!J35</f>
        <v>0</v>
      </c>
      <c r="K35" s="496">
        <f>'9'!K35+'8'!K35+'7'!K35</f>
        <v>0</v>
      </c>
      <c r="L35" s="496">
        <f>'9'!L35+'8'!L35+'7'!L35</f>
        <v>0</v>
      </c>
      <c r="M35" s="497">
        <f>'9'!M35+'8'!M35+'7'!M35</f>
        <v>0</v>
      </c>
      <c r="N35" s="475">
        <f>'9'!N35+'8'!N35+'7'!N35</f>
        <v>0</v>
      </c>
    </row>
    <row r="36" spans="1:14" ht="14.25" x14ac:dyDescent="0.3">
      <c r="A36" s="474" t="s">
        <v>388</v>
      </c>
      <c r="B36" s="495">
        <f>'9'!B36+'8'!B36+'7'!B36</f>
        <v>37468.137000000002</v>
      </c>
      <c r="C36" s="496">
        <f>'9'!C36+'8'!C36+'7'!C36</f>
        <v>20872.210999999999</v>
      </c>
      <c r="D36" s="496">
        <f>'9'!D36+'8'!D36+'7'!D36</f>
        <v>36173.620000000003</v>
      </c>
      <c r="E36" s="496">
        <f>'9'!E36+'8'!E36+'7'!E36</f>
        <v>19372.841</v>
      </c>
      <c r="F36" s="496">
        <f>'9'!F36+'8'!F36+'7'!F36</f>
        <v>26361.759000000002</v>
      </c>
      <c r="G36" s="496">
        <f>'9'!G36+'8'!G36+'7'!G36</f>
        <v>43985.55</v>
      </c>
      <c r="H36" s="496">
        <f>'9'!H36+'8'!H36+'7'!H36</f>
        <v>34989.157999999996</v>
      </c>
      <c r="I36" s="496">
        <f>'9'!I36+'8'!I36+'7'!I36</f>
        <v>22876.449000000001</v>
      </c>
      <c r="J36" s="496">
        <f>'9'!J36+'8'!J36+'7'!J36</f>
        <v>40979.551999999996</v>
      </c>
      <c r="K36" s="496">
        <f>'9'!K36+'8'!K36+'7'!K36</f>
        <v>32206.918000000001</v>
      </c>
      <c r="L36" s="496">
        <f>'9'!L36+'8'!L36+'7'!L36</f>
        <v>18408.358</v>
      </c>
      <c r="M36" s="497">
        <f>'9'!M36+'8'!M36+'7'!M36</f>
        <v>15085.086000000001</v>
      </c>
      <c r="N36" s="475">
        <f>'9'!N36+'8'!N36+'7'!N36</f>
        <v>348779.63899999997</v>
      </c>
    </row>
    <row r="37" spans="1:14" ht="15" thickBot="1" x14ac:dyDescent="0.35">
      <c r="A37" s="476" t="s">
        <v>389</v>
      </c>
      <c r="B37" s="498">
        <f>'9'!B37+'8'!B37+'7'!B37</f>
        <v>19589.881000000001</v>
      </c>
      <c r="C37" s="499">
        <f>'9'!C37+'8'!C37+'7'!C37</f>
        <v>33287.097000000002</v>
      </c>
      <c r="D37" s="499">
        <f>'9'!D37+'8'!D37+'7'!D37</f>
        <v>74816.331000000006</v>
      </c>
      <c r="E37" s="499">
        <f>'9'!E37+'8'!E37+'7'!E37</f>
        <v>74409.535000000003</v>
      </c>
      <c r="F37" s="499">
        <f>'9'!F37+'8'!F37+'7'!F37</f>
        <v>42339.485000000001</v>
      </c>
      <c r="G37" s="499">
        <f>'9'!G37+'8'!G37+'7'!G37</f>
        <v>35522.197</v>
      </c>
      <c r="H37" s="499">
        <f>'9'!H37+'8'!H37+'7'!H37</f>
        <v>31447.177</v>
      </c>
      <c r="I37" s="499">
        <f>'9'!I37+'8'!I37+'7'!I37</f>
        <v>77762.410999999993</v>
      </c>
      <c r="J37" s="499">
        <f>'9'!J37+'8'!J37+'7'!J37</f>
        <v>41891.591</v>
      </c>
      <c r="K37" s="499">
        <f>'9'!K37+'8'!K37+'7'!K37</f>
        <v>21625.678</v>
      </c>
      <c r="L37" s="499">
        <f>'9'!L37+'8'!L37+'7'!L37</f>
        <v>34554.608999999997</v>
      </c>
      <c r="M37" s="500">
        <f>'9'!M37+'8'!M37+'7'!M37</f>
        <v>36759.774000000005</v>
      </c>
      <c r="N37" s="477">
        <f>'9'!N37+'8'!N37+'7'!N37</f>
        <v>524005.766</v>
      </c>
    </row>
    <row r="38" spans="1:14" ht="14.25" thickBot="1" x14ac:dyDescent="0.3">
      <c r="A38" s="470" t="s">
        <v>390</v>
      </c>
      <c r="B38" s="489">
        <f>'9'!B38+'8'!B38+'7'!B38</f>
        <v>827.17600000000004</v>
      </c>
      <c r="C38" s="490">
        <f>'9'!C38+'8'!C38+'7'!C38</f>
        <v>584.11199999999997</v>
      </c>
      <c r="D38" s="490">
        <f>'9'!D38+'8'!D38+'7'!D38</f>
        <v>568.72699999999998</v>
      </c>
      <c r="E38" s="490">
        <f>'9'!E38+'8'!E38+'7'!E38</f>
        <v>721.40099999999995</v>
      </c>
      <c r="F38" s="490">
        <f>'9'!F38+'8'!F38+'7'!F38</f>
        <v>0</v>
      </c>
      <c r="G38" s="490">
        <f>'9'!G38+'8'!G38+'7'!G38</f>
        <v>1219.8219999999999</v>
      </c>
      <c r="H38" s="490">
        <f>'9'!H38+'8'!H38+'7'!H38</f>
        <v>0</v>
      </c>
      <c r="I38" s="490">
        <f>'9'!I38+'8'!I38+'7'!I38</f>
        <v>1125.0319999999999</v>
      </c>
      <c r="J38" s="490">
        <f>'9'!J38+'8'!J38+'7'!J38</f>
        <v>557.923</v>
      </c>
      <c r="K38" s="490">
        <f>'9'!K38+'8'!K38+'7'!K38</f>
        <v>0</v>
      </c>
      <c r="L38" s="490">
        <f>'9'!L38+'8'!L38+'7'!L38</f>
        <v>0</v>
      </c>
      <c r="M38" s="491">
        <f>'9'!M38+'8'!M38+'7'!M38</f>
        <v>585.72299999999996</v>
      </c>
      <c r="N38" s="471">
        <f>'9'!N38+'8'!N38+'7'!N38</f>
        <v>6189.9159999999993</v>
      </c>
    </row>
    <row r="39" spans="1:14" s="128" customFormat="1" ht="15" thickBot="1" x14ac:dyDescent="0.35">
      <c r="A39" s="478" t="s">
        <v>391</v>
      </c>
      <c r="B39" s="501">
        <f>'9'!B39+'8'!B39+'7'!B39</f>
        <v>827.17600000000004</v>
      </c>
      <c r="C39" s="502">
        <f>'9'!C39+'8'!C39+'7'!C39</f>
        <v>584.11199999999997</v>
      </c>
      <c r="D39" s="502">
        <f>'9'!D39+'8'!D39+'7'!D39</f>
        <v>568.72699999999998</v>
      </c>
      <c r="E39" s="502">
        <f>'9'!E39+'8'!E39+'7'!E39</f>
        <v>721.40099999999995</v>
      </c>
      <c r="F39" s="502">
        <f>'9'!F39+'8'!F39+'7'!F39</f>
        <v>0</v>
      </c>
      <c r="G39" s="502">
        <f>'9'!G39+'8'!G39+'7'!G39</f>
        <v>1219.8219999999999</v>
      </c>
      <c r="H39" s="502">
        <f>'9'!H39+'8'!H39+'7'!H39</f>
        <v>0</v>
      </c>
      <c r="I39" s="502">
        <f>'9'!I39+'8'!I39+'7'!I39</f>
        <v>1125.0319999999999</v>
      </c>
      <c r="J39" s="502">
        <f>'9'!J39+'8'!J39+'7'!J39</f>
        <v>557.923</v>
      </c>
      <c r="K39" s="502">
        <f>'9'!K39+'8'!K39+'7'!K39</f>
        <v>0</v>
      </c>
      <c r="L39" s="502">
        <f>'9'!L39+'8'!L39+'7'!L39</f>
        <v>0</v>
      </c>
      <c r="M39" s="503">
        <f>'9'!M39+'8'!M39+'7'!M39</f>
        <v>585.72299999999996</v>
      </c>
      <c r="N39" s="479">
        <f>'9'!N39+'8'!N39+'7'!N39</f>
        <v>6189.9159999999993</v>
      </c>
    </row>
    <row r="40" spans="1:14" ht="14.25" thickBot="1" x14ac:dyDescent="0.3">
      <c r="A40" s="470" t="s">
        <v>392</v>
      </c>
      <c r="B40" s="489">
        <f>'9'!B40+'8'!B40+'7'!B40</f>
        <v>4378.4960000000001</v>
      </c>
      <c r="C40" s="490">
        <f>'9'!C40+'8'!C40+'7'!C40</f>
        <v>10045.827000000001</v>
      </c>
      <c r="D40" s="490">
        <f>'9'!D40+'8'!D40+'7'!D40</f>
        <v>9416.6540000000023</v>
      </c>
      <c r="E40" s="490">
        <f>'9'!E40+'8'!E40+'7'!E40</f>
        <v>2183.7190000000001</v>
      </c>
      <c r="F40" s="490">
        <f>'9'!F40+'8'!F40+'7'!F40</f>
        <v>2189.9380000000001</v>
      </c>
      <c r="G40" s="490">
        <f>'9'!G40+'8'!G40+'7'!G40</f>
        <v>5558.4249999999993</v>
      </c>
      <c r="H40" s="490">
        <f>'9'!H40+'8'!H40+'7'!H40</f>
        <v>5824.4030000000002</v>
      </c>
      <c r="I40" s="490">
        <f>'9'!I40+'8'!I40+'7'!I40</f>
        <v>2163.4</v>
      </c>
      <c r="J40" s="490">
        <f>'9'!J40+'8'!J40+'7'!J40</f>
        <v>8562.137999999999</v>
      </c>
      <c r="K40" s="490">
        <f>'9'!K40+'8'!K40+'7'!K40</f>
        <v>9021.2620000000006</v>
      </c>
      <c r="L40" s="490">
        <f>'9'!L40+'8'!L40+'7'!L40</f>
        <v>1139.1649999999997</v>
      </c>
      <c r="M40" s="491">
        <f>'9'!M40+'8'!M40+'7'!M40</f>
        <v>6472.4610000000002</v>
      </c>
      <c r="N40" s="471">
        <f>'9'!N40+'8'!N40+'7'!N40</f>
        <v>66955.887999999992</v>
      </c>
    </row>
    <row r="41" spans="1:14" ht="14.25" x14ac:dyDescent="0.3">
      <c r="A41" s="472" t="s">
        <v>417</v>
      </c>
      <c r="B41" s="504">
        <f>'9'!B41+'8'!B41+'7'!B41</f>
        <v>0</v>
      </c>
      <c r="C41" s="505">
        <f>'9'!C41+'8'!C41+'7'!C41</f>
        <v>0</v>
      </c>
      <c r="D41" s="505">
        <f>'9'!D41+'8'!D41+'7'!D41</f>
        <v>804.173</v>
      </c>
      <c r="E41" s="505">
        <f>'9'!E41+'8'!E41+'7'!E41</f>
        <v>0</v>
      </c>
      <c r="F41" s="505">
        <f>'9'!F41+'8'!F41+'7'!F41</f>
        <v>1660.953</v>
      </c>
      <c r="G41" s="505">
        <f>'9'!G41+'8'!G41+'7'!G41</f>
        <v>0</v>
      </c>
      <c r="H41" s="505">
        <f>'9'!H41+'8'!H41+'7'!H41</f>
        <v>0</v>
      </c>
      <c r="I41" s="505">
        <f>'9'!I41+'8'!I41+'7'!I41</f>
        <v>0</v>
      </c>
      <c r="J41" s="505">
        <f>'9'!J41+'8'!J41+'7'!J41</f>
        <v>0</v>
      </c>
      <c r="K41" s="505">
        <f>'9'!K41+'8'!K41+'7'!K41</f>
        <v>3446.23</v>
      </c>
      <c r="L41" s="505">
        <f>'9'!L41+'8'!L41+'7'!L41</f>
        <v>0</v>
      </c>
      <c r="M41" s="506">
        <f>'9'!M41+'8'!M41+'7'!M41</f>
        <v>0</v>
      </c>
      <c r="N41" s="480">
        <f>'9'!N41+'8'!N41+'7'!N41</f>
        <v>5911.3559999999998</v>
      </c>
    </row>
    <row r="42" spans="1:14" ht="14.25" x14ac:dyDescent="0.3">
      <c r="A42" s="474" t="s">
        <v>393</v>
      </c>
      <c r="B42" s="495">
        <f>'9'!B42+'8'!B42+'7'!B42</f>
        <v>7374.3159999999998</v>
      </c>
      <c r="C42" s="496">
        <f>'9'!C42+'8'!C42+'7'!C42</f>
        <v>8318.8520000000008</v>
      </c>
      <c r="D42" s="496">
        <f>'9'!D42+'8'!D42+'7'!D42</f>
        <v>9062.8430000000008</v>
      </c>
      <c r="E42" s="496">
        <f>'9'!E42+'8'!E42+'7'!E42</f>
        <v>2776.3139999999999</v>
      </c>
      <c r="F42" s="496">
        <f>'9'!F42+'8'!F42+'7'!F42</f>
        <v>1085.5239999999999</v>
      </c>
      <c r="G42" s="496">
        <f>'9'!G42+'8'!G42+'7'!G42</f>
        <v>5556.1729999999998</v>
      </c>
      <c r="H42" s="496">
        <f>'9'!H42+'8'!H42+'7'!H42</f>
        <v>5619.0649999999996</v>
      </c>
      <c r="I42" s="496">
        <f>'9'!I42+'8'!I42+'7'!I42</f>
        <v>1684.203</v>
      </c>
      <c r="J42" s="496">
        <f>'9'!J42+'8'!J42+'7'!J42</f>
        <v>9610.1389999999992</v>
      </c>
      <c r="K42" s="496">
        <f>'9'!K42+'8'!K42+'7'!K42</f>
        <v>3696.2570000000001</v>
      </c>
      <c r="L42" s="496">
        <f>'9'!L42+'8'!L42+'7'!L42</f>
        <v>1941.433</v>
      </c>
      <c r="M42" s="497">
        <f>'9'!M42+'8'!M42+'7'!M42</f>
        <v>3270.759</v>
      </c>
      <c r="N42" s="481">
        <f>'9'!N42+'8'!N42+'7'!N42</f>
        <v>59995.877999999997</v>
      </c>
    </row>
    <row r="43" spans="1:14" ht="14.25" x14ac:dyDescent="0.3">
      <c r="A43" s="535" t="s">
        <v>418</v>
      </c>
      <c r="B43" s="495">
        <f>'9'!B43+'8'!B43+'7'!B43</f>
        <v>0</v>
      </c>
      <c r="C43" s="496">
        <f>'9'!C43+'8'!C43+'7'!C43</f>
        <v>0</v>
      </c>
      <c r="D43" s="496">
        <f>'9'!D43+'8'!D43+'7'!D43</f>
        <v>1E-3</v>
      </c>
      <c r="E43" s="496">
        <f>'9'!E43+'8'!E43+'7'!E43</f>
        <v>2E-3</v>
      </c>
      <c r="F43" s="496">
        <f>'9'!F43+'8'!F43+'7'!F43</f>
        <v>-2E-3</v>
      </c>
      <c r="G43" s="496">
        <f>'9'!G43+'8'!G43+'7'!G43</f>
        <v>0</v>
      </c>
      <c r="H43" s="496">
        <f>'9'!H43+'8'!H43+'7'!H43</f>
        <v>0</v>
      </c>
      <c r="I43" s="496">
        <f>'9'!I43+'8'!I43+'7'!I43</f>
        <v>0</v>
      </c>
      <c r="J43" s="496">
        <f>'9'!J43+'8'!J43+'7'!J43</f>
        <v>1E-3</v>
      </c>
      <c r="K43" s="496">
        <f>'9'!K43+'8'!K43+'7'!K43</f>
        <v>-1E-3</v>
      </c>
      <c r="L43" s="496">
        <f>'9'!L43+'8'!L43+'7'!L43</f>
        <v>1E-3</v>
      </c>
      <c r="M43" s="497">
        <f>'9'!M43+'8'!M43+'7'!M43</f>
        <v>0</v>
      </c>
      <c r="N43" s="481">
        <f>'9'!N43+'8'!N43+'7'!N43</f>
        <v>2E-3</v>
      </c>
    </row>
    <row r="44" spans="1:14" ht="14.25" x14ac:dyDescent="0.3">
      <c r="A44" s="476" t="s">
        <v>394</v>
      </c>
      <c r="B44" s="498">
        <f>'9'!B44+'8'!B45+'7'!B45</f>
        <v>1869.6020000000001</v>
      </c>
      <c r="C44" s="499">
        <f>'9'!C44+'8'!C45+'7'!C45</f>
        <v>1726.9749999999999</v>
      </c>
      <c r="D44" s="499">
        <f>'9'!D44+'8'!D45+'7'!D45</f>
        <v>1766.77</v>
      </c>
      <c r="E44" s="499">
        <f>'9'!E44+'8'!E45+'7'!E45</f>
        <v>2050.578</v>
      </c>
      <c r="F44" s="499">
        <f>'9'!F44+'8'!F45+'7'!F45</f>
        <v>1736.8869999999999</v>
      </c>
      <c r="G44" s="499">
        <f>'9'!G44+'8'!G45+'7'!G45</f>
        <v>1359.144</v>
      </c>
      <c r="H44" s="499">
        <f>'9'!H44+'8'!H45+'7'!H45</f>
        <v>1735.0060000000001</v>
      </c>
      <c r="I44" s="499">
        <f>'9'!I44+'8'!I45+'7'!I45</f>
        <v>2627.752</v>
      </c>
      <c r="J44" s="499">
        <f>'9'!J44+'8'!J45+'7'!J45</f>
        <v>505.25700000000001</v>
      </c>
      <c r="K44" s="499">
        <f>'9'!K44+'8'!K45+'7'!K45</f>
        <v>1878.7760000000001</v>
      </c>
      <c r="L44" s="499">
        <f>'9'!L44+'8'!L45+'7'!L45</f>
        <v>2388.674</v>
      </c>
      <c r="M44" s="500">
        <f>'9'!M44+'8'!M45+'7'!M45</f>
        <v>2900.4160000000002</v>
      </c>
      <c r="N44" s="482">
        <f>'9'!N44+'8'!N45+'7'!N45</f>
        <v>22545.837</v>
      </c>
    </row>
    <row r="45" spans="1:14" ht="15" thickBot="1" x14ac:dyDescent="0.35">
      <c r="A45" s="476" t="s">
        <v>469</v>
      </c>
      <c r="B45" s="498">
        <f>'9'!B45+'8'!B46+'7'!B46</f>
        <v>1640.7959999999998</v>
      </c>
      <c r="C45" s="498">
        <f>'9'!C45+'8'!C46+'7'!C46</f>
        <v>1913.2429999999999</v>
      </c>
      <c r="D45" s="498">
        <f>'9'!D45+'8'!D46+'7'!D46</f>
        <v>-2677.9969999999994</v>
      </c>
      <c r="E45" s="498">
        <f>'9'!E45+'8'!E46+'7'!E46</f>
        <v>-15802.965</v>
      </c>
      <c r="F45" s="498">
        <f>'9'!F45+'8'!F46+'7'!F46</f>
        <v>-3684.0030000000002</v>
      </c>
      <c r="G45" s="498">
        <f>'9'!G45+'8'!G46+'7'!G46</f>
        <v>1386.088</v>
      </c>
      <c r="H45" s="498">
        <f>'9'!H45+'8'!H46+'7'!H46</f>
        <v>-608.24299999999948</v>
      </c>
      <c r="I45" s="498">
        <f>'9'!I45+'8'!I46+'7'!I46</f>
        <v>5969.0529999999999</v>
      </c>
      <c r="J45" s="498">
        <f>'9'!J45+'8'!J46+'7'!J46</f>
        <v>-7466.7599999999984</v>
      </c>
      <c r="K45" s="498">
        <f>'9'!K45+'8'!K46+'7'!K46</f>
        <v>-2313.6970000000001</v>
      </c>
      <c r="L45" s="498">
        <f>'9'!L45+'8'!L46+'7'!L46</f>
        <v>1234.2060000000019</v>
      </c>
      <c r="M45" s="498">
        <f>'9'!M45+'8'!M46+'7'!M46</f>
        <v>7191.5789999999997</v>
      </c>
      <c r="N45" s="482">
        <f>SUM(B45:M45)</f>
        <v>-13218.699999999995</v>
      </c>
    </row>
    <row r="46" spans="1:14" ht="14.25" thickBot="1" x14ac:dyDescent="0.3">
      <c r="A46" s="470" t="s">
        <v>395</v>
      </c>
      <c r="B46" s="489">
        <f>'9'!B46+'8'!B46+'7'!B46</f>
        <v>5941.5439999999999</v>
      </c>
      <c r="C46" s="490">
        <f>'9'!C46+'8'!C46+'7'!C46</f>
        <v>8518.8230000000003</v>
      </c>
      <c r="D46" s="490">
        <f>'9'!D46+'8'!D46+'7'!D46</f>
        <v>6656.9950000000008</v>
      </c>
      <c r="E46" s="490">
        <f>'9'!E46+'8'!E46+'7'!E46</f>
        <v>-3551.597999999999</v>
      </c>
      <c r="F46" s="490">
        <f>'9'!F46+'8'!F46+'7'!F46</f>
        <v>5127.6930000000002</v>
      </c>
      <c r="G46" s="490">
        <f>'9'!G46+'8'!G46+'7'!G46</f>
        <v>4819.3239999999996</v>
      </c>
      <c r="H46" s="490">
        <f>'9'!H46+'8'!H46+'7'!H46</f>
        <v>7798.0880000000006</v>
      </c>
      <c r="I46" s="490">
        <f>'9'!I46+'8'!I46+'7'!I46</f>
        <v>13205.08</v>
      </c>
      <c r="J46" s="490">
        <f>'9'!J46+'8'!J46+'7'!J46</f>
        <v>1327.3710000000005</v>
      </c>
      <c r="K46" s="490">
        <f>'9'!K46+'8'!K46+'7'!K46</f>
        <v>4614.6440000000002</v>
      </c>
      <c r="L46" s="490">
        <f>'9'!L46+'8'!L46+'7'!L46</f>
        <v>9628.8580000000038</v>
      </c>
      <c r="M46" s="491">
        <f>'9'!M46+'8'!M46+'7'!M46</f>
        <v>17862.035000000003</v>
      </c>
      <c r="N46" s="471">
        <f>'9'!N46+'8'!N46+'7'!N46</f>
        <v>81948.857000000004</v>
      </c>
    </row>
    <row r="47" spans="1:14" ht="14.25" x14ac:dyDescent="0.3">
      <c r="A47" s="472" t="s">
        <v>396</v>
      </c>
      <c r="B47" s="492">
        <f>'9'!B47+'8'!B47+'7'!B47</f>
        <v>2597.2239999999997</v>
      </c>
      <c r="C47" s="493">
        <f>'9'!C47+'8'!C47+'7'!C47</f>
        <v>664.50199999999995</v>
      </c>
      <c r="D47" s="493">
        <f>'9'!D47+'8'!D47+'7'!D47</f>
        <v>-2207.7429999999995</v>
      </c>
      <c r="E47" s="493">
        <f>'9'!E47+'8'!E47+'7'!E47</f>
        <v>1854.663</v>
      </c>
      <c r="F47" s="493">
        <f>'9'!F47+'8'!F47+'7'!F47</f>
        <v>-3426.7730000000001</v>
      </c>
      <c r="G47" s="493">
        <f>'9'!G47+'8'!G47+'7'!G47</f>
        <v>1387.0939999999998</v>
      </c>
      <c r="H47" s="493">
        <f>'9'!H47+'8'!H47+'7'!H47</f>
        <v>312.66899999999987</v>
      </c>
      <c r="I47" s="493">
        <f>'9'!I47+'8'!I47+'7'!I47</f>
        <v>989.30400000000009</v>
      </c>
      <c r="J47" s="493">
        <f>'9'!J47+'8'!J47+'7'!J47</f>
        <v>708.68200000000002</v>
      </c>
      <c r="K47" s="493">
        <f>'9'!K47+'8'!K47+'7'!K47</f>
        <v>804.43700000000001</v>
      </c>
      <c r="L47" s="493">
        <f>'9'!L47+'8'!L47+'7'!L47</f>
        <v>-4708.8829999999998</v>
      </c>
      <c r="M47" s="494">
        <f>'9'!M47+'8'!M47+'7'!M47</f>
        <v>549.40599999999995</v>
      </c>
      <c r="N47" s="473">
        <f>'9'!N47+'8'!N47+'7'!N47</f>
        <v>-475.41800000000148</v>
      </c>
    </row>
    <row r="48" spans="1:14" ht="14.25" x14ac:dyDescent="0.3">
      <c r="A48" s="474" t="s">
        <v>470</v>
      </c>
      <c r="B48" s="492">
        <f>'9'!B48+'8'!B48+'7'!B48</f>
        <v>-3.3079999999999998</v>
      </c>
      <c r="C48" s="492">
        <f>'9'!C48+'8'!C48+'7'!C48</f>
        <v>0</v>
      </c>
      <c r="D48" s="492">
        <f>'9'!D48+'8'!D48+'7'!D48</f>
        <v>0</v>
      </c>
      <c r="E48" s="492">
        <f>'9'!E48+'8'!E48+'7'!E48</f>
        <v>0</v>
      </c>
      <c r="F48" s="492">
        <f>'9'!F48+'8'!F48+'7'!F48</f>
        <v>0</v>
      </c>
      <c r="G48" s="492">
        <f>'9'!G48+'8'!G48+'7'!G48</f>
        <v>0</v>
      </c>
      <c r="H48" s="492">
        <f>'9'!H48+'8'!H48+'7'!H48</f>
        <v>0</v>
      </c>
      <c r="I48" s="492">
        <f>'9'!I48+'8'!I48+'7'!I48</f>
        <v>0</v>
      </c>
      <c r="J48" s="492">
        <f>'9'!J48+'8'!J48+'7'!J48</f>
        <v>0</v>
      </c>
      <c r="K48" s="492">
        <f>'9'!K48+'8'!K48+'7'!K48</f>
        <v>0</v>
      </c>
      <c r="L48" s="492">
        <f>'9'!L48+'8'!L48+'7'!L48</f>
        <v>0</v>
      </c>
      <c r="M48" s="492">
        <f>'9'!M48+'8'!M48+'7'!M48</f>
        <v>0</v>
      </c>
      <c r="N48" s="475">
        <f>SUM(B48:M48)</f>
        <v>-3.3079999999999998</v>
      </c>
    </row>
    <row r="49" spans="1:14" ht="14.25" x14ac:dyDescent="0.3">
      <c r="A49" s="474" t="s">
        <v>395</v>
      </c>
      <c r="B49" s="495">
        <f>'9'!B49+'8'!B49+'7'!B49</f>
        <v>4300.7479999999996</v>
      </c>
      <c r="C49" s="496">
        <f>'9'!C49+'8'!C49+'7'!C49</f>
        <v>6605.58</v>
      </c>
      <c r="D49" s="496">
        <f>'9'!D49+'8'!D49+'7'!D49</f>
        <v>7461.0870000000004</v>
      </c>
      <c r="E49" s="496">
        <f>'9'!E49+'8'!E49+'7'!E49</f>
        <v>12251.367</v>
      </c>
      <c r="F49" s="496">
        <f>'9'!F49+'8'!F49+'7'!F49</f>
        <v>8811.6959999999999</v>
      </c>
      <c r="G49" s="496">
        <f>'9'!G49+'8'!G49+'7'!G49</f>
        <v>1807.704</v>
      </c>
      <c r="H49" s="496">
        <f>'9'!H49+'8'!H49+'7'!H49</f>
        <v>9930.5760000000009</v>
      </c>
      <c r="I49" s="496">
        <f>'9'!I49+'8'!I49+'7'!I49</f>
        <v>5545.2520000000004</v>
      </c>
      <c r="J49" s="496">
        <f>'9'!J49+'8'!J49+'7'!J49</f>
        <v>1536.4999999999991</v>
      </c>
      <c r="K49" s="496">
        <f>'9'!K49+'8'!K49+'7'!K49</f>
        <v>6681.55</v>
      </c>
      <c r="L49" s="496">
        <f>'9'!L49+'8'!L49+'7'!L49</f>
        <v>8394.652</v>
      </c>
      <c r="M49" s="497">
        <f>'9'!M49+'8'!M49+'7'!M49</f>
        <v>10882.806</v>
      </c>
      <c r="N49" s="475">
        <f>'9'!N49+'8'!N49+'7'!N49</f>
        <v>84209.517999999996</v>
      </c>
    </row>
    <row r="50" spans="1:14" ht="14.25" x14ac:dyDescent="0.3">
      <c r="A50" s="474" t="s">
        <v>397</v>
      </c>
      <c r="B50" s="495">
        <f>'9'!B50+'8'!B50+'7'!B50</f>
        <v>-953.12</v>
      </c>
      <c r="C50" s="496">
        <f>'9'!C50+'8'!C50+'7'!C50</f>
        <v>1248.741</v>
      </c>
      <c r="D50" s="496">
        <f>'9'!D50+'8'!D50+'7'!D50</f>
        <v>1403.6510000000001</v>
      </c>
      <c r="E50" s="496">
        <f>'9'!E50+'8'!E50+'7'!E50</f>
        <v>-883.37699999999995</v>
      </c>
      <c r="F50" s="496">
        <f>'9'!F50+'8'!F50+'7'!F50</f>
        <v>-258.65100000000001</v>
      </c>
      <c r="G50" s="496">
        <f>'9'!G50+'8'!G50+'7'!G50</f>
        <v>1639.4590000000001</v>
      </c>
      <c r="H50" s="496">
        <f>'9'!H50+'8'!H50+'7'!H50</f>
        <v>-2450.654</v>
      </c>
      <c r="I50" s="496">
        <f>'9'!I50+'8'!I50+'7'!I50</f>
        <v>4268.6310000000003</v>
      </c>
      <c r="J50" s="496">
        <f>'9'!J50+'8'!J50+'7'!J50</f>
        <v>1461.7260000000001</v>
      </c>
      <c r="K50" s="496">
        <f>'9'!K50+'8'!K50+'7'!K50</f>
        <v>-4347.0280000000002</v>
      </c>
      <c r="L50" s="496">
        <f>'9'!L50+'8'!L50+'7'!L50</f>
        <v>6389.3099999999995</v>
      </c>
      <c r="M50" s="497">
        <f>'9'!M50+'8'!M50+'7'!M50</f>
        <v>6430.7330000000002</v>
      </c>
      <c r="N50" s="475">
        <f>'9'!N50+'8'!N50+'7'!N50</f>
        <v>13949.420999999998</v>
      </c>
    </row>
    <row r="51" spans="1:14" ht="15" thickBot="1" x14ac:dyDescent="0.35">
      <c r="A51" s="476" t="s">
        <v>398</v>
      </c>
      <c r="B51" s="498">
        <f>'9'!B51+'8'!B51+'7'!B51</f>
        <v>0</v>
      </c>
      <c r="C51" s="499">
        <f>'9'!C51+'8'!C51+'7'!C51</f>
        <v>0</v>
      </c>
      <c r="D51" s="499">
        <f>'9'!D51+'8'!D51+'7'!D51</f>
        <v>0</v>
      </c>
      <c r="E51" s="499">
        <f>'9'!E51+'8'!E51+'7'!E51</f>
        <v>-16774.251</v>
      </c>
      <c r="F51" s="499">
        <f>'9'!F51+'8'!F51+'7'!F51</f>
        <v>1.421</v>
      </c>
      <c r="G51" s="499">
        <f>'9'!G51+'8'!G51+'7'!G51</f>
        <v>-14.933</v>
      </c>
      <c r="H51" s="499">
        <f>'9'!H51+'8'!H51+'7'!H51</f>
        <v>5.4969999999999999</v>
      </c>
      <c r="I51" s="499">
        <f>'9'!I51+'8'!I51+'7'!I51</f>
        <v>2401.893</v>
      </c>
      <c r="J51" s="499">
        <f>'9'!J51+'8'!J51+'7'!J51</f>
        <v>-2379.5369999999998</v>
      </c>
      <c r="K51" s="499">
        <f>'9'!K51+'8'!K51+'7'!K51</f>
        <v>1475.6850000000004</v>
      </c>
      <c r="L51" s="499">
        <f>'9'!L51+'8'!L51+'7'!L51</f>
        <v>-446.22099999999955</v>
      </c>
      <c r="M51" s="500">
        <f>'9'!M51+'8'!M51+'7'!M51</f>
        <v>-0.91</v>
      </c>
      <c r="N51" s="477">
        <f>'9'!N51+'8'!N51+'7'!N51</f>
        <v>-15731.356000000003</v>
      </c>
    </row>
    <row r="52" spans="1:14" ht="14.25" thickBot="1" x14ac:dyDescent="0.3">
      <c r="A52" s="470" t="s">
        <v>399</v>
      </c>
      <c r="B52" s="489">
        <f>'9'!B52+'8'!B52+'7'!B52</f>
        <v>45655.769</v>
      </c>
      <c r="C52" s="490">
        <f>'9'!C52+'8'!C52+'7'!C52</f>
        <v>37538.846000000005</v>
      </c>
      <c r="D52" s="490">
        <f>'9'!D52+'8'!D52+'7'!D52</f>
        <v>31679.711000000003</v>
      </c>
      <c r="E52" s="490">
        <f>'9'!E52+'8'!E52+'7'!E52</f>
        <v>36127.892</v>
      </c>
      <c r="F52" s="490">
        <f>'9'!F52+'8'!F52+'7'!F52</f>
        <v>40509.777000000002</v>
      </c>
      <c r="G52" s="490">
        <f>'9'!G52+'8'!G52+'7'!G52</f>
        <v>63020.021999999997</v>
      </c>
      <c r="H52" s="490">
        <f>'9'!H52+'8'!H52+'7'!H52</f>
        <v>31083.84</v>
      </c>
      <c r="I52" s="490">
        <f>'9'!I52+'8'!I52+'7'!I52</f>
        <v>39394.207999999999</v>
      </c>
      <c r="J52" s="490">
        <f>'9'!J52+'8'!J52+'7'!J52</f>
        <v>39550.126000000004</v>
      </c>
      <c r="K52" s="490">
        <f>'9'!K52+'8'!K52+'7'!K52</f>
        <v>81907.255000000005</v>
      </c>
      <c r="L52" s="490">
        <f>'9'!L52+'8'!L52+'7'!L52</f>
        <v>117601.93500000001</v>
      </c>
      <c r="M52" s="491">
        <f>'9'!M52+'8'!M52+'7'!M52</f>
        <v>59153.678999999996</v>
      </c>
      <c r="N52" s="471">
        <f>'9'!N52+'8'!N52+'7'!N52</f>
        <v>623223.06000000006</v>
      </c>
    </row>
    <row r="53" spans="1:14" ht="14.25" x14ac:dyDescent="0.3">
      <c r="A53" s="472" t="s">
        <v>400</v>
      </c>
      <c r="B53" s="492">
        <f>'9'!B53+'8'!B53+'7'!B53</f>
        <v>-5936.8249999999998</v>
      </c>
      <c r="C53" s="493">
        <f>'9'!C53+'8'!C53+'7'!C53</f>
        <v>0</v>
      </c>
      <c r="D53" s="493">
        <f>'9'!D53+'8'!D53+'7'!D53</f>
        <v>3441.942</v>
      </c>
      <c r="E53" s="493">
        <f>'9'!E53+'8'!E53+'7'!E53</f>
        <v>-595.89099999999996</v>
      </c>
      <c r="F53" s="493">
        <f>'9'!F53+'8'!F53+'7'!F53</f>
        <v>0</v>
      </c>
      <c r="G53" s="493">
        <f>'9'!G53+'8'!G53+'7'!G53</f>
        <v>0</v>
      </c>
      <c r="H53" s="493">
        <f>'9'!H53+'8'!H53+'7'!H53</f>
        <v>4105.0169999999998</v>
      </c>
      <c r="I53" s="493">
        <f>'9'!I53+'8'!I53+'7'!I53</f>
        <v>2827.752</v>
      </c>
      <c r="J53" s="493">
        <f>'9'!J53+'8'!J53+'7'!J53</f>
        <v>4348.6360000000004</v>
      </c>
      <c r="K53" s="493">
        <f>'9'!K53+'8'!K53+'7'!K53</f>
        <v>3133.415</v>
      </c>
      <c r="L53" s="493">
        <f>'9'!L53+'8'!L53+'7'!L53</f>
        <v>3383.5920000000006</v>
      </c>
      <c r="M53" s="494">
        <f>'9'!M53+'8'!M53+'7'!M53</f>
        <v>-528.16499999999996</v>
      </c>
      <c r="N53" s="473">
        <f>'9'!N53+'8'!N53+'7'!N53</f>
        <v>14179.472999999998</v>
      </c>
    </row>
    <row r="54" spans="1:14" ht="14.25" x14ac:dyDescent="0.3">
      <c r="A54" s="474" t="s">
        <v>401</v>
      </c>
      <c r="B54" s="495">
        <f>'9'!B54+'8'!B54+'7'!B54</f>
        <v>23064.409</v>
      </c>
      <c r="C54" s="496">
        <f>'9'!C54+'8'!C54+'7'!C54</f>
        <v>7291.8650000000007</v>
      </c>
      <c r="D54" s="496">
        <f>'9'!D54+'8'!D54+'7'!D54</f>
        <v>4617.6049999999996</v>
      </c>
      <c r="E54" s="496">
        <f>'9'!E54+'8'!E54+'7'!E54</f>
        <v>4502.2910000000002</v>
      </c>
      <c r="F54" s="496">
        <f>'9'!F54+'8'!F54+'7'!F54</f>
        <v>3557.7460000000001</v>
      </c>
      <c r="G54" s="496">
        <f>'9'!G54+'8'!G54+'7'!G54</f>
        <v>13083.608</v>
      </c>
      <c r="H54" s="496">
        <f>'9'!H54+'8'!H54+'7'!H54</f>
        <v>-4105.0169999999998</v>
      </c>
      <c r="I54" s="496">
        <f>'9'!I54+'8'!I54+'7'!I54</f>
        <v>-96.628</v>
      </c>
      <c r="J54" s="496">
        <f>'9'!J54+'8'!J54+'7'!J54</f>
        <v>0</v>
      </c>
      <c r="K54" s="496">
        <f>'9'!K54+'8'!K54+'7'!K54</f>
        <v>-669.17399999999998</v>
      </c>
      <c r="L54" s="496">
        <f>'9'!L54+'8'!L54+'7'!L54</f>
        <v>10771.055</v>
      </c>
      <c r="M54" s="497">
        <f>'9'!M54+'8'!M54+'7'!M54</f>
        <v>8959.143</v>
      </c>
      <c r="N54" s="475">
        <f>'9'!N54+'8'!N54+'7'!N54</f>
        <v>70976.903000000006</v>
      </c>
    </row>
    <row r="55" spans="1:14" ht="14.25" x14ac:dyDescent="0.3">
      <c r="A55" s="474" t="s">
        <v>211</v>
      </c>
      <c r="B55" s="495">
        <f>'9'!B55+'8'!B55+'7'!B55</f>
        <v>-33.109000000000002</v>
      </c>
      <c r="C55" s="496">
        <f>'9'!C55+'8'!C55+'7'!C55</f>
        <v>1478.258</v>
      </c>
      <c r="D55" s="496">
        <f>'9'!D55+'8'!D55+'7'!D55</f>
        <v>540.04100000000005</v>
      </c>
      <c r="E55" s="496">
        <f>'9'!E55+'8'!E55+'7'!E55</f>
        <v>0</v>
      </c>
      <c r="F55" s="496">
        <f>'9'!F55+'8'!F55+'7'!F55</f>
        <v>0</v>
      </c>
      <c r="G55" s="496">
        <f>'9'!G55+'8'!G55+'7'!G55</f>
        <v>1893.6410000000001</v>
      </c>
      <c r="H55" s="496">
        <f>'9'!H55+'8'!H55+'7'!H55</f>
        <v>0</v>
      </c>
      <c r="I55" s="496">
        <f>'9'!I55+'8'!I55+'7'!I55</f>
        <v>0</v>
      </c>
      <c r="J55" s="496">
        <f>'9'!J55+'8'!J55+'7'!J55</f>
        <v>-1407.454</v>
      </c>
      <c r="K55" s="496">
        <f>'9'!K55+'8'!K55+'7'!K55</f>
        <v>550.52300000000002</v>
      </c>
      <c r="L55" s="496">
        <f>'9'!L55+'8'!L55+'7'!L55</f>
        <v>2352.67</v>
      </c>
      <c r="M55" s="497">
        <f>'9'!M55+'8'!M55+'7'!M55</f>
        <v>-29.077000000000002</v>
      </c>
      <c r="N55" s="475">
        <f>'9'!N55+'8'!N55+'7'!N55</f>
        <v>5345.4930000000004</v>
      </c>
    </row>
    <row r="56" spans="1:14" ht="14.25" x14ac:dyDescent="0.3">
      <c r="A56" s="535" t="s">
        <v>419</v>
      </c>
      <c r="B56" s="495">
        <f>'9'!B56+'8'!B56+'7'!B56</f>
        <v>0</v>
      </c>
      <c r="C56" s="496">
        <f>'9'!C56+'8'!C56+'7'!C56</f>
        <v>0</v>
      </c>
      <c r="D56" s="496">
        <f>'9'!D56+'8'!D56+'7'!D56</f>
        <v>0</v>
      </c>
      <c r="E56" s="496">
        <f>'9'!E56+'8'!E56+'7'!E56</f>
        <v>0</v>
      </c>
      <c r="F56" s="496">
        <f>'9'!F56+'8'!F56+'7'!F56</f>
        <v>0</v>
      </c>
      <c r="G56" s="496">
        <f>'9'!G56+'8'!G56+'7'!G56</f>
        <v>0</v>
      </c>
      <c r="H56" s="496">
        <f>'9'!H56+'8'!H56+'7'!H56</f>
        <v>0</v>
      </c>
      <c r="I56" s="496">
        <f>'9'!I56+'8'!I56+'7'!I56</f>
        <v>0</v>
      </c>
      <c r="J56" s="496">
        <f>'9'!J56+'8'!J56+'7'!J56</f>
        <v>0</v>
      </c>
      <c r="K56" s="496">
        <f>'9'!K56+'8'!K56+'7'!K56</f>
        <v>0</v>
      </c>
      <c r="L56" s="496">
        <f>'9'!L56+'8'!L56+'7'!L56</f>
        <v>0</v>
      </c>
      <c r="M56" s="497">
        <f>'9'!M56+'8'!M56+'7'!M56</f>
        <v>0</v>
      </c>
      <c r="N56" s="475">
        <f>'9'!N56+'8'!N56+'7'!N56</f>
        <v>0</v>
      </c>
    </row>
    <row r="57" spans="1:14" ht="14.25" x14ac:dyDescent="0.3">
      <c r="A57" s="474" t="s">
        <v>402</v>
      </c>
      <c r="B57" s="495">
        <f>'9'!B57+'8'!B57+'7'!B57</f>
        <v>4959.4799999999996</v>
      </c>
      <c r="C57" s="496">
        <f>'9'!C57+'8'!C57+'7'!C57</f>
        <v>2706.8029999999999</v>
      </c>
      <c r="D57" s="496">
        <f>'9'!D57+'8'!D57+'7'!D57</f>
        <v>0</v>
      </c>
      <c r="E57" s="496">
        <f>'9'!E57+'8'!E57+'7'!E57</f>
        <v>6777.3010000000004</v>
      </c>
      <c r="F57" s="496">
        <f>'9'!F57+'8'!F57+'7'!F57</f>
        <v>10857.415000000001</v>
      </c>
      <c r="G57" s="496">
        <f>'9'!G57+'8'!G57+'7'!G57</f>
        <v>23023.314999999999</v>
      </c>
      <c r="H57" s="496">
        <f>'9'!H57+'8'!H57+'7'!H57</f>
        <v>1568.636</v>
      </c>
      <c r="I57" s="496">
        <f>'9'!I57+'8'!I57+'7'!I57</f>
        <v>10371.43</v>
      </c>
      <c r="J57" s="496">
        <f>'9'!J57+'8'!J57+'7'!J57</f>
        <v>7211.6859999999997</v>
      </c>
      <c r="K57" s="496">
        <f>'9'!K57+'8'!K57+'7'!K57</f>
        <v>64599.945</v>
      </c>
      <c r="L57" s="496">
        <f>'9'!L57+'8'!L57+'7'!L57</f>
        <v>90554.725000000006</v>
      </c>
      <c r="M57" s="497">
        <f>'9'!M57+'8'!M57+'7'!M57</f>
        <v>39314.436000000002</v>
      </c>
      <c r="N57" s="475">
        <f>'9'!N57+'8'!N57+'7'!N57</f>
        <v>261945.17199999999</v>
      </c>
    </row>
    <row r="58" spans="1:14" ht="14.25" x14ac:dyDescent="0.3">
      <c r="A58" s="474" t="s">
        <v>403</v>
      </c>
      <c r="B58" s="495">
        <f>'9'!B58+'8'!B58+'7'!B58</f>
        <v>0</v>
      </c>
      <c r="C58" s="496">
        <f>'9'!C58+'8'!C58+'7'!C58</f>
        <v>2586.8739999999998</v>
      </c>
      <c r="D58" s="496">
        <f>'9'!D58+'8'!D58+'7'!D58</f>
        <v>-2082.6329999999998</v>
      </c>
      <c r="E58" s="496">
        <f>'9'!E58+'8'!E58+'7'!E58</f>
        <v>-531.63400000000001</v>
      </c>
      <c r="F58" s="496">
        <f>'9'!F58+'8'!F58+'7'!F58</f>
        <v>0</v>
      </c>
      <c r="G58" s="496">
        <f>'9'!G58+'8'!G58+'7'!G58</f>
        <v>0</v>
      </c>
      <c r="H58" s="496">
        <f>'9'!H58+'8'!H58+'7'!H58</f>
        <v>0</v>
      </c>
      <c r="I58" s="496">
        <f>'9'!I58+'8'!I58+'7'!I58</f>
        <v>0</v>
      </c>
      <c r="J58" s="496">
        <f>'9'!J58+'8'!J58+'7'!J58</f>
        <v>0</v>
      </c>
      <c r="K58" s="496">
        <f>'9'!K58+'8'!K58+'7'!K58</f>
        <v>0</v>
      </c>
      <c r="L58" s="496">
        <f>'9'!L58+'8'!L58+'7'!L58</f>
        <v>0</v>
      </c>
      <c r="M58" s="497">
        <f>'9'!M58+'8'!M58+'7'!M58</f>
        <v>0</v>
      </c>
      <c r="N58" s="475">
        <f>'9'!N58+'8'!N58+'7'!N58</f>
        <v>-27.393000000000029</v>
      </c>
    </row>
    <row r="59" spans="1:14" ht="14.25" x14ac:dyDescent="0.3">
      <c r="A59" s="474" t="s">
        <v>404</v>
      </c>
      <c r="B59" s="495">
        <f>'9'!B59+'8'!B59+'7'!B59</f>
        <v>0</v>
      </c>
      <c r="C59" s="496">
        <f>'9'!C59+'8'!C59+'7'!C59</f>
        <v>1691.028</v>
      </c>
      <c r="D59" s="496">
        <f>'9'!D59+'8'!D59+'7'!D59</f>
        <v>0</v>
      </c>
      <c r="E59" s="496">
        <f>'9'!E59+'8'!E59+'7'!E59</f>
        <v>403.048</v>
      </c>
      <c r="F59" s="496">
        <f>'9'!F59+'8'!F59+'7'!F59</f>
        <v>2197.5709999999999</v>
      </c>
      <c r="G59" s="496">
        <f>'9'!G59+'8'!G59+'7'!G59</f>
        <v>0</v>
      </c>
      <c r="H59" s="496">
        <f>'9'!H59+'8'!H59+'7'!H59</f>
        <v>2794.8690000000001</v>
      </c>
      <c r="I59" s="496">
        <f>'9'!I59+'8'!I59+'7'!I59</f>
        <v>0</v>
      </c>
      <c r="J59" s="496">
        <f>'9'!J59+'8'!J59+'7'!J59</f>
        <v>1757.3209999999999</v>
      </c>
      <c r="K59" s="496">
        <f>'9'!K59+'8'!K59+'7'!K59</f>
        <v>1677.623</v>
      </c>
      <c r="L59" s="496">
        <f>'9'!L59+'8'!L59+'7'!L59</f>
        <v>0</v>
      </c>
      <c r="M59" s="497">
        <f>'9'!M59+'8'!M59+'7'!M59</f>
        <v>1086.1500000000001</v>
      </c>
      <c r="N59" s="475">
        <f>'9'!N59+'8'!N59+'7'!N59</f>
        <v>11607.609999999999</v>
      </c>
    </row>
    <row r="60" spans="1:14" ht="14.25" x14ac:dyDescent="0.3">
      <c r="A60" s="474" t="s">
        <v>183</v>
      </c>
      <c r="B60" s="495">
        <f>'9'!B60+'8'!B60+'7'!B60</f>
        <v>13432.852999999999</v>
      </c>
      <c r="C60" s="496">
        <f>'9'!C60+'8'!C60+'7'!C60</f>
        <v>13369.143</v>
      </c>
      <c r="D60" s="496">
        <f>'9'!D60+'8'!D60+'7'!D60</f>
        <v>15235.91</v>
      </c>
      <c r="E60" s="496">
        <f>'9'!E60+'8'!E60+'7'!E60</f>
        <v>15083.583000000001</v>
      </c>
      <c r="F60" s="496">
        <f>'9'!F60+'8'!F60+'7'!F60</f>
        <v>8324.9220000000005</v>
      </c>
      <c r="G60" s="496">
        <f>'9'!G60+'8'!G60+'7'!G60</f>
        <v>14590.655000000001</v>
      </c>
      <c r="H60" s="496">
        <f>'9'!H60+'8'!H60+'7'!H60</f>
        <v>16362.701999999999</v>
      </c>
      <c r="I60" s="496">
        <f>'9'!I60+'8'!I60+'7'!I60</f>
        <v>15988.938</v>
      </c>
      <c r="J60" s="496">
        <f>'9'!J60+'8'!J60+'7'!J60</f>
        <v>15540.758</v>
      </c>
      <c r="K60" s="496">
        <f>'9'!K60+'8'!K60+'7'!K60</f>
        <v>8575.7649999999994</v>
      </c>
      <c r="L60" s="496">
        <f>'9'!L60+'8'!L60+'7'!L60</f>
        <v>10207.495999999999</v>
      </c>
      <c r="M60" s="497">
        <f>'9'!M60+'8'!M60+'7'!M60</f>
        <v>9550.8019999999997</v>
      </c>
      <c r="N60" s="475">
        <f>'9'!N60+'8'!N60+'7'!N60</f>
        <v>156263.52699999997</v>
      </c>
    </row>
    <row r="61" spans="1:14" ht="14.25" x14ac:dyDescent="0.3">
      <c r="A61" s="474" t="s">
        <v>405</v>
      </c>
      <c r="B61" s="495">
        <f>'9'!B61+'8'!B61+'7'!B61</f>
        <v>265.94799999999998</v>
      </c>
      <c r="C61" s="496">
        <f>'9'!C61+'8'!C61+'7'!C61</f>
        <v>42.287999999999997</v>
      </c>
      <c r="D61" s="496">
        <f>'9'!D61+'8'!D61+'7'!D61</f>
        <v>0</v>
      </c>
      <c r="E61" s="496">
        <f>'9'!E61+'8'!E61+'7'!E61</f>
        <v>0</v>
      </c>
      <c r="F61" s="496">
        <f>'9'!F61+'8'!F61+'7'!F61</f>
        <v>-2.87</v>
      </c>
      <c r="G61" s="496">
        <f>'9'!G61+'8'!G61+'7'!G61</f>
        <v>0</v>
      </c>
      <c r="H61" s="496">
        <f>'9'!H61+'8'!H61+'7'!H61</f>
        <v>0.84399999999999997</v>
      </c>
      <c r="I61" s="496">
        <f>'9'!I61+'8'!I61+'7'!I61</f>
        <v>0</v>
      </c>
      <c r="J61" s="496">
        <f>'9'!J61+'8'!J61+'7'!J61</f>
        <v>0</v>
      </c>
      <c r="K61" s="496">
        <f>'9'!K61+'8'!K61+'7'!K61</f>
        <v>0</v>
      </c>
      <c r="L61" s="496">
        <f>'9'!L61+'8'!L61+'7'!L61</f>
        <v>0</v>
      </c>
      <c r="M61" s="497">
        <f>'9'!M61+'8'!M61+'7'!M61</f>
        <v>43.926000000000002</v>
      </c>
      <c r="N61" s="475">
        <f>'9'!N61+'8'!N61+'7'!N61</f>
        <v>350.13599999999997</v>
      </c>
    </row>
    <row r="62" spans="1:14" ht="14.25" x14ac:dyDescent="0.3">
      <c r="A62" s="474" t="s">
        <v>406</v>
      </c>
      <c r="B62" s="495">
        <f>'9'!B62+'8'!B62+'7'!B62</f>
        <v>0</v>
      </c>
      <c r="C62" s="496">
        <f>'9'!C62+'8'!C62+'7'!C62</f>
        <v>0</v>
      </c>
      <c r="D62" s="496">
        <f>'9'!D62+'8'!D62+'7'!D62</f>
        <v>0</v>
      </c>
      <c r="E62" s="496">
        <f>'9'!E62+'8'!E62+'7'!E62</f>
        <v>0</v>
      </c>
      <c r="F62" s="496">
        <f>'9'!F62+'8'!F62+'7'!F62</f>
        <v>6575.3859999999995</v>
      </c>
      <c r="G62" s="496">
        <f>'9'!G62+'8'!G62+'7'!G62</f>
        <v>2414.319</v>
      </c>
      <c r="H62" s="496">
        <f>'9'!H62+'8'!H62+'7'!H62</f>
        <v>0</v>
      </c>
      <c r="I62" s="496">
        <f>'9'!I62+'8'!I62+'7'!I62</f>
        <v>465.21499999999997</v>
      </c>
      <c r="J62" s="496">
        <f>'9'!J62+'8'!J62+'7'!J62</f>
        <v>1569.886</v>
      </c>
      <c r="K62" s="496">
        <f>'9'!K62+'8'!K62+'7'!K62</f>
        <v>840.08400000000006</v>
      </c>
      <c r="L62" s="496">
        <f>'9'!L62+'8'!L62+'7'!L62</f>
        <v>484.74700000000001</v>
      </c>
      <c r="M62" s="497">
        <f>'9'!M62+'8'!M62+'7'!M62</f>
        <v>158.49199999999999</v>
      </c>
      <c r="N62" s="475">
        <f>'9'!N62+'8'!N62+'7'!N62</f>
        <v>12508.129000000001</v>
      </c>
    </row>
    <row r="63" spans="1:14" ht="14.25" x14ac:dyDescent="0.3">
      <c r="A63" s="474" t="s">
        <v>407</v>
      </c>
      <c r="B63" s="495">
        <f>'9'!B63+'8'!B63+'7'!B63</f>
        <v>0</v>
      </c>
      <c r="C63" s="496">
        <f>'9'!C63+'8'!C63+'7'!C63</f>
        <v>0</v>
      </c>
      <c r="D63" s="496">
        <f>'9'!D63+'8'!D63+'7'!D63</f>
        <v>147.93199999999999</v>
      </c>
      <c r="E63" s="496">
        <f>'9'!E63+'8'!E63+'7'!E63</f>
        <v>0</v>
      </c>
      <c r="F63" s="496">
        <f>'9'!F63+'8'!F63+'7'!F63</f>
        <v>0</v>
      </c>
      <c r="G63" s="496">
        <f>'9'!G63+'8'!G63+'7'!G63</f>
        <v>-495.28</v>
      </c>
      <c r="H63" s="496">
        <f>'9'!H63+'8'!H63+'7'!H63</f>
        <v>105.57299999999999</v>
      </c>
      <c r="I63" s="496">
        <f>'9'!I63+'8'!I63+'7'!I63</f>
        <v>693.55499999999995</v>
      </c>
      <c r="J63" s="496">
        <f>'9'!J63+'8'!J63+'7'!J63</f>
        <v>-232.18299999999999</v>
      </c>
      <c r="K63" s="496">
        <f>'9'!K63+'8'!K63+'7'!K63</f>
        <v>-99.67</v>
      </c>
      <c r="L63" s="496">
        <f>'9'!L63+'8'!L63+'7'!L63</f>
        <v>-1.0660000000000001</v>
      </c>
      <c r="M63" s="497">
        <f>'9'!M63+'8'!M63+'7'!M63</f>
        <v>23.448</v>
      </c>
      <c r="N63" s="475">
        <f>'9'!N63+'8'!N63+'7'!N63</f>
        <v>142.30899999999997</v>
      </c>
    </row>
    <row r="64" spans="1:14" ht="14.25" x14ac:dyDescent="0.3">
      <c r="A64" s="476" t="s">
        <v>468</v>
      </c>
      <c r="B64" s="495">
        <f>'9'!B64+'8'!B64+'7'!B64</f>
        <v>0</v>
      </c>
      <c r="C64" s="495">
        <f>'9'!C64+'8'!C64+'7'!C64</f>
        <v>0</v>
      </c>
      <c r="D64" s="495">
        <f>'9'!D64+'8'!D64+'7'!D64</f>
        <v>0</v>
      </c>
      <c r="E64" s="495">
        <f>'9'!E64+'8'!E64+'7'!E64</f>
        <v>0</v>
      </c>
      <c r="F64" s="495">
        <f>'9'!F64+'8'!F64+'7'!F64</f>
        <v>7.907</v>
      </c>
      <c r="G64" s="495">
        <f>'9'!G64+'8'!G64+'7'!G64</f>
        <v>1E-3</v>
      </c>
      <c r="H64" s="495">
        <f>'9'!H64+'8'!H64+'7'!H64</f>
        <v>0</v>
      </c>
      <c r="I64" s="495">
        <f>'9'!I64+'8'!I64+'7'!I64</f>
        <v>0</v>
      </c>
      <c r="J64" s="495">
        <f>'9'!J64+'8'!J64+'7'!J64</f>
        <v>0</v>
      </c>
      <c r="K64" s="495">
        <f>'9'!K64+'8'!K64+'7'!K64</f>
        <v>0</v>
      </c>
      <c r="L64" s="495">
        <f>'9'!L64+'8'!L64+'7'!L64</f>
        <v>0</v>
      </c>
      <c r="M64" s="495">
        <f>'9'!M64+'8'!M64+'7'!M64</f>
        <v>0</v>
      </c>
      <c r="N64" s="475">
        <f>SUM(B64:M64)</f>
        <v>7.9080000000000004</v>
      </c>
    </row>
    <row r="65" spans="1:14" ht="15" thickBot="1" x14ac:dyDescent="0.35">
      <c r="A65" s="476" t="s">
        <v>408</v>
      </c>
      <c r="B65" s="498">
        <f>'9'!B65+'8'!B65+'7'!B65</f>
        <v>9903.0130000000008</v>
      </c>
      <c r="C65" s="499">
        <f>'9'!C65+'8'!C65+'7'!C65</f>
        <v>8372.5869999999995</v>
      </c>
      <c r="D65" s="499">
        <f>'9'!D65+'8'!D65+'7'!D65</f>
        <v>9778.9140000000007</v>
      </c>
      <c r="E65" s="499">
        <f>'9'!E65+'8'!E65+'7'!E65</f>
        <v>10489.194</v>
      </c>
      <c r="F65" s="499">
        <f>'9'!F65+'8'!F65+'7'!F65</f>
        <v>8991.7000000000007</v>
      </c>
      <c r="G65" s="499">
        <f>'9'!G65+'8'!G65+'7'!G65</f>
        <v>8509.7630000000008</v>
      </c>
      <c r="H65" s="499">
        <f>'9'!H65+'8'!H65+'7'!H65</f>
        <v>10251.216</v>
      </c>
      <c r="I65" s="499">
        <f>'9'!I65+'8'!I65+'7'!I65</f>
        <v>9143.9459999999999</v>
      </c>
      <c r="J65" s="499">
        <f>'9'!J65+'8'!J65+'7'!J65</f>
        <v>10761.476000000001</v>
      </c>
      <c r="K65" s="499">
        <f>'9'!K65+'8'!K65+'7'!K65</f>
        <v>3298.7440000000001</v>
      </c>
      <c r="L65" s="499">
        <f>'9'!L65+'8'!L65+'7'!L65</f>
        <v>-151.28399999999999</v>
      </c>
      <c r="M65" s="500">
        <f>'9'!M65+'8'!M65+'7'!M65</f>
        <v>574.524</v>
      </c>
      <c r="N65" s="477">
        <f>'9'!N65+'8'!N65+'7'!N65</f>
        <v>89923.79300000002</v>
      </c>
    </row>
    <row r="66" spans="1:14" ht="14.25" thickBot="1" x14ac:dyDescent="0.3">
      <c r="A66" s="470" t="s">
        <v>409</v>
      </c>
      <c r="B66" s="489">
        <f>'9'!B66+'8'!B66+'7'!B66</f>
        <v>2265.81</v>
      </c>
      <c r="C66" s="490">
        <f>'9'!C66+'8'!C66+'7'!C66</f>
        <v>686.11699999999996</v>
      </c>
      <c r="D66" s="490">
        <f>'9'!D66+'8'!D66+'7'!D66</f>
        <v>1079.8</v>
      </c>
      <c r="E66" s="490">
        <f>'9'!E66+'8'!E66+'7'!E66</f>
        <v>1105.3820000000001</v>
      </c>
      <c r="F66" s="490">
        <f>'9'!F66+'8'!F66+'7'!F66</f>
        <v>3126.0639999999999</v>
      </c>
      <c r="G66" s="490">
        <f>'9'!G66+'8'!G66+'7'!G66</f>
        <v>653.351</v>
      </c>
      <c r="H66" s="490">
        <f>'9'!H66+'8'!H66+'7'!H66</f>
        <v>1485.1079999999999</v>
      </c>
      <c r="I66" s="490">
        <f>'9'!I66+'8'!I66+'7'!I66</f>
        <v>1428.569</v>
      </c>
      <c r="J66" s="490">
        <f>'9'!J66+'8'!J66+'7'!J66</f>
        <v>343.42200000000003</v>
      </c>
      <c r="K66" s="490">
        <f>'9'!K66+'8'!K66+'7'!K66</f>
        <v>2203.0990000000002</v>
      </c>
      <c r="L66" s="490">
        <f>'9'!L66+'8'!L66+'7'!L66</f>
        <v>623.97299999999996</v>
      </c>
      <c r="M66" s="491">
        <f>'9'!M66+'8'!M66+'7'!M66</f>
        <v>1293.9390000000001</v>
      </c>
      <c r="N66" s="471">
        <f>'9'!N66+'8'!N66+'7'!N66</f>
        <v>16294.634</v>
      </c>
    </row>
    <row r="67" spans="1:14" ht="14.25" x14ac:dyDescent="0.3">
      <c r="A67" s="472" t="s">
        <v>212</v>
      </c>
      <c r="B67" s="492">
        <f>'9'!B67+'8'!B67+'7'!B67</f>
        <v>1704.0519999999999</v>
      </c>
      <c r="C67" s="493">
        <f>'9'!C67+'8'!C67+'7'!C67</f>
        <v>687.20299999999997</v>
      </c>
      <c r="D67" s="493">
        <f>'9'!D67+'8'!D67+'7'!D67</f>
        <v>1082.8599999999999</v>
      </c>
      <c r="E67" s="493">
        <f>'9'!E67+'8'!E67+'7'!E67</f>
        <v>835.928</v>
      </c>
      <c r="F67" s="493">
        <f>'9'!F67+'8'!F67+'7'!F67</f>
        <v>3079.1869999999999</v>
      </c>
      <c r="G67" s="493">
        <f>'9'!G67+'8'!G67+'7'!G67</f>
        <v>314.23099999999999</v>
      </c>
      <c r="H67" s="493">
        <f>'9'!H67+'8'!H67+'7'!H67</f>
        <v>990.43</v>
      </c>
      <c r="I67" s="493">
        <f>'9'!I67+'8'!I67+'7'!I67</f>
        <v>1372.4639999999999</v>
      </c>
      <c r="J67" s="493">
        <f>'9'!J67+'8'!J67+'7'!J67</f>
        <v>0</v>
      </c>
      <c r="K67" s="493">
        <f>'9'!K67+'8'!K67+'7'!K67</f>
        <v>2183.77</v>
      </c>
      <c r="L67" s="493">
        <f>'9'!L67+'8'!L67+'7'!L67</f>
        <v>369.35300000000001</v>
      </c>
      <c r="M67" s="494">
        <f>'9'!M67+'8'!M67+'7'!M67</f>
        <v>1293.9390000000001</v>
      </c>
      <c r="N67" s="473">
        <f>'9'!N67+'8'!N67+'7'!N67</f>
        <v>13913.416999999999</v>
      </c>
    </row>
    <row r="68" spans="1:14" ht="14.25" x14ac:dyDescent="0.3">
      <c r="A68" s="474" t="s">
        <v>410</v>
      </c>
      <c r="B68" s="495">
        <f>'9'!B68+'8'!B68+'7'!B68</f>
        <v>-1.044</v>
      </c>
      <c r="C68" s="496">
        <f>'9'!C68+'8'!C68+'7'!C68</f>
        <v>-1.0860000000000001</v>
      </c>
      <c r="D68" s="496">
        <f>'9'!D68+'8'!D68+'7'!D68</f>
        <v>-3.06</v>
      </c>
      <c r="E68" s="496">
        <f>'9'!E68+'8'!E68+'7'!E68</f>
        <v>-0.40400000000000003</v>
      </c>
      <c r="F68" s="496">
        <f>'9'!F68+'8'!F68+'7'!F68</f>
        <v>-0.93500000000000005</v>
      </c>
      <c r="G68" s="496">
        <f>'9'!G68+'8'!G68+'7'!G68</f>
        <v>-0.8</v>
      </c>
      <c r="H68" s="496">
        <f>'9'!H68+'8'!H68+'7'!H68</f>
        <v>0</v>
      </c>
      <c r="I68" s="496">
        <f>'9'!I68+'8'!I68+'7'!I68</f>
        <v>0</v>
      </c>
      <c r="J68" s="496">
        <f>'9'!J68+'8'!J68+'7'!J68</f>
        <v>0</v>
      </c>
      <c r="K68" s="496">
        <f>'9'!K68+'8'!K68+'7'!K68</f>
        <v>0</v>
      </c>
      <c r="L68" s="496">
        <f>'9'!L68+'8'!L68+'7'!L68</f>
        <v>0</v>
      </c>
      <c r="M68" s="497">
        <f>'9'!M68+'8'!M68+'7'!M68</f>
        <v>0</v>
      </c>
      <c r="N68" s="475">
        <f>'9'!N68+'8'!N68+'7'!N68</f>
        <v>-7.3289999999999997</v>
      </c>
    </row>
    <row r="69" spans="1:14" ht="15" thickBot="1" x14ac:dyDescent="0.35">
      <c r="A69" s="476" t="s">
        <v>411</v>
      </c>
      <c r="B69" s="498">
        <f>'9'!B69+'8'!B69+'7'!B69</f>
        <v>562.80200000000002</v>
      </c>
      <c r="C69" s="499">
        <f>'9'!C69+'8'!C69+'7'!C69</f>
        <v>0</v>
      </c>
      <c r="D69" s="499">
        <f>'9'!D69+'8'!D69+'7'!D69</f>
        <v>0</v>
      </c>
      <c r="E69" s="499">
        <f>'9'!E69+'8'!E69+'7'!E69</f>
        <v>269.858</v>
      </c>
      <c r="F69" s="499">
        <f>'9'!F69+'8'!F69+'7'!F69</f>
        <v>47.811999999999998</v>
      </c>
      <c r="G69" s="499">
        <f>'9'!G69+'8'!G69+'7'!G69</f>
        <v>339.92</v>
      </c>
      <c r="H69" s="499">
        <f>'9'!H69+'8'!H69+'7'!H69</f>
        <v>494.678</v>
      </c>
      <c r="I69" s="499">
        <f>'9'!I69+'8'!I69+'7'!I69</f>
        <v>56.104999999999997</v>
      </c>
      <c r="J69" s="499">
        <f>'9'!J69+'8'!J69+'7'!J69</f>
        <v>343.42200000000003</v>
      </c>
      <c r="K69" s="499">
        <f>'9'!K69+'8'!K69+'7'!K69</f>
        <v>19.329000000000001</v>
      </c>
      <c r="L69" s="499">
        <f>'9'!L69+'8'!L69+'7'!L69</f>
        <v>254.62</v>
      </c>
      <c r="M69" s="500">
        <f>'9'!M69+'8'!M69+'7'!M69</f>
        <v>0</v>
      </c>
      <c r="N69" s="477">
        <f>'9'!N69+'8'!N69+'7'!N69</f>
        <v>2388.5460000000003</v>
      </c>
    </row>
    <row r="70" spans="1:14" ht="14.25" thickBot="1" x14ac:dyDescent="0.3">
      <c r="A70" s="470" t="s">
        <v>213</v>
      </c>
      <c r="B70" s="489">
        <f>'9'!B70+'8'!B70+'7'!B70</f>
        <v>1811.088</v>
      </c>
      <c r="C70" s="490">
        <f>'9'!C70+'8'!C70+'7'!C70</f>
        <v>2826.067</v>
      </c>
      <c r="D70" s="490">
        <f>'9'!D70+'8'!D70+'7'!D70</f>
        <v>5700.1889999999994</v>
      </c>
      <c r="E70" s="490">
        <f>'9'!E70+'8'!E70+'7'!E70</f>
        <v>3544.6000000000004</v>
      </c>
      <c r="F70" s="490">
        <f>'9'!F70+'8'!F70+'7'!F70</f>
        <v>8109.6019999999999</v>
      </c>
      <c r="G70" s="490">
        <f>'9'!G70+'8'!G70+'7'!G70</f>
        <v>368.5139999999999</v>
      </c>
      <c r="H70" s="490">
        <f>'9'!H70+'8'!H70+'7'!H70</f>
        <v>5457.3419999999996</v>
      </c>
      <c r="I70" s="490">
        <f>'9'!I70+'8'!I70+'7'!I70</f>
        <v>3426.5940000000001</v>
      </c>
      <c r="J70" s="490">
        <f>'9'!J70+'8'!J70+'7'!J70</f>
        <v>4750.63</v>
      </c>
      <c r="K70" s="490">
        <f>'9'!K70+'8'!K70+'7'!K70</f>
        <v>4705.3130000000001</v>
      </c>
      <c r="L70" s="490">
        <f>'9'!L70+'8'!L70+'7'!L70</f>
        <v>7769.4130000000005</v>
      </c>
      <c r="M70" s="491">
        <f>'9'!M70+'8'!M70+'7'!M70</f>
        <v>310.81000000000131</v>
      </c>
      <c r="N70" s="471">
        <f>'9'!N70+'8'!N70+'7'!N70</f>
        <v>48780.161999999989</v>
      </c>
    </row>
    <row r="71" spans="1:14" ht="15" thickBot="1" x14ac:dyDescent="0.35">
      <c r="A71" s="478" t="s">
        <v>213</v>
      </c>
      <c r="B71" s="501">
        <f>'9'!B71+'8'!B71+'7'!B71</f>
        <v>1811.088</v>
      </c>
      <c r="C71" s="502">
        <f>'9'!C71+'8'!C71+'7'!C71</f>
        <v>2826.067</v>
      </c>
      <c r="D71" s="502">
        <f>'9'!D71+'8'!D71+'7'!D71</f>
        <v>5700.1889999999994</v>
      </c>
      <c r="E71" s="502">
        <f>'9'!E71+'8'!E71+'7'!E71</f>
        <v>3544.6000000000004</v>
      </c>
      <c r="F71" s="502">
        <f>'9'!F71+'8'!F71+'7'!F71</f>
        <v>8109.6019999999999</v>
      </c>
      <c r="G71" s="502">
        <f>'9'!G71+'8'!G71+'7'!G71</f>
        <v>368.5139999999999</v>
      </c>
      <c r="H71" s="502">
        <f>'9'!H71+'8'!H71+'7'!H71</f>
        <v>5457.3419999999996</v>
      </c>
      <c r="I71" s="502">
        <f>'9'!I71+'8'!I71+'7'!I71</f>
        <v>3426.5940000000001</v>
      </c>
      <c r="J71" s="502">
        <f>'9'!J71+'8'!J71+'7'!J71</f>
        <v>4750.63</v>
      </c>
      <c r="K71" s="502">
        <f>'9'!K71+'8'!K71+'7'!K71</f>
        <v>4705.3130000000001</v>
      </c>
      <c r="L71" s="502">
        <f>'9'!L71+'8'!L71+'7'!L71</f>
        <v>7769.4130000000005</v>
      </c>
      <c r="M71" s="503">
        <f>'9'!M71+'8'!M71+'7'!M71</f>
        <v>310.81000000000131</v>
      </c>
      <c r="N71" s="479">
        <f>'9'!N71+'8'!N71+'7'!N71</f>
        <v>48780.161999999989</v>
      </c>
    </row>
    <row r="72" spans="1:14" ht="14.25" thickBot="1" x14ac:dyDescent="0.3">
      <c r="A72" s="483" t="s">
        <v>15</v>
      </c>
      <c r="B72" s="507">
        <f>'9'!B72+'8'!B72+'7'!B72</f>
        <v>999272.42299999995</v>
      </c>
      <c r="C72" s="508">
        <f>'9'!C72+'8'!C72+'7'!C72</f>
        <v>903841.228</v>
      </c>
      <c r="D72" s="508">
        <f>'9'!D72+'8'!D72+'7'!D72</f>
        <v>1017496.486</v>
      </c>
      <c r="E72" s="508">
        <f>'9'!E72+'8'!E72+'7'!E72</f>
        <v>980696.44900000002</v>
      </c>
      <c r="F72" s="508">
        <f>'9'!F72+'8'!F72+'7'!F72</f>
        <v>840638.16100000008</v>
      </c>
      <c r="G72" s="508">
        <f>'9'!G72+'8'!G72+'7'!G72</f>
        <v>914293.60100000002</v>
      </c>
      <c r="H72" s="508">
        <f>'9'!H72+'8'!H72+'7'!H72</f>
        <v>925534.55499999993</v>
      </c>
      <c r="I72" s="508">
        <f>'9'!I72+'8'!I72+'7'!I72</f>
        <v>998774.16200000013</v>
      </c>
      <c r="J72" s="508">
        <f>'9'!J72+'8'!J72+'7'!J72</f>
        <v>948407.82299999997</v>
      </c>
      <c r="K72" s="508">
        <f>'9'!K72+'8'!K72+'7'!K72</f>
        <v>980087.32199999993</v>
      </c>
      <c r="L72" s="508">
        <f>'9'!L72+'8'!L72+'7'!L72</f>
        <v>925378.61300000013</v>
      </c>
      <c r="M72" s="509">
        <f>'9'!M72+'8'!M72+'7'!M72</f>
        <v>998160.72299999977</v>
      </c>
      <c r="N72" s="484">
        <f>'9'!N72+'8'!N72+'7'!N72</f>
        <v>11432581.546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K63"/>
  <sheetViews>
    <sheetView topLeftCell="A30" zoomScale="115" zoomScaleNormal="115" workbookViewId="0">
      <selection activeCell="C44" sqref="C44:H44"/>
    </sheetView>
  </sheetViews>
  <sheetFormatPr baseColWidth="10" defaultRowHeight="13.5" x14ac:dyDescent="0.25"/>
  <cols>
    <col min="1" max="1" width="28.28515625" style="8" customWidth="1"/>
    <col min="2" max="2" width="32.85546875" style="8" customWidth="1"/>
    <col min="3" max="3" width="32.140625" style="8" customWidth="1"/>
    <col min="4" max="4" width="14.28515625" style="8" customWidth="1"/>
    <col min="5" max="5" width="20.28515625" style="8" customWidth="1"/>
    <col min="6" max="6" width="14.5703125" style="8" customWidth="1"/>
    <col min="7" max="7" width="13.85546875" style="8" bestFit="1" customWidth="1"/>
    <col min="8" max="8" width="16.42578125" style="8" customWidth="1"/>
    <col min="9" max="9" width="15.7109375" style="8" bestFit="1" customWidth="1"/>
    <col min="10" max="10" width="24.5703125" style="8" bestFit="1" customWidth="1"/>
    <col min="11" max="16384" width="11.42578125" style="8"/>
  </cols>
  <sheetData>
    <row r="1" spans="1:10" x14ac:dyDescent="0.25">
      <c r="B1" s="14"/>
      <c r="C1" s="15" t="s">
        <v>445</v>
      </c>
      <c r="D1" s="14"/>
      <c r="E1" s="14"/>
      <c r="F1" s="14"/>
      <c r="G1" s="14"/>
      <c r="H1" s="14"/>
    </row>
    <row r="2" spans="1:10" x14ac:dyDescent="0.25">
      <c r="B2" s="14"/>
      <c r="C2" s="16"/>
      <c r="D2" s="16"/>
      <c r="E2" s="16"/>
      <c r="F2" s="16"/>
      <c r="G2" s="16"/>
      <c r="H2" s="14"/>
    </row>
    <row r="3" spans="1:10" x14ac:dyDescent="0.25">
      <c r="B3" s="15" t="s">
        <v>203</v>
      </c>
      <c r="C3" s="14"/>
      <c r="D3" s="14"/>
      <c r="E3" s="14"/>
      <c r="F3" s="14"/>
      <c r="G3" s="14"/>
      <c r="H3" s="14"/>
    </row>
    <row r="4" spans="1:10" x14ac:dyDescent="0.25">
      <c r="B4" s="16"/>
      <c r="C4" s="16"/>
      <c r="D4" s="16"/>
      <c r="E4" s="16"/>
      <c r="F4" s="17"/>
      <c r="G4" s="14"/>
      <c r="H4" s="14"/>
    </row>
    <row r="5" spans="1:10" x14ac:dyDescent="0.25">
      <c r="B5" s="18" t="s">
        <v>155</v>
      </c>
      <c r="C5" s="17"/>
      <c r="D5" s="17"/>
      <c r="E5" s="17"/>
      <c r="F5" s="17"/>
      <c r="G5" s="14"/>
    </row>
    <row r="6" spans="1:10" x14ac:dyDescent="0.25">
      <c r="B6" s="14"/>
      <c r="C6" s="14"/>
      <c r="D6" s="14"/>
      <c r="E6" s="14"/>
      <c r="F6" s="14"/>
      <c r="G6" s="14"/>
    </row>
    <row r="7" spans="1:10" x14ac:dyDescent="0.25">
      <c r="B7" s="14"/>
      <c r="C7" s="563"/>
      <c r="D7" s="564" t="s">
        <v>156</v>
      </c>
      <c r="E7" s="564" t="s">
        <v>316</v>
      </c>
      <c r="F7" s="564"/>
      <c r="G7" s="19"/>
    </row>
    <row r="8" spans="1:10" x14ac:dyDescent="0.25">
      <c r="A8" s="28"/>
      <c r="B8" s="66"/>
      <c r="C8" s="565" t="s">
        <v>157</v>
      </c>
      <c r="D8" s="566" t="s">
        <v>158</v>
      </c>
      <c r="E8" s="566" t="s">
        <v>159</v>
      </c>
      <c r="F8" s="566" t="s">
        <v>39</v>
      </c>
      <c r="G8" s="23"/>
    </row>
    <row r="9" spans="1:10" ht="16.5" customHeight="1" x14ac:dyDescent="0.25">
      <c r="A9" s="28"/>
      <c r="B9" s="66"/>
      <c r="C9" s="567" t="s">
        <v>89</v>
      </c>
      <c r="D9" s="566" t="s">
        <v>218</v>
      </c>
      <c r="E9" s="566" t="s">
        <v>160</v>
      </c>
      <c r="F9" s="568"/>
      <c r="G9" s="23"/>
      <c r="H9" s="30"/>
    </row>
    <row r="10" spans="1:10" ht="20.100000000000001" customHeight="1" x14ac:dyDescent="0.25">
      <c r="A10" s="28"/>
      <c r="B10" s="28"/>
      <c r="C10" s="182" t="s">
        <v>190</v>
      </c>
      <c r="D10" s="214">
        <f>+'13'!N5</f>
        <v>3281.5519999999997</v>
      </c>
      <c r="E10" s="214">
        <f>+'19'!N5</f>
        <v>2644481.2800000003</v>
      </c>
      <c r="F10" s="215">
        <f>SUM(D10:E10)</f>
        <v>2647762.8320000004</v>
      </c>
      <c r="G10" s="425"/>
      <c r="H10" s="422"/>
      <c r="I10" s="428"/>
      <c r="J10" s="20"/>
    </row>
    <row r="11" spans="1:10" ht="20.100000000000001" customHeight="1" x14ac:dyDescent="0.25">
      <c r="A11" s="28"/>
      <c r="B11" s="191"/>
      <c r="C11" s="182" t="s">
        <v>191</v>
      </c>
      <c r="D11" s="214">
        <f>+'13'!N6</f>
        <v>0</v>
      </c>
      <c r="E11" s="214">
        <f>+'19'!N6</f>
        <v>1518176.5300000005</v>
      </c>
      <c r="F11" s="215">
        <f t="shared" ref="F11:F24" si="0">SUM(D11:E11)</f>
        <v>1518176.5300000005</v>
      </c>
      <c r="G11" s="426"/>
      <c r="H11" s="422"/>
      <c r="I11" s="428"/>
      <c r="J11" s="20"/>
    </row>
    <row r="12" spans="1:10" ht="20.100000000000001" customHeight="1" x14ac:dyDescent="0.25">
      <c r="A12" s="28"/>
      <c r="B12" s="191"/>
      <c r="C12" s="182" t="s">
        <v>192</v>
      </c>
      <c r="D12" s="214">
        <f>+'13'!N7</f>
        <v>570.846</v>
      </c>
      <c r="E12" s="214">
        <f>+'19'!N7</f>
        <v>496847.92</v>
      </c>
      <c r="F12" s="215">
        <f t="shared" si="0"/>
        <v>497418.766</v>
      </c>
      <c r="G12" s="425"/>
      <c r="H12" s="422"/>
      <c r="I12" s="428"/>
      <c r="J12" s="20"/>
    </row>
    <row r="13" spans="1:10" ht="17.25" customHeight="1" x14ac:dyDescent="0.25">
      <c r="A13" s="28"/>
      <c r="B13" s="191"/>
      <c r="C13" s="534" t="s">
        <v>214</v>
      </c>
      <c r="D13" s="214">
        <f>+'13'!N8</f>
        <v>0</v>
      </c>
      <c r="E13" s="214">
        <f>+'19'!N8</f>
        <v>1262.9299999999998</v>
      </c>
      <c r="F13" s="215">
        <f t="shared" si="0"/>
        <v>1262.9299999999998</v>
      </c>
      <c r="G13" s="426"/>
      <c r="H13" s="422"/>
      <c r="I13" s="428"/>
      <c r="J13" s="20"/>
    </row>
    <row r="14" spans="1:10" ht="20.100000000000001" customHeight="1" x14ac:dyDescent="0.25">
      <c r="A14" s="28"/>
      <c r="B14" s="191"/>
      <c r="C14" s="182" t="s">
        <v>193</v>
      </c>
      <c r="D14" s="214">
        <f>+'13'!N9</f>
        <v>8403.5429999999978</v>
      </c>
      <c r="E14" s="214">
        <f>+'19'!N9</f>
        <v>1630276.88</v>
      </c>
      <c r="F14" s="215">
        <f t="shared" si="0"/>
        <v>1638680.423</v>
      </c>
      <c r="G14" s="425"/>
      <c r="H14" s="422"/>
      <c r="I14" s="428"/>
      <c r="J14" s="20"/>
    </row>
    <row r="15" spans="1:10" ht="20.100000000000001" customHeight="1" x14ac:dyDescent="0.25">
      <c r="A15" s="28"/>
      <c r="B15" s="191"/>
      <c r="C15" s="182" t="s">
        <v>194</v>
      </c>
      <c r="D15" s="214">
        <f>+'13'!N10</f>
        <v>117.4</v>
      </c>
      <c r="E15" s="424">
        <f>+'19'!N10</f>
        <v>143189.84999999998</v>
      </c>
      <c r="F15" s="215">
        <f t="shared" si="0"/>
        <v>143307.24999999997</v>
      </c>
      <c r="G15" s="423"/>
      <c r="H15" s="422"/>
      <c r="I15" s="428"/>
      <c r="J15" s="20"/>
    </row>
    <row r="16" spans="1:10" ht="20.100000000000001" customHeight="1" x14ac:dyDescent="0.25">
      <c r="A16" s="28"/>
      <c r="B16" s="191"/>
      <c r="C16" s="182" t="s">
        <v>195</v>
      </c>
      <c r="D16" s="214">
        <f>+'13'!N11</f>
        <v>68084.610000000015</v>
      </c>
      <c r="E16" s="214">
        <f>+'19'!N11</f>
        <v>292641.69999999995</v>
      </c>
      <c r="F16" s="215">
        <f>SUM(D16:E16)</f>
        <v>360726.30999999994</v>
      </c>
      <c r="G16" s="425"/>
      <c r="H16" s="422"/>
      <c r="I16" s="428"/>
      <c r="J16" s="20"/>
    </row>
    <row r="17" spans="1:10" ht="20.100000000000001" customHeight="1" x14ac:dyDescent="0.25">
      <c r="A17" s="28"/>
      <c r="B17" s="191"/>
      <c r="C17" s="182" t="s">
        <v>196</v>
      </c>
      <c r="D17" s="214">
        <f>+'13'!N12</f>
        <v>0</v>
      </c>
      <c r="E17" s="214">
        <f>+'19'!N12</f>
        <v>6035.18</v>
      </c>
      <c r="F17" s="215">
        <f t="shared" si="0"/>
        <v>6035.18</v>
      </c>
      <c r="G17" s="425"/>
      <c r="H17" s="422"/>
      <c r="I17" s="428"/>
      <c r="J17" s="20"/>
    </row>
    <row r="18" spans="1:10" ht="20.100000000000001" customHeight="1" x14ac:dyDescent="0.25">
      <c r="A18" s="28"/>
      <c r="B18" s="191"/>
      <c r="C18" s="182" t="s">
        <v>197</v>
      </c>
      <c r="D18" s="214">
        <f>+'13'!N13</f>
        <v>0</v>
      </c>
      <c r="E18" s="214">
        <f>+'19'!N13</f>
        <v>531803.21000000008</v>
      </c>
      <c r="F18" s="215">
        <f t="shared" si="0"/>
        <v>531803.21000000008</v>
      </c>
      <c r="G18" s="425"/>
      <c r="H18" s="422"/>
      <c r="I18" s="428"/>
      <c r="J18" s="20"/>
    </row>
    <row r="19" spans="1:10" ht="20.100000000000001" customHeight="1" x14ac:dyDescent="0.25">
      <c r="A19" s="28"/>
      <c r="B19" s="191"/>
      <c r="C19" s="134" t="s">
        <v>198</v>
      </c>
      <c r="D19" s="214">
        <f>+'13'!N14</f>
        <v>66078.088999999993</v>
      </c>
      <c r="E19" s="214">
        <f>+'19'!N14</f>
        <v>4439723.57</v>
      </c>
      <c r="F19" s="215">
        <f t="shared" si="0"/>
        <v>4505801.659</v>
      </c>
      <c r="G19" s="425"/>
      <c r="H19" s="422"/>
      <c r="I19" s="429"/>
      <c r="J19" s="20"/>
    </row>
    <row r="20" spans="1:10" ht="20.100000000000001" customHeight="1" x14ac:dyDescent="0.25">
      <c r="A20" s="28"/>
      <c r="B20" s="191"/>
      <c r="C20" s="134" t="s">
        <v>339</v>
      </c>
      <c r="D20" s="214">
        <f>+'13'!N15</f>
        <v>57330.279999999992</v>
      </c>
      <c r="E20" s="214">
        <f>+'19'!N15</f>
        <v>5059109.82</v>
      </c>
      <c r="F20" s="215">
        <f t="shared" si="0"/>
        <v>5116440.1000000006</v>
      </c>
      <c r="G20" s="425"/>
      <c r="H20" s="422"/>
      <c r="I20" s="428"/>
      <c r="J20" s="20"/>
    </row>
    <row r="21" spans="1:10" ht="20.100000000000001" customHeight="1" x14ac:dyDescent="0.25">
      <c r="A21" s="28"/>
      <c r="B21" s="191"/>
      <c r="C21" s="134" t="s">
        <v>340</v>
      </c>
      <c r="D21" s="214">
        <f>+'13'!N16</f>
        <v>0</v>
      </c>
      <c r="E21" s="214">
        <f>+'19'!N16</f>
        <v>0</v>
      </c>
      <c r="F21" s="215">
        <f>SUM(D21:E21)</f>
        <v>0</v>
      </c>
      <c r="G21" s="425"/>
      <c r="H21" s="422"/>
      <c r="I21" s="428"/>
      <c r="J21" s="20"/>
    </row>
    <row r="22" spans="1:10" ht="20.100000000000001" customHeight="1" x14ac:dyDescent="0.25">
      <c r="A22" s="28"/>
      <c r="B22" s="191"/>
      <c r="C22" s="182" t="s">
        <v>205</v>
      </c>
      <c r="D22" s="214">
        <f>+'13'!N17</f>
        <v>1277.627</v>
      </c>
      <c r="E22" s="214">
        <f>+'19'!N17</f>
        <v>127321</v>
      </c>
      <c r="F22" s="215">
        <f t="shared" si="0"/>
        <v>128598.62699999999</v>
      </c>
      <c r="G22" s="425"/>
      <c r="H22" s="422"/>
      <c r="I22" s="428"/>
    </row>
    <row r="23" spans="1:10" ht="20.100000000000001" customHeight="1" x14ac:dyDescent="0.25">
      <c r="A23" s="28"/>
      <c r="B23" s="191"/>
      <c r="C23" s="182" t="s">
        <v>433</v>
      </c>
      <c r="D23" s="214">
        <f>+'13'!N18</f>
        <v>12590.440999999999</v>
      </c>
      <c r="E23" s="214">
        <f>+'19'!N18</f>
        <v>0</v>
      </c>
      <c r="F23" s="215">
        <f>SUM(D23:E23)</f>
        <v>12590.440999999999</v>
      </c>
      <c r="G23" s="425"/>
      <c r="H23" s="422"/>
      <c r="I23" s="428"/>
    </row>
    <row r="24" spans="1:10" ht="20.100000000000001" customHeight="1" x14ac:dyDescent="0.25">
      <c r="A24" s="28"/>
      <c r="B24" s="66"/>
      <c r="C24" s="253" t="s">
        <v>22</v>
      </c>
      <c r="D24" s="522">
        <f>SUM(D10:D23)</f>
        <v>217734.38800000001</v>
      </c>
      <c r="E24" s="522">
        <f>SUM(E10:E23)</f>
        <v>16890869.870000001</v>
      </c>
      <c r="F24" s="522">
        <f t="shared" si="0"/>
        <v>17108604.258000001</v>
      </c>
      <c r="G24" s="427"/>
      <c r="H24" s="422"/>
      <c r="I24" s="429"/>
    </row>
    <row r="25" spans="1:10" x14ac:dyDescent="0.25">
      <c r="A25" s="28"/>
      <c r="B25" s="66"/>
      <c r="C25" s="24"/>
      <c r="D25" s="24"/>
      <c r="E25" s="24"/>
      <c r="F25" s="55"/>
      <c r="G25" s="25"/>
      <c r="H25" s="28"/>
      <c r="I25" s="28"/>
    </row>
    <row r="26" spans="1:10" x14ac:dyDescent="0.25">
      <c r="B26" s="65"/>
      <c r="C26" s="24"/>
      <c r="D26" s="24"/>
      <c r="E26" s="24"/>
      <c r="F26" s="24"/>
      <c r="G26" s="25"/>
      <c r="H26" s="33"/>
    </row>
    <row r="27" spans="1:10" x14ac:dyDescent="0.25">
      <c r="B27" s="65"/>
      <c r="C27" s="24"/>
      <c r="D27" s="24"/>
      <c r="E27" s="24"/>
      <c r="F27" s="24"/>
      <c r="G27" s="25"/>
      <c r="H27" s="33"/>
    </row>
    <row r="28" spans="1:10" x14ac:dyDescent="0.25">
      <c r="B28" s="14"/>
      <c r="C28" s="24"/>
      <c r="D28" s="24"/>
      <c r="E28" s="24"/>
      <c r="F28" s="24"/>
      <c r="G28" s="25"/>
      <c r="H28" s="33"/>
    </row>
    <row r="29" spans="1:10" x14ac:dyDescent="0.25">
      <c r="B29" s="15" t="s">
        <v>161</v>
      </c>
      <c r="C29" s="25"/>
      <c r="D29" s="25"/>
      <c r="E29" s="25"/>
      <c r="F29" s="25"/>
      <c r="G29" s="25"/>
      <c r="H29" s="25"/>
    </row>
    <row r="30" spans="1:10" x14ac:dyDescent="0.25">
      <c r="B30" s="14"/>
      <c r="C30" s="25"/>
      <c r="D30" s="25"/>
      <c r="E30" s="25"/>
      <c r="F30" s="25"/>
      <c r="G30" s="25"/>
      <c r="H30" s="26"/>
    </row>
    <row r="31" spans="1:10" s="21" customFormat="1" x14ac:dyDescent="0.25">
      <c r="B31" s="651" t="s">
        <v>167</v>
      </c>
      <c r="C31" s="653" t="s">
        <v>238</v>
      </c>
      <c r="D31" s="560" t="s">
        <v>239</v>
      </c>
      <c r="E31" s="653" t="s">
        <v>169</v>
      </c>
      <c r="F31" s="560" t="s">
        <v>170</v>
      </c>
      <c r="G31" s="560" t="s">
        <v>173</v>
      </c>
      <c r="H31" s="560" t="s">
        <v>22</v>
      </c>
    </row>
    <row r="32" spans="1:10" s="21" customFormat="1" x14ac:dyDescent="0.25">
      <c r="B32" s="652"/>
      <c r="C32" s="654"/>
      <c r="D32" s="561" t="s">
        <v>168</v>
      </c>
      <c r="E32" s="654"/>
      <c r="F32" s="561" t="s">
        <v>171</v>
      </c>
      <c r="G32" s="561" t="s">
        <v>172</v>
      </c>
      <c r="H32" s="562" t="s">
        <v>174</v>
      </c>
      <c r="I32" s="430"/>
      <c r="J32" s="430"/>
    </row>
    <row r="33" spans="1:11" s="21" customFormat="1" ht="18.95" customHeight="1" x14ac:dyDescent="0.25">
      <c r="A33"/>
      <c r="B33" s="182" t="s">
        <v>190</v>
      </c>
      <c r="C33" s="231">
        <f>+'14'!N5</f>
        <v>33976.630000000005</v>
      </c>
      <c r="D33" s="118">
        <f>+'15'!N5</f>
        <v>7976.6399999999994</v>
      </c>
      <c r="E33" s="118">
        <f>+'16'!N5</f>
        <v>218.79</v>
      </c>
      <c r="F33" s="118">
        <f>+'17'!N5</f>
        <v>2602309.2199999997</v>
      </c>
      <c r="G33" s="232">
        <f>+'18'!N5</f>
        <v>0</v>
      </c>
      <c r="H33" s="239">
        <f>SUM(C33:G33)</f>
        <v>2644481.2799999998</v>
      </c>
      <c r="I33" s="431"/>
      <c r="J33" s="430"/>
      <c r="K33" s="27"/>
    </row>
    <row r="34" spans="1:11" ht="18.95" customHeight="1" x14ac:dyDescent="0.25">
      <c r="A34"/>
      <c r="B34" s="182" t="s">
        <v>191</v>
      </c>
      <c r="C34" s="231">
        <f>+'14'!N6</f>
        <v>19030.280000000002</v>
      </c>
      <c r="D34" s="56">
        <f>+'15'!N6</f>
        <v>3671.56</v>
      </c>
      <c r="E34" s="118">
        <f>+'16'!N6</f>
        <v>3729.17</v>
      </c>
      <c r="F34" s="118">
        <f>+'17'!N6</f>
        <v>1491745.52</v>
      </c>
      <c r="G34" s="232">
        <f>+'18'!N6</f>
        <v>0</v>
      </c>
      <c r="H34" s="239">
        <f t="shared" ref="H34:H45" si="1">SUM(C34:G34)</f>
        <v>1518176.53</v>
      </c>
      <c r="I34" s="432"/>
      <c r="J34" s="430"/>
      <c r="K34" s="27"/>
    </row>
    <row r="35" spans="1:11" ht="18.95" customHeight="1" x14ac:dyDescent="0.25">
      <c r="A35"/>
      <c r="B35" s="182" t="s">
        <v>192</v>
      </c>
      <c r="C35" s="231">
        <f>+'14'!N7</f>
        <v>7044.3600000000006</v>
      </c>
      <c r="D35" s="56">
        <f>+'15'!N7</f>
        <v>1565.52</v>
      </c>
      <c r="E35" s="118">
        <f>+'16'!N7</f>
        <v>20</v>
      </c>
      <c r="F35" s="118">
        <f>+'17'!N7</f>
        <v>488218.04</v>
      </c>
      <c r="G35" s="232">
        <f>+'18'!N7</f>
        <v>0</v>
      </c>
      <c r="H35" s="239">
        <f t="shared" si="1"/>
        <v>496847.92</v>
      </c>
      <c r="I35" s="432"/>
      <c r="J35" s="430"/>
      <c r="K35" s="27"/>
    </row>
    <row r="36" spans="1:11" ht="18.95" customHeight="1" x14ac:dyDescent="0.25">
      <c r="A36"/>
      <c r="B36" s="182" t="s">
        <v>214</v>
      </c>
      <c r="C36" s="231">
        <f>+'14'!N8</f>
        <v>1262.9299999999998</v>
      </c>
      <c r="D36" s="56">
        <f>+'15'!N8</f>
        <v>0</v>
      </c>
      <c r="E36" s="118">
        <f>+'16'!N8</f>
        <v>0</v>
      </c>
      <c r="F36" s="118">
        <f>+'17'!N8</f>
        <v>0</v>
      </c>
      <c r="G36" s="232">
        <f>+'18'!N8</f>
        <v>0</v>
      </c>
      <c r="H36" s="239">
        <f t="shared" si="1"/>
        <v>1262.9299999999998</v>
      </c>
      <c r="I36" s="432"/>
      <c r="J36" s="430"/>
      <c r="K36" s="27"/>
    </row>
    <row r="37" spans="1:11" ht="18.95" customHeight="1" x14ac:dyDescent="0.25">
      <c r="A37"/>
      <c r="B37" s="182" t="s">
        <v>193</v>
      </c>
      <c r="C37" s="231">
        <f>+'14'!N9</f>
        <v>749253.01</v>
      </c>
      <c r="D37" s="56">
        <f>+'15'!N9</f>
        <v>86.99</v>
      </c>
      <c r="E37" s="118">
        <f>+'16'!N9</f>
        <v>880936.88</v>
      </c>
      <c r="F37" s="118">
        <f>+'17'!N9</f>
        <v>0</v>
      </c>
      <c r="G37" s="232">
        <f>+'18'!N9</f>
        <v>0</v>
      </c>
      <c r="H37" s="239">
        <f t="shared" si="1"/>
        <v>1630276.88</v>
      </c>
      <c r="I37" s="432"/>
      <c r="J37" s="430"/>
      <c r="K37" s="27"/>
    </row>
    <row r="38" spans="1:11" ht="18.95" customHeight="1" x14ac:dyDescent="0.25">
      <c r="A38"/>
      <c r="B38" s="182" t="s">
        <v>194</v>
      </c>
      <c r="C38" s="231">
        <f>+'14'!N10</f>
        <v>5398.4</v>
      </c>
      <c r="D38" s="56">
        <f>+'15'!N10</f>
        <v>9703.7699999999986</v>
      </c>
      <c r="E38" s="118">
        <f>+'16'!N10</f>
        <v>0.7</v>
      </c>
      <c r="F38" s="118">
        <f>+'17'!N10</f>
        <v>128086.98</v>
      </c>
      <c r="G38" s="232">
        <f>+'18'!N10</f>
        <v>0</v>
      </c>
      <c r="H38" s="239">
        <f t="shared" si="1"/>
        <v>143189.85</v>
      </c>
      <c r="I38" s="432"/>
      <c r="J38" s="430"/>
      <c r="K38" s="27"/>
    </row>
    <row r="39" spans="1:11" ht="18.95" customHeight="1" x14ac:dyDescent="0.25">
      <c r="A39"/>
      <c r="B39" s="182" t="s">
        <v>195</v>
      </c>
      <c r="C39" s="231">
        <f>+'14'!N11</f>
        <v>45310.94000000001</v>
      </c>
      <c r="D39" s="56">
        <f>+'15'!N11</f>
        <v>431</v>
      </c>
      <c r="E39" s="118">
        <f>+'16'!N11</f>
        <v>246899.76</v>
      </c>
      <c r="F39" s="118">
        <f>+'17'!N11</f>
        <v>0</v>
      </c>
      <c r="G39" s="232">
        <f>+'18'!N11</f>
        <v>0</v>
      </c>
      <c r="H39" s="239">
        <f t="shared" si="1"/>
        <v>292641.7</v>
      </c>
      <c r="I39" s="432"/>
      <c r="J39" s="430"/>
      <c r="K39" s="27"/>
    </row>
    <row r="40" spans="1:11" ht="18.95" customHeight="1" x14ac:dyDescent="0.25">
      <c r="A40"/>
      <c r="B40" s="182" t="s">
        <v>196</v>
      </c>
      <c r="C40" s="231">
        <f>+'14'!N12</f>
        <v>6035.18</v>
      </c>
      <c r="D40" s="56">
        <f>+'15'!N12</f>
        <v>0</v>
      </c>
      <c r="E40" s="118">
        <f>+'16'!N12</f>
        <v>0</v>
      </c>
      <c r="F40" s="118">
        <f>+'17'!N12</f>
        <v>0</v>
      </c>
      <c r="G40" s="232">
        <f>+'18'!N12</f>
        <v>0</v>
      </c>
      <c r="H40" s="239">
        <f t="shared" si="1"/>
        <v>6035.18</v>
      </c>
      <c r="I40" s="432"/>
      <c r="J40" s="430"/>
      <c r="K40" s="27"/>
    </row>
    <row r="41" spans="1:11" ht="18.95" customHeight="1" x14ac:dyDescent="0.25">
      <c r="A41"/>
      <c r="B41" s="182" t="s">
        <v>197</v>
      </c>
      <c r="C41" s="231">
        <f>+'14'!N13</f>
        <v>530803.76</v>
      </c>
      <c r="D41" s="56">
        <f>+'15'!N13</f>
        <v>999.44999999999982</v>
      </c>
      <c r="E41" s="118">
        <f>+'16'!N13</f>
        <v>0</v>
      </c>
      <c r="F41" s="118">
        <f>+'17'!N13</f>
        <v>0</v>
      </c>
      <c r="G41" s="232">
        <f>+'18'!N13</f>
        <v>0</v>
      </c>
      <c r="H41" s="239">
        <f t="shared" si="1"/>
        <v>531803.21</v>
      </c>
      <c r="I41" s="432"/>
      <c r="J41" s="430"/>
      <c r="K41" s="27"/>
    </row>
    <row r="42" spans="1:11" ht="18.95" customHeight="1" x14ac:dyDescent="0.25">
      <c r="A42"/>
      <c r="B42" s="134" t="s">
        <v>198</v>
      </c>
      <c r="C42" s="231">
        <f>+'14'!N14</f>
        <v>914549.13</v>
      </c>
      <c r="D42" s="56">
        <f>+'15'!N14</f>
        <v>1266783.6000000001</v>
      </c>
      <c r="E42" s="118">
        <f>+'16'!N14</f>
        <v>17472.13</v>
      </c>
      <c r="F42" s="118">
        <f>+'17'!N14</f>
        <v>2240841.0499999998</v>
      </c>
      <c r="G42" s="232">
        <f>+'18'!N14</f>
        <v>77.66</v>
      </c>
      <c r="H42" s="239">
        <f t="shared" si="1"/>
        <v>4439723.57</v>
      </c>
      <c r="I42" s="432"/>
      <c r="J42" s="430"/>
      <c r="K42" s="27"/>
    </row>
    <row r="43" spans="1:11" ht="18.95" customHeight="1" x14ac:dyDescent="0.25">
      <c r="A43"/>
      <c r="B43" s="134" t="s">
        <v>339</v>
      </c>
      <c r="C43" s="231">
        <f>+'14'!N15</f>
        <v>3202763.66</v>
      </c>
      <c r="D43" s="56">
        <f>+'15'!N15</f>
        <v>743202.26</v>
      </c>
      <c r="E43" s="118">
        <f>+'16'!N15</f>
        <v>123808.72</v>
      </c>
      <c r="F43" s="118">
        <f>+'17'!N15</f>
        <v>989157.40000000014</v>
      </c>
      <c r="G43" s="232">
        <f>+'18'!N15</f>
        <v>177.77999999999997</v>
      </c>
      <c r="H43" s="239">
        <f t="shared" si="1"/>
        <v>5059109.82</v>
      </c>
      <c r="I43" s="432"/>
      <c r="J43" s="430"/>
      <c r="K43" s="27"/>
    </row>
    <row r="44" spans="1:11" ht="18.95" customHeight="1" x14ac:dyDescent="0.25">
      <c r="A44"/>
      <c r="B44" s="134" t="s">
        <v>340</v>
      </c>
      <c r="C44" s="231"/>
      <c r="D44" s="56"/>
      <c r="E44" s="118"/>
      <c r="F44" s="118"/>
      <c r="G44" s="232"/>
      <c r="H44" s="239"/>
      <c r="I44" s="432"/>
      <c r="J44" s="430"/>
      <c r="K44" s="27"/>
    </row>
    <row r="45" spans="1:11" ht="18.95" customHeight="1" x14ac:dyDescent="0.25">
      <c r="A45"/>
      <c r="B45" s="182" t="s">
        <v>205</v>
      </c>
      <c r="C45" s="231">
        <f>+'14'!N17</f>
        <v>125710.15000000001</v>
      </c>
      <c r="D45" s="56">
        <f>+'15'!N17</f>
        <v>1589.17</v>
      </c>
      <c r="E45" s="118">
        <f>+'16'!N17</f>
        <v>21.67</v>
      </c>
      <c r="F45" s="118">
        <f>+'17'!N17</f>
        <v>0</v>
      </c>
      <c r="G45" s="232">
        <f>+'18'!N17</f>
        <v>0</v>
      </c>
      <c r="H45" s="239">
        <f t="shared" si="1"/>
        <v>127320.99</v>
      </c>
      <c r="I45" s="432"/>
      <c r="J45" s="430"/>
      <c r="K45" s="27"/>
    </row>
    <row r="46" spans="1:11" ht="18.95" customHeight="1" x14ac:dyDescent="0.25">
      <c r="A46"/>
      <c r="B46" s="182" t="s">
        <v>433</v>
      </c>
      <c r="C46" s="231">
        <f>+'14'!N18</f>
        <v>0</v>
      </c>
      <c r="D46" s="56">
        <f>+'15'!N18</f>
        <v>0</v>
      </c>
      <c r="E46" s="118">
        <f>+'16'!N18</f>
        <v>0</v>
      </c>
      <c r="F46" s="118">
        <f>+'17'!N18</f>
        <v>0</v>
      </c>
      <c r="G46" s="232">
        <f>+'18'!N18</f>
        <v>0</v>
      </c>
      <c r="H46" s="239">
        <f>SUM(C46:G46)</f>
        <v>0</v>
      </c>
      <c r="I46" s="432"/>
      <c r="J46" s="430"/>
      <c r="K46" s="27"/>
    </row>
    <row r="47" spans="1:11" ht="18.95" customHeight="1" x14ac:dyDescent="0.25">
      <c r="B47" s="253" t="s">
        <v>22</v>
      </c>
      <c r="C47" s="523">
        <f t="shared" ref="C47:H47" si="2">SUM(C33:C46)</f>
        <v>5641138.4300000006</v>
      </c>
      <c r="D47" s="523">
        <f t="shared" si="2"/>
        <v>2036009.96</v>
      </c>
      <c r="E47" s="523">
        <f t="shared" si="2"/>
        <v>1273107.8199999996</v>
      </c>
      <c r="F47" s="523">
        <f t="shared" si="2"/>
        <v>7940358.21</v>
      </c>
      <c r="G47" s="523">
        <f t="shared" si="2"/>
        <v>255.43999999999997</v>
      </c>
      <c r="H47" s="523">
        <f t="shared" si="2"/>
        <v>16890869.859999999</v>
      </c>
      <c r="I47" s="433"/>
      <c r="J47" s="430"/>
      <c r="K47" s="27"/>
    </row>
    <row r="48" spans="1:11" x14ac:dyDescent="0.25">
      <c r="C48" s="25"/>
      <c r="D48" s="25"/>
      <c r="E48" s="25"/>
      <c r="F48" s="25"/>
      <c r="G48" s="25"/>
      <c r="H48" s="25"/>
      <c r="I48" s="432"/>
      <c r="J48" s="432"/>
    </row>
    <row r="49" spans="2:8" x14ac:dyDescent="0.25">
      <c r="B49" s="15" t="s">
        <v>37</v>
      </c>
      <c r="C49" s="25"/>
      <c r="D49" s="25"/>
      <c r="E49" s="25"/>
      <c r="F49" s="25"/>
      <c r="G49" s="25"/>
      <c r="H49" s="25"/>
    </row>
    <row r="50" spans="2:8" x14ac:dyDescent="0.25">
      <c r="B50" s="15" t="s">
        <v>162</v>
      </c>
      <c r="C50" s="25"/>
      <c r="D50" s="25"/>
      <c r="E50" s="25"/>
      <c r="F50" s="25"/>
      <c r="G50" s="25"/>
      <c r="H50" s="25"/>
    </row>
    <row r="51" spans="2:8" x14ac:dyDescent="0.25">
      <c r="B51" s="22" t="s">
        <v>163</v>
      </c>
      <c r="C51" s="25"/>
      <c r="D51" s="25"/>
      <c r="E51" s="25"/>
      <c r="F51" s="25"/>
      <c r="G51" s="25"/>
      <c r="H51" s="25"/>
    </row>
    <row r="52" spans="2:8" x14ac:dyDescent="0.25">
      <c r="B52" s="15" t="s">
        <v>164</v>
      </c>
      <c r="C52" s="25"/>
      <c r="D52" s="25"/>
      <c r="E52" s="25"/>
      <c r="F52" s="25"/>
      <c r="G52" s="25"/>
      <c r="H52" s="12"/>
    </row>
    <row r="53" spans="2:8" x14ac:dyDescent="0.25">
      <c r="B53" s="15" t="s">
        <v>165</v>
      </c>
      <c r="C53" s="25"/>
      <c r="D53" s="25"/>
      <c r="E53" s="25"/>
      <c r="F53" s="25"/>
      <c r="G53" s="12"/>
      <c r="H53" s="12"/>
    </row>
    <row r="54" spans="2:8" x14ac:dyDescent="0.25">
      <c r="B54" s="15" t="s">
        <v>166</v>
      </c>
      <c r="C54" s="25"/>
      <c r="D54" s="25"/>
      <c r="E54" s="25"/>
      <c r="F54" s="25"/>
      <c r="G54" s="12"/>
      <c r="H54" s="12"/>
    </row>
    <row r="55" spans="2:8" x14ac:dyDescent="0.25">
      <c r="C55" s="12"/>
      <c r="D55" s="12"/>
      <c r="E55" s="12"/>
      <c r="F55" s="12"/>
      <c r="G55" s="12"/>
      <c r="H55" s="12"/>
    </row>
    <row r="56" spans="2:8" x14ac:dyDescent="0.25">
      <c r="C56" s="12"/>
      <c r="D56" s="12"/>
      <c r="E56" s="12"/>
      <c r="F56" s="12"/>
      <c r="G56" s="12"/>
      <c r="H56" s="12"/>
    </row>
    <row r="57" spans="2:8" x14ac:dyDescent="0.25">
      <c r="C57" s="12"/>
      <c r="D57" s="12"/>
      <c r="E57" s="12"/>
      <c r="F57" s="12"/>
      <c r="G57" s="12"/>
      <c r="H57" s="12"/>
    </row>
    <row r="58" spans="2:8" x14ac:dyDescent="0.25">
      <c r="C58" s="12"/>
      <c r="D58" s="12"/>
      <c r="E58" s="12"/>
      <c r="F58" s="12"/>
      <c r="G58" s="12"/>
      <c r="H58" s="12"/>
    </row>
    <row r="59" spans="2:8" x14ac:dyDescent="0.25">
      <c r="C59" s="12"/>
      <c r="D59" s="12"/>
      <c r="E59" s="12"/>
      <c r="F59" s="12"/>
      <c r="G59" s="12"/>
      <c r="H59" s="12"/>
    </row>
    <row r="60" spans="2:8" x14ac:dyDescent="0.25">
      <c r="B60" s="14"/>
      <c r="C60" s="25"/>
      <c r="D60" s="25"/>
      <c r="E60" s="25"/>
      <c r="F60" s="25"/>
      <c r="G60" s="12"/>
      <c r="H60" s="12"/>
    </row>
    <row r="61" spans="2:8" x14ac:dyDescent="0.25">
      <c r="C61" s="12"/>
      <c r="D61" s="12"/>
      <c r="E61" s="12"/>
      <c r="F61" s="12"/>
      <c r="G61" s="12"/>
      <c r="H61" s="12"/>
    </row>
    <row r="62" spans="2:8" x14ac:dyDescent="0.25">
      <c r="C62" s="12"/>
      <c r="D62" s="12"/>
      <c r="E62" s="12"/>
      <c r="F62" s="12"/>
      <c r="G62" s="12"/>
      <c r="H62" s="12"/>
    </row>
    <row r="63" spans="2:8" x14ac:dyDescent="0.25">
      <c r="C63" s="12"/>
      <c r="D63" s="12"/>
      <c r="E63" s="12"/>
      <c r="F63" s="12"/>
      <c r="G63" s="12"/>
      <c r="H63" s="12"/>
    </row>
  </sheetData>
  <mergeCells count="3">
    <mergeCell ref="B31:B32"/>
    <mergeCell ref="C31:C32"/>
    <mergeCell ref="E31:E32"/>
  </mergeCells>
  <pageMargins left="0.7" right="0.7" top="0.75" bottom="0.75" header="0.3" footer="0.3"/>
  <pageSetup paperSize="14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Q23"/>
  <sheetViews>
    <sheetView zoomScaleNormal="100" workbookViewId="0">
      <selection activeCell="B18" sqref="B18:N18"/>
    </sheetView>
  </sheetViews>
  <sheetFormatPr baseColWidth="10" defaultRowHeight="13.5" x14ac:dyDescent="0.25"/>
  <cols>
    <col min="1" max="1" width="32.28515625" style="8" customWidth="1"/>
    <col min="2" max="2" width="14.85546875" style="8" customWidth="1"/>
    <col min="3" max="3" width="13.85546875" style="8" customWidth="1"/>
    <col min="4" max="9" width="12.85546875" style="8" bestFit="1" customWidth="1"/>
    <col min="10" max="10" width="14.42578125" style="8" customWidth="1"/>
    <col min="11" max="11" width="12.85546875" style="8" bestFit="1" customWidth="1"/>
    <col min="12" max="12" width="14.28515625" style="8" customWidth="1"/>
    <col min="13" max="13" width="13.28515625" style="8" customWidth="1"/>
    <col min="14" max="14" width="22.5703125" style="8" customWidth="1"/>
    <col min="15" max="15" width="13.5703125" style="8" bestFit="1" customWidth="1"/>
    <col min="16" max="16384" width="11.42578125" style="8"/>
  </cols>
  <sheetData>
    <row r="1" spans="1:17" x14ac:dyDescent="0.25">
      <c r="A1" s="41" t="s">
        <v>202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7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7" x14ac:dyDescent="0.25">
      <c r="A3" s="76" t="s">
        <v>457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7" ht="15" customHeight="1" x14ac:dyDescent="0.25">
      <c r="A4" s="76" t="s">
        <v>147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7" ht="15" customHeight="1" x14ac:dyDescent="0.25">
      <c r="A5" s="151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7" ht="15" customHeight="1" x14ac:dyDescent="0.25">
      <c r="A6" s="148" t="s">
        <v>110</v>
      </c>
      <c r="B6" s="53" t="s">
        <v>2</v>
      </c>
      <c r="C6" s="53" t="s">
        <v>3</v>
      </c>
      <c r="D6" s="53" t="s">
        <v>4</v>
      </c>
      <c r="E6" s="53" t="s">
        <v>5</v>
      </c>
      <c r="F6" s="53" t="s">
        <v>6</v>
      </c>
      <c r="G6" s="53" t="s">
        <v>7</v>
      </c>
      <c r="H6" s="53" t="s">
        <v>8</v>
      </c>
      <c r="I6" s="53" t="s">
        <v>9</v>
      </c>
      <c r="J6" s="53" t="s">
        <v>10</v>
      </c>
      <c r="K6" s="53" t="s">
        <v>11</v>
      </c>
      <c r="L6" s="53" t="s">
        <v>12</v>
      </c>
      <c r="M6" s="53" t="s">
        <v>13</v>
      </c>
      <c r="N6" s="53" t="s">
        <v>22</v>
      </c>
      <c r="O6" s="21"/>
      <c r="P6" s="28"/>
    </row>
    <row r="7" spans="1:17" ht="20.100000000000001" customHeight="1" x14ac:dyDescent="0.3">
      <c r="A7" s="512" t="s">
        <v>190</v>
      </c>
      <c r="B7" s="513">
        <f>+'13'!B5+'19'!B5</f>
        <v>227098.31699999992</v>
      </c>
      <c r="C7" s="514">
        <f>+'13'!C5+'19'!C5</f>
        <v>207549.342</v>
      </c>
      <c r="D7" s="514">
        <f>+'13'!D5+'19'!D5</f>
        <v>231085.82400000002</v>
      </c>
      <c r="E7" s="514">
        <f>+'13'!E5+'19'!E5</f>
        <v>207712.57200000004</v>
      </c>
      <c r="F7" s="514">
        <f>+'13'!F5+'19'!F5</f>
        <v>213346.89200000002</v>
      </c>
      <c r="G7" s="514">
        <f>+'13'!G5+'19'!G5</f>
        <v>210426.63500000001</v>
      </c>
      <c r="H7" s="514">
        <f>+'13'!H5+'19'!H5</f>
        <v>212376.076</v>
      </c>
      <c r="I7" s="514">
        <f>+'13'!I5+'19'!I5</f>
        <v>220333.11900000001</v>
      </c>
      <c r="J7" s="514">
        <f>+'13'!J5+'19'!J5</f>
        <v>215308.52000000005</v>
      </c>
      <c r="K7" s="514">
        <f>+'13'!K5+'19'!K5</f>
        <v>227469.86</v>
      </c>
      <c r="L7" s="514">
        <f>+'13'!L5+'19'!L5</f>
        <v>264881.96299999999</v>
      </c>
      <c r="M7" s="514">
        <f>+'13'!M5+'19'!M5</f>
        <v>210173.712</v>
      </c>
      <c r="N7" s="367">
        <f>SUM(B7:M7)</f>
        <v>2647762.8319999999</v>
      </c>
      <c r="O7" s="315"/>
      <c r="P7" s="144"/>
      <c r="Q7" s="27"/>
    </row>
    <row r="8" spans="1:17" ht="20.100000000000001" customHeight="1" x14ac:dyDescent="0.3">
      <c r="A8" s="512" t="s">
        <v>191</v>
      </c>
      <c r="B8" s="513">
        <f>+'13'!B6+'19'!B6</f>
        <v>135540.76</v>
      </c>
      <c r="C8" s="514">
        <f>+'13'!C6+'19'!C6</f>
        <v>125311.44</v>
      </c>
      <c r="D8" s="514">
        <f>+'13'!D6+'19'!D6</f>
        <v>138272.89000000001</v>
      </c>
      <c r="E8" s="514">
        <f>+'13'!E6+'19'!E6</f>
        <v>126580.60000000002</v>
      </c>
      <c r="F8" s="514">
        <f>+'13'!F6+'19'!F6</f>
        <v>128962.88999999997</v>
      </c>
      <c r="G8" s="514">
        <f>+'13'!G6+'19'!G6</f>
        <v>121986.92</v>
      </c>
      <c r="H8" s="514">
        <f>+'13'!H6+'19'!H6</f>
        <v>122406.55</v>
      </c>
      <c r="I8" s="514">
        <f>+'13'!I6+'19'!I6</f>
        <v>123327.28000000001</v>
      </c>
      <c r="J8" s="514">
        <f>+'13'!J6+'19'!J6</f>
        <v>121838.24</v>
      </c>
      <c r="K8" s="514">
        <f>+'13'!K6+'19'!K6</f>
        <v>121733.57</v>
      </c>
      <c r="L8" s="514">
        <f>+'13'!L6+'19'!L6</f>
        <v>134078.78999999998</v>
      </c>
      <c r="M8" s="514">
        <f>+'13'!M6+'19'!M6</f>
        <v>118136.6</v>
      </c>
      <c r="N8" s="367">
        <f t="shared" ref="N8:N21" si="0">SUM(B8:M8)</f>
        <v>1518176.5300000005</v>
      </c>
      <c r="O8" s="315"/>
      <c r="P8" s="144"/>
      <c r="Q8" s="27"/>
    </row>
    <row r="9" spans="1:17" ht="20.100000000000001" customHeight="1" x14ac:dyDescent="0.3">
      <c r="A9" s="512" t="s">
        <v>192</v>
      </c>
      <c r="B9" s="513">
        <f>+'13'!B7+'19'!B7</f>
        <v>48789.769</v>
      </c>
      <c r="C9" s="514">
        <f>+'13'!C7+'19'!C7</f>
        <v>42835.879000000015</v>
      </c>
      <c r="D9" s="514">
        <f>+'13'!D7+'19'!D7</f>
        <v>46747.473000000013</v>
      </c>
      <c r="E9" s="514">
        <f>+'13'!E7+'19'!E7</f>
        <v>40555.587000000007</v>
      </c>
      <c r="F9" s="514">
        <f>+'13'!F7+'19'!F7</f>
        <v>41355.373999999996</v>
      </c>
      <c r="G9" s="514">
        <f>+'13'!G7+'19'!G7</f>
        <v>39506.293000000012</v>
      </c>
      <c r="H9" s="514">
        <f>+'13'!H7+'19'!H7</f>
        <v>39204.659999999996</v>
      </c>
      <c r="I9" s="514">
        <f>+'13'!I7+'19'!I7</f>
        <v>40482.061999999991</v>
      </c>
      <c r="J9" s="514">
        <f>+'13'!J7+'19'!J7</f>
        <v>38967.987999999998</v>
      </c>
      <c r="K9" s="514">
        <f>+'13'!K7+'19'!K7</f>
        <v>38494.673999999999</v>
      </c>
      <c r="L9" s="514">
        <f>+'13'!L7+'19'!L7</f>
        <v>44751.678000000007</v>
      </c>
      <c r="M9" s="514">
        <f>+'13'!M7+'19'!M7</f>
        <v>35727.328999999998</v>
      </c>
      <c r="N9" s="367">
        <f t="shared" si="0"/>
        <v>497418.76600000006</v>
      </c>
      <c r="O9" s="315"/>
      <c r="P9" s="144"/>
      <c r="Q9" s="27"/>
    </row>
    <row r="10" spans="1:17" ht="20.100000000000001" customHeight="1" x14ac:dyDescent="0.3">
      <c r="A10" s="512" t="s">
        <v>214</v>
      </c>
      <c r="B10" s="513">
        <f>+'13'!B8+'19'!B8</f>
        <v>110.94</v>
      </c>
      <c r="C10" s="514">
        <f>+'13'!C8+'19'!C8</f>
        <v>145.97999999999999</v>
      </c>
      <c r="D10" s="514">
        <f>+'13'!D8+'19'!D8</f>
        <v>101.46000000000001</v>
      </c>
      <c r="E10" s="514">
        <f>+'13'!E8+'19'!E8</f>
        <v>97.98</v>
      </c>
      <c r="F10" s="514">
        <f>+'13'!F8+'19'!F8</f>
        <v>71.25</v>
      </c>
      <c r="G10" s="514">
        <f>+'13'!G8+'19'!G8</f>
        <v>33.58</v>
      </c>
      <c r="H10" s="514">
        <f>+'13'!H8+'19'!H8</f>
        <v>124.80999999999997</v>
      </c>
      <c r="I10" s="514">
        <f>+'13'!I8+'19'!I8</f>
        <v>95.61</v>
      </c>
      <c r="J10" s="514">
        <f>+'13'!J8+'19'!J8</f>
        <v>107.63</v>
      </c>
      <c r="K10" s="514">
        <f>+'13'!K8+'19'!K8</f>
        <v>134.29000000000002</v>
      </c>
      <c r="L10" s="514">
        <f>+'13'!L8+'19'!L8</f>
        <v>239.39999999999998</v>
      </c>
      <c r="M10" s="514">
        <f>+'13'!M8+'19'!M8</f>
        <v>0</v>
      </c>
      <c r="N10" s="367">
        <f t="shared" si="0"/>
        <v>1262.9299999999998</v>
      </c>
      <c r="O10" s="315"/>
      <c r="P10" s="144"/>
      <c r="Q10" s="27"/>
    </row>
    <row r="11" spans="1:17" ht="20.100000000000001" customHeight="1" x14ac:dyDescent="0.3">
      <c r="A11" s="512" t="s">
        <v>193</v>
      </c>
      <c r="B11" s="513">
        <f>+'13'!B9+'19'!B9</f>
        <v>153178.4</v>
      </c>
      <c r="C11" s="514">
        <f>+'13'!C9+'19'!C9</f>
        <v>134864.144</v>
      </c>
      <c r="D11" s="514">
        <f>+'13'!D9+'19'!D9</f>
        <v>135188.23499999999</v>
      </c>
      <c r="E11" s="514">
        <f>+'13'!E9+'19'!E9</f>
        <v>118972.45</v>
      </c>
      <c r="F11" s="514">
        <f>+'13'!F9+'19'!F9</f>
        <v>125979.352</v>
      </c>
      <c r="G11" s="514">
        <f>+'13'!G9+'19'!G9</f>
        <v>119612.378</v>
      </c>
      <c r="H11" s="514">
        <f>+'13'!H9+'19'!H9</f>
        <v>136314.72699999998</v>
      </c>
      <c r="I11" s="514">
        <f>+'13'!I9+'19'!I9</f>
        <v>133966.071</v>
      </c>
      <c r="J11" s="514">
        <f>+'13'!J9+'19'!J9</f>
        <v>132271.50399999999</v>
      </c>
      <c r="K11" s="514">
        <f>+'13'!K9+'19'!K9</f>
        <v>146971.10700000002</v>
      </c>
      <c r="L11" s="514">
        <f>+'13'!L9+'19'!L9</f>
        <v>185587.55000000002</v>
      </c>
      <c r="M11" s="514">
        <f>+'13'!M9+'19'!M9</f>
        <v>115774.50499999999</v>
      </c>
      <c r="N11" s="367">
        <f t="shared" si="0"/>
        <v>1638680.4229999997</v>
      </c>
      <c r="O11" s="315"/>
      <c r="P11" s="144"/>
      <c r="Q11" s="27"/>
    </row>
    <row r="12" spans="1:17" ht="20.100000000000001" customHeight="1" x14ac:dyDescent="0.3">
      <c r="A12" s="512" t="s">
        <v>194</v>
      </c>
      <c r="B12" s="513">
        <f>+'13'!B10+'19'!B10</f>
        <v>700.56</v>
      </c>
      <c r="C12" s="514">
        <f>+'13'!C10+'19'!C10</f>
        <v>823.8599999999999</v>
      </c>
      <c r="D12" s="514">
        <f>+'13'!D10+'19'!D10</f>
        <v>2887.81</v>
      </c>
      <c r="E12" s="514">
        <f>+'13'!E10+'19'!E10</f>
        <v>5857.41</v>
      </c>
      <c r="F12" s="514">
        <f>+'13'!F10+'19'!F10</f>
        <v>18025.113999999998</v>
      </c>
      <c r="G12" s="514">
        <f>+'13'!G10+'19'!G10</f>
        <v>39602.485999999997</v>
      </c>
      <c r="H12" s="514">
        <f>+'13'!H10+'19'!H10</f>
        <v>35330.506000000001</v>
      </c>
      <c r="I12" s="514">
        <f>+'13'!I10+'19'!I10</f>
        <v>23908.123999999996</v>
      </c>
      <c r="J12" s="514">
        <f>+'13'!J10+'19'!J10</f>
        <v>8789.26</v>
      </c>
      <c r="K12" s="514">
        <f>+'13'!K10+'19'!K10</f>
        <v>5128.0199999999995</v>
      </c>
      <c r="L12" s="514">
        <f>+'13'!L10+'19'!L10</f>
        <v>1580.35</v>
      </c>
      <c r="M12" s="514">
        <f>+'13'!M10+'19'!M10</f>
        <v>673.75</v>
      </c>
      <c r="N12" s="367">
        <f t="shared" si="0"/>
        <v>143307.24999999997</v>
      </c>
      <c r="O12" s="315"/>
      <c r="P12" s="144"/>
      <c r="Q12" s="27"/>
    </row>
    <row r="13" spans="1:17" ht="20.100000000000001" customHeight="1" x14ac:dyDescent="0.3">
      <c r="A13" s="512" t="s">
        <v>195</v>
      </c>
      <c r="B13" s="513">
        <f>+'13'!B11+'19'!B11</f>
        <v>34021.024000000005</v>
      </c>
      <c r="C13" s="514">
        <f>+'13'!C11+'19'!C11</f>
        <v>32761.617999999999</v>
      </c>
      <c r="D13" s="514">
        <f>+'13'!D11+'19'!D11</f>
        <v>35507.207999999999</v>
      </c>
      <c r="E13" s="514">
        <f>+'13'!E11+'19'!E11</f>
        <v>25157.526000000002</v>
      </c>
      <c r="F13" s="514">
        <f>+'13'!F11+'19'!F11</f>
        <v>28004.903000000002</v>
      </c>
      <c r="G13" s="514">
        <f>+'13'!G11+'19'!G11</f>
        <v>28082.512000000002</v>
      </c>
      <c r="H13" s="514">
        <f>+'13'!H11+'19'!H11</f>
        <v>33801.834999999999</v>
      </c>
      <c r="I13" s="514">
        <f>+'13'!I11+'19'!I11</f>
        <v>23315.548000000003</v>
      </c>
      <c r="J13" s="514">
        <f>+'13'!J11+'19'!J11</f>
        <v>26879.014999999999</v>
      </c>
      <c r="K13" s="514">
        <f>+'13'!K11+'19'!K11</f>
        <v>29123.991999999998</v>
      </c>
      <c r="L13" s="514">
        <f>+'13'!L11+'19'!L11</f>
        <v>28153.521999999997</v>
      </c>
      <c r="M13" s="514">
        <f>+'13'!M11+'19'!M11</f>
        <v>35917.607000000004</v>
      </c>
      <c r="N13" s="367">
        <f t="shared" si="0"/>
        <v>360726.31</v>
      </c>
      <c r="O13" s="315"/>
      <c r="P13" s="144"/>
      <c r="Q13" s="27"/>
    </row>
    <row r="14" spans="1:17" ht="20.100000000000001" customHeight="1" x14ac:dyDescent="0.3">
      <c r="A14" s="512" t="s">
        <v>196</v>
      </c>
      <c r="B14" s="513">
        <f>+'13'!B12+'19'!B12</f>
        <v>420.69</v>
      </c>
      <c r="C14" s="514">
        <f>+'13'!C12+'19'!C12</f>
        <v>513.68999999999994</v>
      </c>
      <c r="D14" s="514">
        <f>+'13'!D12+'19'!D12</f>
        <v>464.69</v>
      </c>
      <c r="E14" s="514">
        <f>+'13'!E12+'19'!E12</f>
        <v>441.45000000000005</v>
      </c>
      <c r="F14" s="514">
        <f>+'13'!F12+'19'!F12</f>
        <v>583.04999999999995</v>
      </c>
      <c r="G14" s="514">
        <f>+'13'!G12+'19'!G12</f>
        <v>616.67999999999995</v>
      </c>
      <c r="H14" s="514">
        <f>+'13'!H12+'19'!H12</f>
        <v>698.06</v>
      </c>
      <c r="I14" s="514">
        <f>+'13'!I12+'19'!I12</f>
        <v>455.6</v>
      </c>
      <c r="J14" s="514">
        <f>+'13'!J12+'19'!J12</f>
        <v>579.84</v>
      </c>
      <c r="K14" s="514">
        <f>+'13'!K12+'19'!K12</f>
        <v>815.25</v>
      </c>
      <c r="L14" s="514">
        <f>+'13'!L12+'19'!L12</f>
        <v>290.40999999999997</v>
      </c>
      <c r="M14" s="514">
        <f>+'13'!M12+'19'!M12</f>
        <v>155.76999999999998</v>
      </c>
      <c r="N14" s="367">
        <f t="shared" si="0"/>
        <v>6035.18</v>
      </c>
      <c r="O14" s="315"/>
      <c r="P14" s="144"/>
      <c r="Q14" s="27"/>
    </row>
    <row r="15" spans="1:17" ht="20.100000000000001" customHeight="1" x14ac:dyDescent="0.3">
      <c r="A15" s="512" t="s">
        <v>197</v>
      </c>
      <c r="B15" s="513">
        <f>+'13'!B13+'19'!B13</f>
        <v>40283.18</v>
      </c>
      <c r="C15" s="514">
        <f>+'13'!C13+'19'!C13</f>
        <v>39968.53</v>
      </c>
      <c r="D15" s="514">
        <f>+'13'!D13+'19'!D13</f>
        <v>60186.740000000013</v>
      </c>
      <c r="E15" s="514">
        <f>+'13'!E13+'19'!E13</f>
        <v>54159.030000000006</v>
      </c>
      <c r="F15" s="514">
        <f>+'13'!F13+'19'!F13</f>
        <v>51225.54</v>
      </c>
      <c r="G15" s="514">
        <f>+'13'!G13+'19'!G13</f>
        <v>49041.540000000008</v>
      </c>
      <c r="H15" s="514">
        <f>+'13'!H13+'19'!H13</f>
        <v>43383.790000000008</v>
      </c>
      <c r="I15" s="514">
        <f>+'13'!I13+'19'!I13</f>
        <v>44332.01</v>
      </c>
      <c r="J15" s="514">
        <f>+'13'!J13+'19'!J13</f>
        <v>33395.879999999997</v>
      </c>
      <c r="K15" s="514">
        <f>+'13'!K13+'19'!K13</f>
        <v>42853.74</v>
      </c>
      <c r="L15" s="514">
        <f>+'13'!L13+'19'!L13</f>
        <v>50210.400000000001</v>
      </c>
      <c r="M15" s="514">
        <f>+'13'!M13+'19'!M13</f>
        <v>22762.83</v>
      </c>
      <c r="N15" s="367">
        <f t="shared" si="0"/>
        <v>531803.21000000008</v>
      </c>
      <c r="O15" s="315"/>
      <c r="P15" s="144"/>
      <c r="Q15" s="27"/>
    </row>
    <row r="16" spans="1:17" ht="20.100000000000001" customHeight="1" x14ac:dyDescent="0.3">
      <c r="A16" s="134" t="s">
        <v>198</v>
      </c>
      <c r="B16" s="513">
        <f>+'13'!B14+'19'!B14</f>
        <v>388588.90299999999</v>
      </c>
      <c r="C16" s="513">
        <f>+'13'!C14+'19'!C14</f>
        <v>345359.16100000002</v>
      </c>
      <c r="D16" s="514">
        <f>+'13'!D14+'19'!D14</f>
        <v>400209.85700000002</v>
      </c>
      <c r="E16" s="514">
        <f>+'13'!E14+'19'!E14</f>
        <v>374135.94300000003</v>
      </c>
      <c r="F16" s="514">
        <f>+'13'!F14+'19'!F14</f>
        <v>384582.06900000002</v>
      </c>
      <c r="G16" s="514">
        <f>+'13'!G14+'19'!G14</f>
        <v>363181.97499999998</v>
      </c>
      <c r="H16" s="514">
        <f>+'13'!H14+'19'!H14</f>
        <v>354058.45499999996</v>
      </c>
      <c r="I16" s="514">
        <f>+'13'!I14+'19'!I14</f>
        <v>389973.05900000007</v>
      </c>
      <c r="J16" s="514">
        <f>+'13'!J14+'19'!J14</f>
        <v>330702.72800000006</v>
      </c>
      <c r="K16" s="514">
        <f>+'13'!K14+'19'!K14</f>
        <v>395408.48499999999</v>
      </c>
      <c r="L16" s="514">
        <f>+'13'!L14+'19'!L14</f>
        <v>406807.79599999997</v>
      </c>
      <c r="M16" s="514">
        <f>+'13'!M14+'19'!M14</f>
        <v>372793.228</v>
      </c>
      <c r="N16" s="367">
        <f t="shared" si="0"/>
        <v>4505801.659</v>
      </c>
      <c r="O16" s="315"/>
      <c r="P16" s="144"/>
      <c r="Q16" s="27"/>
    </row>
    <row r="17" spans="1:17" ht="20.100000000000001" customHeight="1" x14ac:dyDescent="0.3">
      <c r="A17" s="134" t="s">
        <v>339</v>
      </c>
      <c r="B17" s="513">
        <f>+'13'!B15+'19'!B15</f>
        <v>440790.53</v>
      </c>
      <c r="C17" s="514">
        <f>+'13'!C15+'19'!C15</f>
        <v>387481.47399999999</v>
      </c>
      <c r="D17" s="514">
        <f>+'13'!D15+'19'!D15</f>
        <v>461537.51500000001</v>
      </c>
      <c r="E17" s="514">
        <f>+'13'!E15+'19'!E15</f>
        <v>437793.27999999997</v>
      </c>
      <c r="F17" s="514">
        <f>+'13'!F15+'19'!F15</f>
        <v>440682.20500000002</v>
      </c>
      <c r="G17" s="514">
        <f>+'13'!G15+'19'!G15</f>
        <v>416422.62399999989</v>
      </c>
      <c r="H17" s="514">
        <f>+'13'!H15+'19'!H15</f>
        <v>407359.83500000002</v>
      </c>
      <c r="I17" s="514">
        <f>+'13'!I15+'19'!I15</f>
        <v>438799.20900000015</v>
      </c>
      <c r="J17" s="514">
        <f>+'13'!J15+'19'!J15</f>
        <v>392441.83399999997</v>
      </c>
      <c r="K17" s="514">
        <f>+'13'!K15+'19'!K15</f>
        <v>443508.48200000002</v>
      </c>
      <c r="L17" s="514">
        <f>+'13'!L15+'19'!L15</f>
        <v>491427.97900000011</v>
      </c>
      <c r="M17" s="514">
        <f>+'13'!M15+'19'!M15</f>
        <v>358195.13299999997</v>
      </c>
      <c r="N17" s="367">
        <f t="shared" si="0"/>
        <v>5116440.1000000006</v>
      </c>
      <c r="O17" s="315"/>
      <c r="P17" s="144"/>
      <c r="Q17" s="27"/>
    </row>
    <row r="18" spans="1:17" ht="20.100000000000001" customHeight="1" x14ac:dyDescent="0.3">
      <c r="A18" s="134" t="s">
        <v>340</v>
      </c>
      <c r="B18" s="634"/>
      <c r="C18" s="634"/>
      <c r="D18" s="634"/>
      <c r="E18" s="634"/>
      <c r="F18" s="634"/>
      <c r="G18" s="634"/>
      <c r="H18" s="634"/>
      <c r="I18" s="634"/>
      <c r="J18" s="634"/>
      <c r="K18" s="634"/>
      <c r="L18" s="634"/>
      <c r="M18" s="634"/>
      <c r="N18" s="378"/>
      <c r="O18" s="315"/>
      <c r="P18" s="144"/>
      <c r="Q18" s="27"/>
    </row>
    <row r="19" spans="1:17" ht="20.100000000000001" customHeight="1" x14ac:dyDescent="0.3">
      <c r="A19" s="512" t="s">
        <v>205</v>
      </c>
      <c r="B19" s="513">
        <f>+'13'!B17+'19'!B17</f>
        <v>2526</v>
      </c>
      <c r="C19" s="514">
        <f>+'13'!C17+'19'!C17</f>
        <v>2287.085</v>
      </c>
      <c r="D19" s="514">
        <f>+'13'!D17+'19'!D17</f>
        <v>3039.2809999999999</v>
      </c>
      <c r="E19" s="514">
        <f>+'13'!E17+'19'!E17</f>
        <v>2878</v>
      </c>
      <c r="F19" s="514">
        <f>+'13'!F17+'19'!F17</f>
        <v>13203</v>
      </c>
      <c r="G19" s="514">
        <f>+'13'!G17+'19'!G17</f>
        <v>17136</v>
      </c>
      <c r="H19" s="514">
        <f>+'13'!H17+'19'!H17</f>
        <v>16367</v>
      </c>
      <c r="I19" s="514">
        <f>+'13'!I17+'19'!I17</f>
        <v>17952</v>
      </c>
      <c r="J19" s="514">
        <f>+'13'!J17+'19'!J17</f>
        <v>16310</v>
      </c>
      <c r="K19" s="514">
        <f>+'13'!K17+'19'!K17</f>
        <v>14623</v>
      </c>
      <c r="L19" s="514">
        <f>+'13'!L17+'19'!L17</f>
        <v>12842</v>
      </c>
      <c r="M19" s="514">
        <f>+'13'!M17+'19'!M17</f>
        <v>9435.2610000000004</v>
      </c>
      <c r="N19" s="367">
        <f t="shared" si="0"/>
        <v>128598.62700000001</v>
      </c>
      <c r="O19" s="315"/>
      <c r="P19" s="144"/>
      <c r="Q19" s="27"/>
    </row>
    <row r="20" spans="1:17" ht="20.100000000000001" customHeight="1" x14ac:dyDescent="0.3">
      <c r="A20" s="512" t="s">
        <v>433</v>
      </c>
      <c r="B20" s="513">
        <f>+'13'!B18+'19'!B18</f>
        <v>2488.1899999999996</v>
      </c>
      <c r="C20" s="513">
        <f>+'13'!C18+'19'!C18</f>
        <v>1579.5639999999999</v>
      </c>
      <c r="D20" s="513">
        <f>+'13'!D18+'19'!D18</f>
        <v>1005.3309999999999</v>
      </c>
      <c r="E20" s="513">
        <f>+'13'!E18+'19'!E18</f>
        <v>1210.432</v>
      </c>
      <c r="F20" s="513">
        <f>+'13'!F18+'19'!F18</f>
        <v>899.58600000000001</v>
      </c>
      <c r="G20" s="513">
        <f>+'13'!G18+'19'!G18</f>
        <v>394.60500000000002</v>
      </c>
      <c r="H20" s="513">
        <f>+'13'!H18+'19'!H18</f>
        <v>220.06100000000001</v>
      </c>
      <c r="I20" s="513">
        <f>+'13'!I18+'19'!I18</f>
        <v>580.86099999999999</v>
      </c>
      <c r="J20" s="513">
        <f>+'13'!J18+'19'!J18</f>
        <v>0</v>
      </c>
      <c r="K20" s="513">
        <f>+'13'!K18+'19'!K18</f>
        <v>831.05400000000009</v>
      </c>
      <c r="L20" s="513">
        <f>+'13'!L18+'19'!L18</f>
        <v>1604.7190000000001</v>
      </c>
      <c r="M20" s="513">
        <f>+'13'!M18+'19'!M18</f>
        <v>1776.0379999999998</v>
      </c>
      <c r="N20" s="367">
        <f t="shared" si="0"/>
        <v>12590.440999999999</v>
      </c>
      <c r="O20" s="315"/>
      <c r="P20" s="144"/>
      <c r="Q20" s="27"/>
    </row>
    <row r="21" spans="1:17" ht="20.100000000000001" customHeight="1" x14ac:dyDescent="0.25">
      <c r="A21" s="240" t="s">
        <v>22</v>
      </c>
      <c r="B21" s="367">
        <f>SUM(B7:B20)</f>
        <v>1474537.2629999998</v>
      </c>
      <c r="C21" s="367">
        <f t="shared" ref="C21:M21" si="1">SUM(C7:C20)</f>
        <v>1321481.767</v>
      </c>
      <c r="D21" s="367">
        <f t="shared" si="1"/>
        <v>1516234.314</v>
      </c>
      <c r="E21" s="367">
        <f t="shared" si="1"/>
        <v>1395552.26</v>
      </c>
      <c r="F21" s="367">
        <f t="shared" si="1"/>
        <v>1446921.2250000001</v>
      </c>
      <c r="G21" s="367">
        <f t="shared" si="1"/>
        <v>1406044.2279999999</v>
      </c>
      <c r="H21" s="367">
        <f t="shared" si="1"/>
        <v>1401646.365</v>
      </c>
      <c r="I21" s="367">
        <f t="shared" si="1"/>
        <v>1457520.5530000003</v>
      </c>
      <c r="J21" s="367">
        <f t="shared" si="1"/>
        <v>1317592.4390000002</v>
      </c>
      <c r="K21" s="367">
        <f t="shared" si="1"/>
        <v>1467095.524</v>
      </c>
      <c r="L21" s="367">
        <f t="shared" si="1"/>
        <v>1622456.5570000003</v>
      </c>
      <c r="M21" s="367">
        <f t="shared" si="1"/>
        <v>1281521.763</v>
      </c>
      <c r="N21" s="367">
        <f t="shared" si="0"/>
        <v>17108604.258000001</v>
      </c>
      <c r="O21" s="515"/>
      <c r="P21" s="28"/>
      <c r="Q21" s="27"/>
    </row>
    <row r="22" spans="1:17" x14ac:dyDescent="0.25">
      <c r="O22" s="28"/>
      <c r="P22" s="28"/>
    </row>
    <row r="23" spans="1:17" x14ac:dyDescent="0.25">
      <c r="N23" s="195"/>
    </row>
  </sheetData>
  <pageMargins left="0.70866141732283472" right="0.70866141732283472" top="0.74803149606299213" bottom="0.74803149606299213" header="0.31496062992125984" footer="0.31496062992125984"/>
  <pageSetup paperSize="14" scale="6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P24"/>
  <sheetViews>
    <sheetView zoomScale="90" zoomScaleNormal="90" workbookViewId="0">
      <selection activeCell="B6" sqref="B6"/>
    </sheetView>
  </sheetViews>
  <sheetFormatPr baseColWidth="10" defaultRowHeight="13.5" x14ac:dyDescent="0.25"/>
  <cols>
    <col min="1" max="1" width="30.28515625" style="8" customWidth="1"/>
    <col min="2" max="2" width="14.140625" style="8" customWidth="1"/>
    <col min="3" max="3" width="12.85546875" style="8" customWidth="1"/>
    <col min="4" max="4" width="12.28515625" style="8" customWidth="1"/>
    <col min="5" max="5" width="12" style="8" customWidth="1"/>
    <col min="6" max="7" width="11.85546875" style="8" customWidth="1"/>
    <col min="8" max="8" width="12.28515625" style="8" bestFit="1" customWidth="1"/>
    <col min="9" max="9" width="12" style="8" customWidth="1"/>
    <col min="10" max="10" width="14.42578125" style="8" customWidth="1"/>
    <col min="11" max="11" width="12.28515625" style="8" customWidth="1"/>
    <col min="12" max="12" width="14.28515625" style="8" customWidth="1"/>
    <col min="13" max="13" width="13.28515625" style="8" customWidth="1"/>
    <col min="14" max="14" width="13.140625" style="8" customWidth="1"/>
    <col min="15" max="15" width="11.42578125" style="8"/>
    <col min="16" max="16" width="12.140625" style="8" customWidth="1"/>
    <col min="17" max="16384" width="11.42578125" style="8"/>
  </cols>
  <sheetData>
    <row r="1" spans="1:16" x14ac:dyDescent="0.25">
      <c r="A1" s="68" t="s">
        <v>458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6" x14ac:dyDescent="0.25">
      <c r="A2" s="68" t="s">
        <v>146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6" x14ac:dyDescent="0.25">
      <c r="A3" s="68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6" s="76" customFormat="1" ht="15" customHeight="1" x14ac:dyDescent="0.2">
      <c r="A4" s="184" t="s">
        <v>110</v>
      </c>
      <c r="B4" s="184" t="s">
        <v>2</v>
      </c>
      <c r="C4" s="184" t="s">
        <v>3</v>
      </c>
      <c r="D4" s="184" t="s">
        <v>4</v>
      </c>
      <c r="E4" s="184" t="s">
        <v>5</v>
      </c>
      <c r="F4" s="184" t="s">
        <v>6</v>
      </c>
      <c r="G4" s="184" t="s">
        <v>7</v>
      </c>
      <c r="H4" s="184" t="s">
        <v>8</v>
      </c>
      <c r="I4" s="184" t="s">
        <v>9</v>
      </c>
      <c r="J4" s="184" t="s">
        <v>10</v>
      </c>
      <c r="K4" s="184" t="s">
        <v>11</v>
      </c>
      <c r="L4" s="184" t="s">
        <v>12</v>
      </c>
      <c r="M4" s="184" t="s">
        <v>13</v>
      </c>
      <c r="N4" s="184" t="s">
        <v>22</v>
      </c>
    </row>
    <row r="5" spans="1:16" s="205" customFormat="1" ht="20.100000000000001" customHeight="1" x14ac:dyDescent="0.25">
      <c r="A5" s="204" t="s">
        <v>190</v>
      </c>
      <c r="B5" s="364">
        <v>236.107</v>
      </c>
      <c r="C5" s="364">
        <v>229.50200000000001</v>
      </c>
      <c r="D5" s="364">
        <v>246.864</v>
      </c>
      <c r="E5" s="364">
        <v>215.602</v>
      </c>
      <c r="F5" s="364">
        <v>219.02199999999999</v>
      </c>
      <c r="G5" s="364">
        <v>232.16499999999999</v>
      </c>
      <c r="H5" s="364">
        <v>223.61600000000001</v>
      </c>
      <c r="I5" s="364">
        <v>206.25899999999999</v>
      </c>
      <c r="J5" s="364">
        <v>197.72</v>
      </c>
      <c r="K5" s="364">
        <v>268.64</v>
      </c>
      <c r="L5" s="364">
        <v>245.54300000000001</v>
      </c>
      <c r="M5" s="364">
        <v>760.51199999999994</v>
      </c>
      <c r="N5" s="365">
        <f>SUM(B5:M5)</f>
        <v>3281.5519999999997</v>
      </c>
      <c r="P5" s="313"/>
    </row>
    <row r="6" spans="1:16" s="205" customFormat="1" ht="20.100000000000001" customHeight="1" x14ac:dyDescent="0.25">
      <c r="A6" s="204" t="s">
        <v>191</v>
      </c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5">
        <f t="shared" ref="N6:N19" si="0">SUM(B6:M6)</f>
        <v>0</v>
      </c>
      <c r="P6" s="313"/>
    </row>
    <row r="7" spans="1:16" s="205" customFormat="1" ht="20.100000000000001" customHeight="1" x14ac:dyDescent="0.25">
      <c r="A7" s="204" t="s">
        <v>192</v>
      </c>
      <c r="B7" s="364">
        <v>29.359000000000002</v>
      </c>
      <c r="C7" s="364">
        <v>29.838999999999999</v>
      </c>
      <c r="D7" s="364">
        <v>33.872999999999998</v>
      </c>
      <c r="E7" s="364">
        <v>30.917000000000002</v>
      </c>
      <c r="F7" s="364">
        <v>37.573999999999998</v>
      </c>
      <c r="G7" s="364">
        <v>36.743000000000002</v>
      </c>
      <c r="H7" s="364">
        <v>16.57</v>
      </c>
      <c r="I7" s="364">
        <v>34.262</v>
      </c>
      <c r="J7" s="364">
        <v>27.588000000000001</v>
      </c>
      <c r="K7" s="364">
        <v>19.994</v>
      </c>
      <c r="L7" s="364">
        <v>103.33799999999999</v>
      </c>
      <c r="M7" s="364">
        <v>170.78899999999999</v>
      </c>
      <c r="N7" s="365">
        <f t="shared" si="0"/>
        <v>570.846</v>
      </c>
      <c r="P7" s="313"/>
    </row>
    <row r="8" spans="1:16" s="205" customFormat="1" ht="20.100000000000001" customHeight="1" x14ac:dyDescent="0.25">
      <c r="A8" s="204" t="s">
        <v>214</v>
      </c>
      <c r="B8" s="364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5">
        <f t="shared" si="0"/>
        <v>0</v>
      </c>
      <c r="P8" s="313"/>
    </row>
    <row r="9" spans="1:16" s="205" customFormat="1" ht="20.100000000000001" customHeight="1" x14ac:dyDescent="0.25">
      <c r="A9" s="204" t="s">
        <v>193</v>
      </c>
      <c r="B9" s="364">
        <v>786.78</v>
      </c>
      <c r="C9" s="364">
        <v>524.47400000000005</v>
      </c>
      <c r="D9" s="364">
        <v>687.495</v>
      </c>
      <c r="E9" s="364">
        <v>722.39</v>
      </c>
      <c r="F9" s="364">
        <v>823.69200000000001</v>
      </c>
      <c r="G9" s="364">
        <v>639.47799999999995</v>
      </c>
      <c r="H9" s="364">
        <v>677.68700000000001</v>
      </c>
      <c r="I9" s="364">
        <v>823.82100000000003</v>
      </c>
      <c r="J9" s="364">
        <v>655.58399999999995</v>
      </c>
      <c r="K9" s="364">
        <v>728.62699999999995</v>
      </c>
      <c r="L9" s="364">
        <v>571.91</v>
      </c>
      <c r="M9" s="364">
        <v>761.60500000000002</v>
      </c>
      <c r="N9" s="365">
        <f t="shared" si="0"/>
        <v>8403.5429999999978</v>
      </c>
      <c r="P9" s="313"/>
    </row>
    <row r="10" spans="1:16" s="205" customFormat="1" ht="20.100000000000001" customHeight="1" x14ac:dyDescent="0.25">
      <c r="A10" s="204" t="s">
        <v>194</v>
      </c>
      <c r="B10" s="364"/>
      <c r="C10" s="364"/>
      <c r="D10" s="364"/>
      <c r="E10" s="364"/>
      <c r="F10" s="364">
        <v>28.013999999999999</v>
      </c>
      <c r="G10" s="364">
        <v>32.136000000000003</v>
      </c>
      <c r="H10" s="364">
        <v>31.106000000000002</v>
      </c>
      <c r="I10" s="364">
        <v>26.143999999999998</v>
      </c>
      <c r="J10" s="364"/>
      <c r="K10" s="364"/>
      <c r="L10" s="364"/>
      <c r="M10" s="364"/>
      <c r="N10" s="365">
        <f t="shared" si="0"/>
        <v>117.4</v>
      </c>
      <c r="P10" s="313"/>
    </row>
    <row r="11" spans="1:16" s="205" customFormat="1" ht="20.100000000000001" customHeight="1" x14ac:dyDescent="0.25">
      <c r="A11" s="204" t="s">
        <v>195</v>
      </c>
      <c r="B11" s="364">
        <v>3932.1840000000011</v>
      </c>
      <c r="C11" s="364">
        <v>4071.5879999999997</v>
      </c>
      <c r="D11" s="364">
        <v>4072.768</v>
      </c>
      <c r="E11" s="364">
        <v>6281.0960000000014</v>
      </c>
      <c r="F11" s="364">
        <v>4722.7930000000015</v>
      </c>
      <c r="G11" s="364">
        <v>5080.6419999999998</v>
      </c>
      <c r="H11" s="364">
        <v>8044.8549999999996</v>
      </c>
      <c r="I11" s="364">
        <v>4156.6780000000017</v>
      </c>
      <c r="J11" s="364">
        <v>6717.875</v>
      </c>
      <c r="K11" s="364">
        <v>7004.9320000000007</v>
      </c>
      <c r="L11" s="364">
        <v>5661.851999999999</v>
      </c>
      <c r="M11" s="364">
        <v>8337.3470000000016</v>
      </c>
      <c r="N11" s="365">
        <f t="shared" si="0"/>
        <v>68084.610000000015</v>
      </c>
      <c r="P11" s="313"/>
    </row>
    <row r="12" spans="1:16" s="205" customFormat="1" ht="20.100000000000001" customHeight="1" x14ac:dyDescent="0.25">
      <c r="A12" s="204" t="s">
        <v>196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>
        <f t="shared" si="0"/>
        <v>0</v>
      </c>
      <c r="P12" s="313"/>
    </row>
    <row r="13" spans="1:16" s="205" customFormat="1" ht="20.100000000000001" customHeight="1" x14ac:dyDescent="0.25">
      <c r="A13" s="204" t="s">
        <v>197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5">
        <f t="shared" si="0"/>
        <v>0</v>
      </c>
      <c r="P13" s="313"/>
    </row>
    <row r="14" spans="1:16" s="205" customFormat="1" ht="20.100000000000001" customHeight="1" x14ac:dyDescent="0.25">
      <c r="A14" s="134" t="s">
        <v>198</v>
      </c>
      <c r="B14" s="364">
        <v>5365.933</v>
      </c>
      <c r="C14" s="364">
        <v>4984.4709999999995</v>
      </c>
      <c r="D14" s="364">
        <v>5915.527</v>
      </c>
      <c r="E14" s="364">
        <v>5758.9129999999996</v>
      </c>
      <c r="F14" s="364">
        <v>5685.0389999999998</v>
      </c>
      <c r="G14" s="364">
        <v>5640.3649999999998</v>
      </c>
      <c r="H14" s="364">
        <v>5463.6450000000004</v>
      </c>
      <c r="I14" s="364">
        <v>5801.9989999999998</v>
      </c>
      <c r="J14" s="364">
        <v>4956.427999999999</v>
      </c>
      <c r="K14" s="364">
        <v>5514.4549999999999</v>
      </c>
      <c r="L14" s="364">
        <v>5506.6159999999991</v>
      </c>
      <c r="M14" s="364">
        <v>5484.6979999999994</v>
      </c>
      <c r="N14" s="365">
        <f t="shared" si="0"/>
        <v>66078.088999999993</v>
      </c>
      <c r="P14" s="313"/>
    </row>
    <row r="15" spans="1:16" s="205" customFormat="1" ht="20.100000000000001" customHeight="1" x14ac:dyDescent="0.25">
      <c r="A15" s="134" t="s">
        <v>339</v>
      </c>
      <c r="B15" s="364">
        <v>4912.3099999999995</v>
      </c>
      <c r="C15" s="364">
        <v>4100.0239999999994</v>
      </c>
      <c r="D15" s="364">
        <v>4668.4650000000001</v>
      </c>
      <c r="E15" s="364">
        <v>4969.91</v>
      </c>
      <c r="F15" s="364">
        <v>4350.2350000000006</v>
      </c>
      <c r="G15" s="364">
        <v>3694.7639999999992</v>
      </c>
      <c r="H15" s="364">
        <v>3601.4249999999997</v>
      </c>
      <c r="I15" s="364">
        <v>5061.8789999999999</v>
      </c>
      <c r="J15" s="364">
        <v>4716.9639999999999</v>
      </c>
      <c r="K15" s="364">
        <v>5684.5219999999999</v>
      </c>
      <c r="L15" s="364">
        <v>5555.2190000000001</v>
      </c>
      <c r="M15" s="364">
        <v>6014.5630000000001</v>
      </c>
      <c r="N15" s="365">
        <f t="shared" si="0"/>
        <v>57330.279999999992</v>
      </c>
      <c r="P15" s="313"/>
    </row>
    <row r="16" spans="1:16" s="205" customFormat="1" ht="20.100000000000001" customHeight="1" x14ac:dyDescent="0.25">
      <c r="A16" s="134" t="s">
        <v>340</v>
      </c>
      <c r="B16" s="364"/>
      <c r="C16" s="364"/>
      <c r="D16" s="364"/>
      <c r="E16" s="364"/>
      <c r="F16" s="364"/>
      <c r="G16" s="364"/>
      <c r="H16" s="364"/>
      <c r="I16" s="364"/>
      <c r="J16" s="364"/>
      <c r="K16" s="364"/>
      <c r="L16" s="364"/>
      <c r="M16" s="364"/>
      <c r="N16" s="365">
        <f t="shared" si="0"/>
        <v>0</v>
      </c>
      <c r="P16" s="313"/>
    </row>
    <row r="17" spans="1:16" s="205" customFormat="1" ht="20.100000000000001" customHeight="1" x14ac:dyDescent="0.25">
      <c r="A17" s="204" t="s">
        <v>205</v>
      </c>
      <c r="B17" s="364"/>
      <c r="C17" s="364">
        <v>33.085000000000001</v>
      </c>
      <c r="D17" s="364">
        <v>112.28100000000001</v>
      </c>
      <c r="E17" s="364"/>
      <c r="F17" s="364"/>
      <c r="G17" s="364"/>
      <c r="H17" s="364"/>
      <c r="I17" s="364"/>
      <c r="J17" s="364"/>
      <c r="K17" s="364"/>
      <c r="L17" s="364"/>
      <c r="M17" s="364">
        <v>1132.261</v>
      </c>
      <c r="N17" s="365">
        <f t="shared" si="0"/>
        <v>1277.627</v>
      </c>
      <c r="P17" s="313"/>
    </row>
    <row r="18" spans="1:16" s="205" customFormat="1" ht="20.100000000000001" customHeight="1" x14ac:dyDescent="0.25">
      <c r="A18" s="204" t="s">
        <v>433</v>
      </c>
      <c r="B18" s="364">
        <v>2488.1899999999996</v>
      </c>
      <c r="C18" s="364">
        <v>1579.5639999999999</v>
      </c>
      <c r="D18" s="364">
        <v>1005.3309999999999</v>
      </c>
      <c r="E18" s="364">
        <v>1210.432</v>
      </c>
      <c r="F18" s="364">
        <v>899.58600000000001</v>
      </c>
      <c r="G18" s="364">
        <v>394.60500000000002</v>
      </c>
      <c r="H18" s="364">
        <v>220.06100000000001</v>
      </c>
      <c r="I18" s="364">
        <v>580.86099999999999</v>
      </c>
      <c r="J18" s="364"/>
      <c r="K18" s="364">
        <v>831.05400000000009</v>
      </c>
      <c r="L18" s="364">
        <v>1604.7190000000001</v>
      </c>
      <c r="M18" s="364">
        <v>1776.0379999999998</v>
      </c>
      <c r="N18" s="365">
        <f t="shared" si="0"/>
        <v>12590.440999999999</v>
      </c>
      <c r="P18" s="313"/>
    </row>
    <row r="19" spans="1:16" s="205" customFormat="1" ht="20.100000000000001" customHeight="1" x14ac:dyDescent="0.25">
      <c r="A19" s="240" t="s">
        <v>22</v>
      </c>
      <c r="B19" s="366">
        <f>SUM(B5:B18)</f>
        <v>17750.863000000001</v>
      </c>
      <c r="C19" s="366">
        <f t="shared" ref="C19:M19" si="1">SUM(C5:C18)</f>
        <v>15552.546999999999</v>
      </c>
      <c r="D19" s="366">
        <f t="shared" si="1"/>
        <v>16742.603999999999</v>
      </c>
      <c r="E19" s="366">
        <f t="shared" si="1"/>
        <v>19189.260000000002</v>
      </c>
      <c r="F19" s="366">
        <f t="shared" si="1"/>
        <v>16765.955000000002</v>
      </c>
      <c r="G19" s="366">
        <f t="shared" si="1"/>
        <v>15750.897999999997</v>
      </c>
      <c r="H19" s="366">
        <f t="shared" si="1"/>
        <v>18278.965</v>
      </c>
      <c r="I19" s="366">
        <f t="shared" si="1"/>
        <v>16691.903000000002</v>
      </c>
      <c r="J19" s="366">
        <f t="shared" si="1"/>
        <v>17272.159</v>
      </c>
      <c r="K19" s="366">
        <f t="shared" si="1"/>
        <v>20052.224000000002</v>
      </c>
      <c r="L19" s="366">
        <f t="shared" si="1"/>
        <v>19249.197</v>
      </c>
      <c r="M19" s="366">
        <f t="shared" si="1"/>
        <v>24437.813000000002</v>
      </c>
      <c r="N19" s="525">
        <f t="shared" si="0"/>
        <v>217734.38799999995</v>
      </c>
      <c r="P19" s="313"/>
    </row>
    <row r="20" spans="1:16" x14ac:dyDescent="0.25">
      <c r="B20" s="43"/>
      <c r="C20" s="43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6" x14ac:dyDescent="0.25">
      <c r="A21" s="43" t="s">
        <v>152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  <row r="24" spans="1:16" x14ac:dyDescent="0.25">
      <c r="M24" s="27"/>
    </row>
  </sheetData>
  <pageMargins left="0.7" right="0.7" top="0.75" bottom="0.75" header="0.3" footer="0.3"/>
  <pageSetup paperSize="14"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P22"/>
  <sheetViews>
    <sheetView zoomScale="115" zoomScaleNormal="115" workbookViewId="0">
      <selection activeCell="G25" sqref="G25"/>
    </sheetView>
  </sheetViews>
  <sheetFormatPr baseColWidth="10" defaultRowHeight="13.5" x14ac:dyDescent="0.25"/>
  <cols>
    <col min="1" max="1" width="39.5703125" style="8" customWidth="1"/>
    <col min="2" max="2" width="14.42578125" style="12" bestFit="1" customWidth="1"/>
    <col min="3" max="3" width="12.85546875" style="12" customWidth="1"/>
    <col min="4" max="4" width="13.28515625" style="12" customWidth="1"/>
    <col min="5" max="5" width="12.140625" style="12" customWidth="1"/>
    <col min="6" max="7" width="12.5703125" style="12" customWidth="1"/>
    <col min="8" max="8" width="13.140625" style="12" customWidth="1"/>
    <col min="9" max="9" width="13.5703125" style="12" customWidth="1"/>
    <col min="10" max="10" width="14.42578125" style="12" customWidth="1"/>
    <col min="11" max="11" width="13" style="12" customWidth="1"/>
    <col min="12" max="12" width="14.28515625" style="12" customWidth="1"/>
    <col min="13" max="13" width="13.28515625" style="12" customWidth="1"/>
    <col min="14" max="14" width="16.7109375" style="12" customWidth="1"/>
    <col min="15" max="15" width="12.7109375" style="12" bestFit="1" customWidth="1"/>
    <col min="16" max="16384" width="11.42578125" style="8"/>
  </cols>
  <sheetData>
    <row r="1" spans="1:15" x14ac:dyDescent="0.25">
      <c r="A1" s="68" t="s">
        <v>446</v>
      </c>
    </row>
    <row r="2" spans="1:15" x14ac:dyDescent="0.25">
      <c r="A2" s="68" t="s">
        <v>115</v>
      </c>
    </row>
    <row r="3" spans="1:15" x14ac:dyDescent="0.25">
      <c r="A3" s="68"/>
    </row>
    <row r="4" spans="1:15" s="76" customFormat="1" ht="15" customHeight="1" x14ac:dyDescent="0.2">
      <c r="A4" s="53" t="s">
        <v>110</v>
      </c>
      <c r="B4" s="53" t="s">
        <v>2</v>
      </c>
      <c r="C4" s="53" t="s">
        <v>3</v>
      </c>
      <c r="D4" s="53" t="s">
        <v>4</v>
      </c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53" t="s">
        <v>10</v>
      </c>
      <c r="K4" s="53" t="s">
        <v>11</v>
      </c>
      <c r="L4" s="53" t="s">
        <v>12</v>
      </c>
      <c r="M4" s="53" t="s">
        <v>13</v>
      </c>
      <c r="N4" s="53" t="s">
        <v>22</v>
      </c>
    </row>
    <row r="5" spans="1:15" s="20" customFormat="1" ht="20.100000000000001" customHeight="1" x14ac:dyDescent="0.3">
      <c r="A5" s="134" t="s">
        <v>190</v>
      </c>
      <c r="B5" s="545">
        <v>2232.1699999999996</v>
      </c>
      <c r="C5" s="545">
        <v>1783.2</v>
      </c>
      <c r="D5" s="545">
        <v>2858.28</v>
      </c>
      <c r="E5" s="545">
        <v>2193.7200000000003</v>
      </c>
      <c r="F5" s="545">
        <v>2463.39</v>
      </c>
      <c r="G5" s="545">
        <v>2110.11</v>
      </c>
      <c r="H5" s="546">
        <v>1737.3000000000002</v>
      </c>
      <c r="I5" s="546">
        <v>2441.4400000000005</v>
      </c>
      <c r="J5" s="546">
        <v>2172.5600000000004</v>
      </c>
      <c r="K5" s="546">
        <v>2834.5</v>
      </c>
      <c r="L5" s="546">
        <v>4310.3700000000008</v>
      </c>
      <c r="M5" s="546">
        <v>6839.59</v>
      </c>
      <c r="N5" s="547">
        <f>SUM(B5:M5)</f>
        <v>33976.630000000005</v>
      </c>
      <c r="O5" s="62"/>
    </row>
    <row r="6" spans="1:15" s="20" customFormat="1" ht="20.100000000000001" customHeight="1" x14ac:dyDescent="0.3">
      <c r="A6" s="134" t="s">
        <v>191</v>
      </c>
      <c r="B6" s="545">
        <v>1525.18</v>
      </c>
      <c r="C6" s="545">
        <v>1171.7899999999997</v>
      </c>
      <c r="D6" s="545">
        <v>1854.0500000000002</v>
      </c>
      <c r="E6" s="545">
        <v>1677.14</v>
      </c>
      <c r="F6" s="545">
        <v>1618.98</v>
      </c>
      <c r="G6" s="545">
        <v>1363.17</v>
      </c>
      <c r="H6" s="546">
        <v>1092.8399999999997</v>
      </c>
      <c r="I6" s="546">
        <v>1386.27</v>
      </c>
      <c r="J6" s="546">
        <v>1223.94</v>
      </c>
      <c r="K6" s="546">
        <v>1334.16</v>
      </c>
      <c r="L6" s="546">
        <v>1975.62</v>
      </c>
      <c r="M6" s="546">
        <v>2807.14</v>
      </c>
      <c r="N6" s="547">
        <f t="shared" ref="N6:N19" si="0">SUM(B6:M6)</f>
        <v>19030.280000000002</v>
      </c>
      <c r="O6" s="62"/>
    </row>
    <row r="7" spans="1:15" s="20" customFormat="1" ht="20.100000000000001" customHeight="1" x14ac:dyDescent="0.3">
      <c r="A7" s="134" t="s">
        <v>192</v>
      </c>
      <c r="B7" s="545">
        <v>562.39</v>
      </c>
      <c r="C7" s="545">
        <v>530.52</v>
      </c>
      <c r="D7" s="545">
        <v>772.79</v>
      </c>
      <c r="E7" s="545">
        <v>700.6099999999999</v>
      </c>
      <c r="F7" s="545">
        <v>639.53000000000009</v>
      </c>
      <c r="G7" s="545">
        <v>653.40000000000009</v>
      </c>
      <c r="H7" s="546">
        <v>484.71000000000004</v>
      </c>
      <c r="I7" s="546">
        <v>600.87</v>
      </c>
      <c r="J7" s="546">
        <v>273.42999999999995</v>
      </c>
      <c r="K7" s="546">
        <v>347.6</v>
      </c>
      <c r="L7" s="546">
        <v>619.41</v>
      </c>
      <c r="M7" s="546">
        <v>859.1</v>
      </c>
      <c r="N7" s="547">
        <f t="shared" si="0"/>
        <v>7044.3600000000006</v>
      </c>
      <c r="O7" s="62"/>
    </row>
    <row r="8" spans="1:15" s="20" customFormat="1" ht="20.100000000000001" customHeight="1" x14ac:dyDescent="0.3">
      <c r="A8" s="134" t="s">
        <v>214</v>
      </c>
      <c r="B8" s="545">
        <v>110.94</v>
      </c>
      <c r="C8" s="545">
        <v>145.97999999999999</v>
      </c>
      <c r="D8" s="545">
        <v>101.46000000000001</v>
      </c>
      <c r="E8" s="545">
        <v>97.98</v>
      </c>
      <c r="F8" s="545">
        <v>71.25</v>
      </c>
      <c r="G8" s="545">
        <v>33.58</v>
      </c>
      <c r="H8" s="546">
        <v>124.80999999999997</v>
      </c>
      <c r="I8" s="546">
        <v>95.61</v>
      </c>
      <c r="J8" s="546">
        <v>107.63</v>
      </c>
      <c r="K8" s="546">
        <v>134.29000000000002</v>
      </c>
      <c r="L8" s="546">
        <v>239.39999999999998</v>
      </c>
      <c r="M8" s="546"/>
      <c r="N8" s="547">
        <f t="shared" si="0"/>
        <v>1262.9299999999998</v>
      </c>
      <c r="O8" s="62"/>
    </row>
    <row r="9" spans="1:15" s="20" customFormat="1" ht="20.100000000000001" customHeight="1" x14ac:dyDescent="0.3">
      <c r="A9" s="134" t="s">
        <v>193</v>
      </c>
      <c r="B9" s="545">
        <v>68540.05</v>
      </c>
      <c r="C9" s="545">
        <v>58991.159999999996</v>
      </c>
      <c r="D9" s="545">
        <v>59955.87</v>
      </c>
      <c r="E9" s="545">
        <v>54586.65</v>
      </c>
      <c r="F9" s="545">
        <v>57665.93</v>
      </c>
      <c r="G9" s="545">
        <v>56220.909999999996</v>
      </c>
      <c r="H9" s="546">
        <v>63362.67</v>
      </c>
      <c r="I9" s="546">
        <v>60562.360000000008</v>
      </c>
      <c r="J9" s="546">
        <v>63986.229999999996</v>
      </c>
      <c r="K9" s="546">
        <v>72031.350000000006</v>
      </c>
      <c r="L9" s="546">
        <v>104997.89</v>
      </c>
      <c r="M9" s="546">
        <v>28351.940000000002</v>
      </c>
      <c r="N9" s="547">
        <f t="shared" si="0"/>
        <v>749253.01</v>
      </c>
      <c r="O9" s="62"/>
    </row>
    <row r="10" spans="1:15" s="20" customFormat="1" ht="20.100000000000001" customHeight="1" x14ac:dyDescent="0.3">
      <c r="A10" s="134" t="s">
        <v>194</v>
      </c>
      <c r="B10" s="545">
        <v>236.01</v>
      </c>
      <c r="C10" s="545">
        <v>318.39</v>
      </c>
      <c r="D10" s="545">
        <v>388.34000000000003</v>
      </c>
      <c r="E10" s="545">
        <v>404.29</v>
      </c>
      <c r="F10" s="545">
        <v>437.76</v>
      </c>
      <c r="G10" s="545">
        <v>880.02</v>
      </c>
      <c r="H10" s="546">
        <v>647.46</v>
      </c>
      <c r="I10" s="546">
        <v>650.34999999999991</v>
      </c>
      <c r="J10" s="546">
        <v>281.81</v>
      </c>
      <c r="K10" s="546">
        <v>476.94</v>
      </c>
      <c r="L10" s="546">
        <v>444.61</v>
      </c>
      <c r="M10" s="546">
        <v>232.42000000000002</v>
      </c>
      <c r="N10" s="547">
        <f t="shared" si="0"/>
        <v>5398.4</v>
      </c>
      <c r="O10" s="62"/>
    </row>
    <row r="11" spans="1:15" s="20" customFormat="1" ht="20.100000000000001" customHeight="1" x14ac:dyDescent="0.3">
      <c r="A11" s="134" t="s">
        <v>195</v>
      </c>
      <c r="B11" s="545">
        <v>3903.17</v>
      </c>
      <c r="C11" s="545">
        <v>3012.1</v>
      </c>
      <c r="D11" s="545">
        <v>4488.97</v>
      </c>
      <c r="E11" s="545">
        <v>4393.8000000000011</v>
      </c>
      <c r="F11" s="545">
        <v>3772.39</v>
      </c>
      <c r="G11" s="545">
        <v>5606.1600000000008</v>
      </c>
      <c r="H11" s="546">
        <v>3210.4999999999995</v>
      </c>
      <c r="I11" s="546">
        <v>3251.6800000000003</v>
      </c>
      <c r="J11" s="546">
        <v>3619.18</v>
      </c>
      <c r="K11" s="546">
        <v>3132.57</v>
      </c>
      <c r="L11" s="546">
        <v>3971.41</v>
      </c>
      <c r="M11" s="546">
        <v>2949.0099999999998</v>
      </c>
      <c r="N11" s="547">
        <f t="shared" si="0"/>
        <v>45310.94000000001</v>
      </c>
      <c r="O11" s="62"/>
    </row>
    <row r="12" spans="1:15" s="20" customFormat="1" ht="20.100000000000001" customHeight="1" x14ac:dyDescent="0.3">
      <c r="A12" s="134" t="s">
        <v>196</v>
      </c>
      <c r="B12" s="545">
        <v>420.69</v>
      </c>
      <c r="C12" s="545">
        <v>513.68999999999994</v>
      </c>
      <c r="D12" s="545">
        <v>464.69</v>
      </c>
      <c r="E12" s="545">
        <v>441.45000000000005</v>
      </c>
      <c r="F12" s="545">
        <v>583.04999999999995</v>
      </c>
      <c r="G12" s="545">
        <v>616.67999999999995</v>
      </c>
      <c r="H12" s="546">
        <v>698.06</v>
      </c>
      <c r="I12" s="546">
        <v>455.6</v>
      </c>
      <c r="J12" s="546">
        <v>579.84</v>
      </c>
      <c r="K12" s="546">
        <v>815.25</v>
      </c>
      <c r="L12" s="546">
        <v>290.40999999999997</v>
      </c>
      <c r="M12" s="546">
        <v>155.76999999999998</v>
      </c>
      <c r="N12" s="547">
        <f t="shared" si="0"/>
        <v>6035.18</v>
      </c>
      <c r="O12" s="62"/>
    </row>
    <row r="13" spans="1:15" s="20" customFormat="1" ht="20.100000000000001" customHeight="1" x14ac:dyDescent="0.3">
      <c r="A13" s="134" t="s">
        <v>197</v>
      </c>
      <c r="B13" s="545">
        <v>40184.199999999997</v>
      </c>
      <c r="C13" s="545">
        <v>39869.479999999996</v>
      </c>
      <c r="D13" s="545">
        <v>60061.520000000011</v>
      </c>
      <c r="E13" s="545">
        <v>54003.270000000004</v>
      </c>
      <c r="F13" s="545">
        <v>51143.87</v>
      </c>
      <c r="G13" s="545">
        <v>48929.30000000001</v>
      </c>
      <c r="H13" s="546">
        <v>43332.740000000005</v>
      </c>
      <c r="I13" s="546">
        <v>44304.83</v>
      </c>
      <c r="J13" s="546">
        <v>33340.949999999997</v>
      </c>
      <c r="K13" s="546">
        <v>42743.42</v>
      </c>
      <c r="L13" s="546">
        <v>50127.35</v>
      </c>
      <c r="M13" s="546">
        <v>22762.83</v>
      </c>
      <c r="N13" s="547">
        <f t="shared" si="0"/>
        <v>530803.76</v>
      </c>
      <c r="O13" s="62"/>
    </row>
    <row r="14" spans="1:15" s="20" customFormat="1" ht="20.100000000000001" customHeight="1" x14ac:dyDescent="0.3">
      <c r="A14" s="134" t="s">
        <v>198</v>
      </c>
      <c r="B14" s="545">
        <v>79934.149999999994</v>
      </c>
      <c r="C14" s="545">
        <v>71073.950000000012</v>
      </c>
      <c r="D14" s="545">
        <v>84132.84</v>
      </c>
      <c r="E14" s="545">
        <v>81825.58</v>
      </c>
      <c r="F14" s="545">
        <v>77720.089999999982</v>
      </c>
      <c r="G14" s="545">
        <v>69880.259999999995</v>
      </c>
      <c r="H14" s="545">
        <v>66810.490000000005</v>
      </c>
      <c r="I14" s="545">
        <v>76733.390000000014</v>
      </c>
      <c r="J14" s="545">
        <v>59844.420000000013</v>
      </c>
      <c r="K14" s="545">
        <v>78998.889999999985</v>
      </c>
      <c r="L14" s="545">
        <v>87383.84</v>
      </c>
      <c r="M14" s="545">
        <v>80211.23</v>
      </c>
      <c r="N14" s="547">
        <f t="shared" si="0"/>
        <v>914549.13</v>
      </c>
      <c r="O14" s="62"/>
    </row>
    <row r="15" spans="1:15" s="20" customFormat="1" ht="20.100000000000001" customHeight="1" x14ac:dyDescent="0.3">
      <c r="A15" s="134" t="s">
        <v>339</v>
      </c>
      <c r="B15" s="545">
        <v>265644.59000000003</v>
      </c>
      <c r="C15" s="545">
        <v>235613.31</v>
      </c>
      <c r="D15" s="545">
        <v>280449.06</v>
      </c>
      <c r="E15" s="545">
        <v>272324.47000000003</v>
      </c>
      <c r="F15" s="545">
        <v>281598.28000000003</v>
      </c>
      <c r="G15" s="545">
        <v>265279.40999999992</v>
      </c>
      <c r="H15" s="546">
        <v>259594.85</v>
      </c>
      <c r="I15" s="546">
        <v>282392.72000000015</v>
      </c>
      <c r="J15" s="546">
        <v>249776.83000000002</v>
      </c>
      <c r="K15" s="546">
        <v>275564.85000000009</v>
      </c>
      <c r="L15" s="546">
        <v>284797.5400000001</v>
      </c>
      <c r="M15" s="546">
        <v>249727.74999999997</v>
      </c>
      <c r="N15" s="547">
        <f t="shared" si="0"/>
        <v>3202763.66</v>
      </c>
      <c r="O15" s="62"/>
    </row>
    <row r="16" spans="1:15" s="20" customFormat="1" ht="20.100000000000001" customHeight="1" x14ac:dyDescent="0.3">
      <c r="A16" s="134" t="s">
        <v>340</v>
      </c>
      <c r="B16" s="545"/>
      <c r="C16" s="545"/>
      <c r="D16" s="545"/>
      <c r="E16" s="545"/>
      <c r="F16" s="545"/>
      <c r="G16" s="545"/>
      <c r="H16" s="546"/>
      <c r="I16" s="546"/>
      <c r="J16" s="546"/>
      <c r="K16" s="546"/>
      <c r="L16" s="546"/>
      <c r="M16" s="546"/>
      <c r="N16" s="547"/>
      <c r="O16" s="62"/>
    </row>
    <row r="17" spans="1:16" s="20" customFormat="1" ht="20.100000000000001" customHeight="1" x14ac:dyDescent="0.3">
      <c r="A17" s="134" t="s">
        <v>205</v>
      </c>
      <c r="B17" s="545">
        <v>2519.7200000000003</v>
      </c>
      <c r="C17" s="545">
        <v>2246.23</v>
      </c>
      <c r="D17" s="545">
        <v>2919.63</v>
      </c>
      <c r="E17" s="545">
        <v>2855.2900000000004</v>
      </c>
      <c r="F17" s="545">
        <v>13021.68</v>
      </c>
      <c r="G17" s="545">
        <v>16889.75</v>
      </c>
      <c r="H17" s="546">
        <v>16106.670000000002</v>
      </c>
      <c r="I17" s="546">
        <v>17710.099999999999</v>
      </c>
      <c r="J17" s="546">
        <v>16096.23</v>
      </c>
      <c r="K17" s="546">
        <v>14408.27</v>
      </c>
      <c r="L17" s="546">
        <v>12699.52</v>
      </c>
      <c r="M17" s="546">
        <v>8237.06</v>
      </c>
      <c r="N17" s="547">
        <f t="shared" si="0"/>
        <v>125710.15000000001</v>
      </c>
      <c r="O17" s="62"/>
    </row>
    <row r="18" spans="1:16" s="205" customFormat="1" ht="20.100000000000001" customHeight="1" x14ac:dyDescent="0.3">
      <c r="A18" s="204" t="s">
        <v>433</v>
      </c>
      <c r="B18" s="206"/>
      <c r="C18" s="206"/>
      <c r="D18" s="206"/>
      <c r="E18" s="206"/>
      <c r="F18" s="206"/>
      <c r="G18" s="206"/>
      <c r="H18" s="206"/>
      <c r="I18" s="546"/>
      <c r="J18" s="206"/>
      <c r="K18" s="206"/>
      <c r="L18" s="206"/>
      <c r="M18" s="206"/>
      <c r="N18" s="547"/>
      <c r="P18" s="313"/>
    </row>
    <row r="19" spans="1:16" s="76" customFormat="1" ht="20.100000000000001" customHeight="1" x14ac:dyDescent="0.2">
      <c r="A19" s="241" t="s">
        <v>22</v>
      </c>
      <c r="B19" s="367">
        <f>SUM(B5:B18)</f>
        <v>465813.26</v>
      </c>
      <c r="C19" s="367">
        <f t="shared" ref="C19:M19" si="1">SUM(C5:C18)</f>
        <v>415269.8</v>
      </c>
      <c r="D19" s="367">
        <f t="shared" si="1"/>
        <v>498447.5</v>
      </c>
      <c r="E19" s="367">
        <f t="shared" si="1"/>
        <v>475504.25</v>
      </c>
      <c r="F19" s="367">
        <f t="shared" si="1"/>
        <v>490736.2</v>
      </c>
      <c r="G19" s="367">
        <f t="shared" si="1"/>
        <v>468462.74999999988</v>
      </c>
      <c r="H19" s="367">
        <f t="shared" si="1"/>
        <v>457203.10000000003</v>
      </c>
      <c r="I19" s="367">
        <f t="shared" si="1"/>
        <v>490585.22000000015</v>
      </c>
      <c r="J19" s="367">
        <f t="shared" si="1"/>
        <v>431303.05</v>
      </c>
      <c r="K19" s="367">
        <f t="shared" si="1"/>
        <v>492822.09000000008</v>
      </c>
      <c r="L19" s="367">
        <f t="shared" si="1"/>
        <v>551857.37000000011</v>
      </c>
      <c r="M19" s="367">
        <f t="shared" si="1"/>
        <v>403133.83999999997</v>
      </c>
      <c r="N19" s="547">
        <f t="shared" si="0"/>
        <v>5641138.4300000006</v>
      </c>
      <c r="O19" s="73"/>
    </row>
    <row r="20" spans="1:16" ht="15.75" customHeight="1" x14ac:dyDescent="0.25">
      <c r="A20" s="150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62"/>
    </row>
    <row r="21" spans="1:16" x14ac:dyDescent="0.25">
      <c r="A21" s="45" t="s">
        <v>111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6" x14ac:dyDescent="0.25">
      <c r="A22" s="12"/>
    </row>
  </sheetData>
  <pageMargins left="0.7" right="0.7" top="0.75" bottom="0.75" header="0.3" footer="0.3"/>
  <pageSetup paperSize="14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P900"/>
  <sheetViews>
    <sheetView zoomScale="85" zoomScaleNormal="85" workbookViewId="0">
      <selection activeCell="I30" sqref="I30"/>
    </sheetView>
  </sheetViews>
  <sheetFormatPr baseColWidth="10" defaultRowHeight="13.5" x14ac:dyDescent="0.25"/>
  <cols>
    <col min="1" max="1" width="34.7109375" style="8" customWidth="1"/>
    <col min="2" max="2" width="14.140625" style="8" customWidth="1"/>
    <col min="3" max="3" width="12.5703125" style="8" bestFit="1" customWidth="1"/>
    <col min="4" max="4" width="12.28515625" style="8" customWidth="1"/>
    <col min="5" max="5" width="13.5703125" style="8" customWidth="1"/>
    <col min="6" max="6" width="12.85546875" style="8" bestFit="1" customWidth="1"/>
    <col min="7" max="7" width="12.42578125" style="8" customWidth="1"/>
    <col min="8" max="8" width="12.85546875" style="8" customWidth="1"/>
    <col min="9" max="9" width="12.5703125" style="8" customWidth="1"/>
    <col min="10" max="10" width="14.42578125" style="8" customWidth="1"/>
    <col min="11" max="11" width="13.28515625" style="8" customWidth="1"/>
    <col min="12" max="12" width="14.28515625" style="8" customWidth="1"/>
    <col min="13" max="13" width="13.28515625" style="8" customWidth="1"/>
    <col min="14" max="14" width="15.42578125" style="8" customWidth="1"/>
    <col min="15" max="15" width="11.85546875" style="8" bestFit="1" customWidth="1"/>
    <col min="16" max="16384" width="11.42578125" style="8"/>
  </cols>
  <sheetData>
    <row r="1" spans="1:15" x14ac:dyDescent="0.25">
      <c r="A1" s="68" t="s">
        <v>446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20"/>
    </row>
    <row r="2" spans="1:15" x14ac:dyDescent="0.25">
      <c r="A2" s="68" t="s">
        <v>116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0"/>
    </row>
    <row r="3" spans="1:15" x14ac:dyDescent="0.25">
      <c r="A3" s="68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20"/>
    </row>
    <row r="4" spans="1:15" s="76" customFormat="1" ht="15" customHeight="1" x14ac:dyDescent="0.2">
      <c r="A4" s="53" t="s">
        <v>110</v>
      </c>
      <c r="B4" s="53" t="s">
        <v>2</v>
      </c>
      <c r="C4" s="53" t="s">
        <v>3</v>
      </c>
      <c r="D4" s="53" t="s">
        <v>4</v>
      </c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53" t="s">
        <v>10</v>
      </c>
      <c r="K4" s="53" t="s">
        <v>11</v>
      </c>
      <c r="L4" s="53" t="s">
        <v>12</v>
      </c>
      <c r="M4" s="53" t="s">
        <v>13</v>
      </c>
      <c r="N4" s="53" t="s">
        <v>22</v>
      </c>
    </row>
    <row r="5" spans="1:15" s="20" customFormat="1" ht="20.100000000000001" customHeight="1" x14ac:dyDescent="0.3">
      <c r="A5" s="134" t="s">
        <v>190</v>
      </c>
      <c r="B5" s="510">
        <v>363.54</v>
      </c>
      <c r="C5" s="510">
        <v>549.00999999999988</v>
      </c>
      <c r="D5" s="510">
        <v>628.05000000000007</v>
      </c>
      <c r="E5" s="510">
        <v>548.23</v>
      </c>
      <c r="F5" s="510">
        <v>631.06999999999994</v>
      </c>
      <c r="G5" s="510">
        <v>766.98</v>
      </c>
      <c r="H5" s="516">
        <v>822.43999999999994</v>
      </c>
      <c r="I5" s="516">
        <v>758.75</v>
      </c>
      <c r="J5" s="511">
        <v>654.73</v>
      </c>
      <c r="K5" s="511">
        <v>740.53</v>
      </c>
      <c r="L5" s="511">
        <v>1299.51</v>
      </c>
      <c r="M5" s="511">
        <v>213.79999999999998</v>
      </c>
      <c r="N5" s="368">
        <f>SUM(B5:M5)</f>
        <v>7976.6399999999994</v>
      </c>
    </row>
    <row r="6" spans="1:15" s="20" customFormat="1" ht="20.100000000000001" customHeight="1" x14ac:dyDescent="0.3">
      <c r="A6" s="134" t="s">
        <v>191</v>
      </c>
      <c r="B6" s="510">
        <v>270.77</v>
      </c>
      <c r="C6" s="510">
        <v>266.27999999999997</v>
      </c>
      <c r="D6" s="510">
        <v>313.70000000000005</v>
      </c>
      <c r="E6" s="510">
        <v>272.5</v>
      </c>
      <c r="F6" s="510">
        <v>261.52</v>
      </c>
      <c r="G6" s="510">
        <v>276.59000000000003</v>
      </c>
      <c r="H6" s="516">
        <v>349.95</v>
      </c>
      <c r="I6" s="516">
        <v>342.02</v>
      </c>
      <c r="J6" s="511">
        <v>332.25</v>
      </c>
      <c r="K6" s="511">
        <v>345.34000000000003</v>
      </c>
      <c r="L6" s="511">
        <v>467.46999999999997</v>
      </c>
      <c r="M6" s="511">
        <v>173.17000000000002</v>
      </c>
      <c r="N6" s="368">
        <f t="shared" ref="N6:N19" si="0">SUM(B6:M6)</f>
        <v>3671.56</v>
      </c>
    </row>
    <row r="7" spans="1:15" s="20" customFormat="1" ht="20.100000000000001" customHeight="1" x14ac:dyDescent="0.3">
      <c r="A7" s="134" t="s">
        <v>192</v>
      </c>
      <c r="B7" s="510">
        <v>63.05</v>
      </c>
      <c r="C7" s="510">
        <v>107.8</v>
      </c>
      <c r="D7" s="510">
        <v>126.76</v>
      </c>
      <c r="E7" s="510">
        <v>87.210000000000008</v>
      </c>
      <c r="F7" s="510">
        <v>119.28999999999999</v>
      </c>
      <c r="G7" s="510">
        <v>120.03</v>
      </c>
      <c r="H7" s="516">
        <v>226.99</v>
      </c>
      <c r="I7" s="516">
        <v>133.14999999999998</v>
      </c>
      <c r="J7" s="511">
        <v>126.82</v>
      </c>
      <c r="K7" s="511">
        <v>116.22</v>
      </c>
      <c r="L7" s="511">
        <v>273</v>
      </c>
      <c r="M7" s="511">
        <v>65.2</v>
      </c>
      <c r="N7" s="368">
        <f t="shared" si="0"/>
        <v>1565.52</v>
      </c>
    </row>
    <row r="8" spans="1:15" s="20" customFormat="1" ht="20.100000000000001" customHeight="1" x14ac:dyDescent="0.3">
      <c r="A8" s="134" t="s">
        <v>214</v>
      </c>
      <c r="B8" s="510">
        <v>0</v>
      </c>
      <c r="C8" s="510">
        <v>0</v>
      </c>
      <c r="D8" s="510">
        <v>0</v>
      </c>
      <c r="E8" s="510">
        <v>0</v>
      </c>
      <c r="F8" s="510">
        <v>0</v>
      </c>
      <c r="G8" s="510">
        <v>0</v>
      </c>
      <c r="H8" s="516">
        <v>0</v>
      </c>
      <c r="I8" s="516">
        <v>0</v>
      </c>
      <c r="J8" s="511">
        <v>0</v>
      </c>
      <c r="K8" s="511">
        <v>0</v>
      </c>
      <c r="L8" s="511">
        <v>0</v>
      </c>
      <c r="M8" s="511">
        <v>0</v>
      </c>
      <c r="N8" s="635">
        <f t="shared" si="0"/>
        <v>0</v>
      </c>
    </row>
    <row r="9" spans="1:15" s="20" customFormat="1" ht="20.100000000000001" customHeight="1" x14ac:dyDescent="0.3">
      <c r="A9" s="134" t="s">
        <v>193</v>
      </c>
      <c r="B9" s="510">
        <v>5</v>
      </c>
      <c r="C9" s="510">
        <v>10</v>
      </c>
      <c r="D9" s="510">
        <v>11</v>
      </c>
      <c r="E9" s="510">
        <v>15</v>
      </c>
      <c r="F9" s="510">
        <v>10</v>
      </c>
      <c r="G9" s="510">
        <v>0</v>
      </c>
      <c r="H9" s="516">
        <v>0</v>
      </c>
      <c r="I9" s="516">
        <v>10</v>
      </c>
      <c r="J9" s="511">
        <v>0</v>
      </c>
      <c r="K9" s="511">
        <v>15</v>
      </c>
      <c r="L9" s="511">
        <v>0.99</v>
      </c>
      <c r="M9" s="511">
        <v>10</v>
      </c>
      <c r="N9" s="368">
        <f t="shared" si="0"/>
        <v>86.99</v>
      </c>
    </row>
    <row r="10" spans="1:15" s="20" customFormat="1" ht="20.100000000000001" customHeight="1" x14ac:dyDescent="0.3">
      <c r="A10" s="134" t="s">
        <v>194</v>
      </c>
      <c r="B10" s="510">
        <v>48</v>
      </c>
      <c r="C10" s="510">
        <v>55.06</v>
      </c>
      <c r="D10" s="510">
        <v>99</v>
      </c>
      <c r="E10" s="510">
        <v>307</v>
      </c>
      <c r="F10" s="510">
        <v>1022</v>
      </c>
      <c r="G10" s="510">
        <v>2754.9</v>
      </c>
      <c r="H10" s="516">
        <v>2803</v>
      </c>
      <c r="I10" s="516">
        <v>1919.5900000000001</v>
      </c>
      <c r="J10" s="511">
        <v>395</v>
      </c>
      <c r="K10" s="511">
        <v>220.89</v>
      </c>
      <c r="L10" s="511">
        <v>30.33</v>
      </c>
      <c r="M10" s="511">
        <v>49</v>
      </c>
      <c r="N10" s="368">
        <f t="shared" si="0"/>
        <v>9703.7699999999986</v>
      </c>
    </row>
    <row r="11" spans="1:15" s="20" customFormat="1" ht="20.100000000000001" customHeight="1" x14ac:dyDescent="0.3">
      <c r="A11" s="134" t="s">
        <v>195</v>
      </c>
      <c r="B11" s="510">
        <v>85</v>
      </c>
      <c r="C11" s="510">
        <v>96</v>
      </c>
      <c r="D11" s="510">
        <v>250</v>
      </c>
      <c r="E11" s="510">
        <v>0</v>
      </c>
      <c r="F11" s="510">
        <v>0</v>
      </c>
      <c r="G11" s="510">
        <v>0</v>
      </c>
      <c r="H11" s="516">
        <v>0</v>
      </c>
      <c r="I11" s="516">
        <v>0</v>
      </c>
      <c r="J11" s="511">
        <v>0</v>
      </c>
      <c r="K11" s="511">
        <v>0</v>
      </c>
      <c r="L11" s="511">
        <v>0</v>
      </c>
      <c r="M11" s="511">
        <v>0</v>
      </c>
      <c r="N11" s="368">
        <f t="shared" si="0"/>
        <v>431</v>
      </c>
    </row>
    <row r="12" spans="1:15" s="20" customFormat="1" ht="20.100000000000001" customHeight="1" x14ac:dyDescent="0.3">
      <c r="A12" s="134" t="s">
        <v>196</v>
      </c>
      <c r="B12" s="510">
        <v>0</v>
      </c>
      <c r="C12" s="510">
        <v>0</v>
      </c>
      <c r="D12" s="510">
        <v>0</v>
      </c>
      <c r="E12" s="510">
        <v>0</v>
      </c>
      <c r="F12" s="510">
        <v>0</v>
      </c>
      <c r="G12" s="510">
        <v>0</v>
      </c>
      <c r="H12" s="516">
        <v>0</v>
      </c>
      <c r="I12" s="516">
        <v>0</v>
      </c>
      <c r="J12" s="511">
        <v>0</v>
      </c>
      <c r="K12" s="511">
        <v>0</v>
      </c>
      <c r="L12" s="511">
        <v>0</v>
      </c>
      <c r="M12" s="511">
        <v>0</v>
      </c>
      <c r="N12" s="635">
        <f t="shared" si="0"/>
        <v>0</v>
      </c>
    </row>
    <row r="13" spans="1:15" s="20" customFormat="1" ht="20.100000000000001" customHeight="1" x14ac:dyDescent="0.3">
      <c r="A13" s="134" t="s">
        <v>197</v>
      </c>
      <c r="B13" s="510">
        <v>98.98</v>
      </c>
      <c r="C13" s="510">
        <v>99.05</v>
      </c>
      <c r="D13" s="510">
        <v>125.22</v>
      </c>
      <c r="E13" s="510">
        <v>155.76</v>
      </c>
      <c r="F13" s="510">
        <v>81.67</v>
      </c>
      <c r="G13" s="510">
        <v>112.24000000000001</v>
      </c>
      <c r="H13" s="516">
        <v>51.05</v>
      </c>
      <c r="I13" s="516">
        <v>27.18</v>
      </c>
      <c r="J13" s="511">
        <v>54.93</v>
      </c>
      <c r="K13" s="511">
        <v>110.32</v>
      </c>
      <c r="L13" s="511">
        <v>83.05</v>
      </c>
      <c r="M13" s="511">
        <v>0</v>
      </c>
      <c r="N13" s="368">
        <f t="shared" si="0"/>
        <v>999.44999999999982</v>
      </c>
    </row>
    <row r="14" spans="1:15" s="20" customFormat="1" ht="20.100000000000001" customHeight="1" x14ac:dyDescent="0.3">
      <c r="A14" s="134" t="s">
        <v>198</v>
      </c>
      <c r="B14" s="510">
        <v>104539.02</v>
      </c>
      <c r="C14" s="510">
        <v>94280.25</v>
      </c>
      <c r="D14" s="510">
        <v>107359.92000000001</v>
      </c>
      <c r="E14" s="510">
        <v>103028.18</v>
      </c>
      <c r="F14" s="510">
        <v>108128.98999999999</v>
      </c>
      <c r="G14" s="510">
        <v>105812.68000000001</v>
      </c>
      <c r="H14" s="516">
        <v>103940.83999999997</v>
      </c>
      <c r="I14" s="516">
        <v>112737.62000000002</v>
      </c>
      <c r="J14" s="511">
        <v>97037.330000000016</v>
      </c>
      <c r="K14" s="511">
        <v>113305.60999999999</v>
      </c>
      <c r="L14" s="511">
        <v>111915.28999999998</v>
      </c>
      <c r="M14" s="511">
        <v>104697.87000000001</v>
      </c>
      <c r="N14" s="368">
        <f t="shared" si="0"/>
        <v>1266783.6000000001</v>
      </c>
    </row>
    <row r="15" spans="1:15" s="20" customFormat="1" ht="20.100000000000001" customHeight="1" x14ac:dyDescent="0.3">
      <c r="A15" s="134" t="s">
        <v>339</v>
      </c>
      <c r="B15" s="510">
        <v>65187.439999999995</v>
      </c>
      <c r="C15" s="510">
        <v>61023.090000000011</v>
      </c>
      <c r="D15" s="510">
        <v>68048.639999999999</v>
      </c>
      <c r="E15" s="510">
        <v>64739.859999999993</v>
      </c>
      <c r="F15" s="510">
        <v>60308.55</v>
      </c>
      <c r="G15" s="510">
        <v>60069.27</v>
      </c>
      <c r="H15" s="516">
        <v>59189.31</v>
      </c>
      <c r="I15" s="516">
        <v>63436.239999999991</v>
      </c>
      <c r="J15" s="511">
        <v>54697.149999999994</v>
      </c>
      <c r="K15" s="511">
        <v>64536.09</v>
      </c>
      <c r="L15" s="511">
        <v>71295.81</v>
      </c>
      <c r="M15" s="511">
        <v>50670.81</v>
      </c>
      <c r="N15" s="368">
        <f t="shared" si="0"/>
        <v>743202.26</v>
      </c>
    </row>
    <row r="16" spans="1:15" s="20" customFormat="1" ht="20.100000000000001" customHeight="1" x14ac:dyDescent="0.3">
      <c r="A16" s="134" t="s">
        <v>340</v>
      </c>
      <c r="B16" s="510"/>
      <c r="C16" s="510"/>
      <c r="D16" s="510"/>
      <c r="E16" s="510"/>
      <c r="F16" s="510"/>
      <c r="G16" s="510"/>
      <c r="H16" s="516"/>
      <c r="I16" s="516"/>
      <c r="J16" s="511"/>
      <c r="K16" s="511"/>
      <c r="L16" s="511"/>
      <c r="M16" s="511"/>
      <c r="N16" s="368"/>
    </row>
    <row r="17" spans="1:16" s="20" customFormat="1" ht="20.100000000000001" customHeight="1" x14ac:dyDescent="0.3">
      <c r="A17" s="134" t="s">
        <v>205</v>
      </c>
      <c r="B17" s="510">
        <v>6.72</v>
      </c>
      <c r="C17" s="510">
        <v>7.5</v>
      </c>
      <c r="D17" s="510">
        <v>7.45</v>
      </c>
      <c r="E17" s="510">
        <v>22.77</v>
      </c>
      <c r="F17" s="510">
        <v>179.97</v>
      </c>
      <c r="G17" s="510">
        <v>242.76999999999998</v>
      </c>
      <c r="H17" s="516">
        <v>256.98</v>
      </c>
      <c r="I17" s="516">
        <v>238.32</v>
      </c>
      <c r="J17" s="511">
        <v>210.99</v>
      </c>
      <c r="K17" s="511">
        <v>211.22</v>
      </c>
      <c r="L17" s="511">
        <v>140.32</v>
      </c>
      <c r="M17" s="511">
        <v>64.16</v>
      </c>
      <c r="N17" s="368">
        <f t="shared" si="0"/>
        <v>1589.17</v>
      </c>
    </row>
    <row r="18" spans="1:16" s="205" customFormat="1" ht="20.100000000000001" customHeight="1" x14ac:dyDescent="0.25">
      <c r="A18" s="204" t="s">
        <v>433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368"/>
      <c r="P18" s="313"/>
    </row>
    <row r="19" spans="1:16" s="76" customFormat="1" ht="20.100000000000001" customHeight="1" x14ac:dyDescent="0.2">
      <c r="A19" s="241" t="s">
        <v>22</v>
      </c>
      <c r="B19" s="517">
        <f>SUM(B5:B18)</f>
        <v>170667.51999999999</v>
      </c>
      <c r="C19" s="517">
        <f t="shared" ref="C19:M19" si="1">SUM(C5:C18)</f>
        <v>156494.04</v>
      </c>
      <c r="D19" s="517">
        <f t="shared" si="1"/>
        <v>176969.74000000002</v>
      </c>
      <c r="E19" s="517">
        <f t="shared" si="1"/>
        <v>169176.50999999998</v>
      </c>
      <c r="F19" s="517">
        <f t="shared" si="1"/>
        <v>170743.06</v>
      </c>
      <c r="G19" s="517">
        <f t="shared" si="1"/>
        <v>170155.46</v>
      </c>
      <c r="H19" s="517">
        <f t="shared" si="1"/>
        <v>167640.55999999997</v>
      </c>
      <c r="I19" s="517">
        <f t="shared" si="1"/>
        <v>179602.87000000002</v>
      </c>
      <c r="J19" s="517">
        <f t="shared" si="1"/>
        <v>153509.20000000001</v>
      </c>
      <c r="K19" s="517">
        <f t="shared" si="1"/>
        <v>179601.22</v>
      </c>
      <c r="L19" s="517">
        <f t="shared" si="1"/>
        <v>185505.77</v>
      </c>
      <c r="M19" s="517">
        <f t="shared" si="1"/>
        <v>155944.01</v>
      </c>
      <c r="N19" s="368">
        <f t="shared" si="0"/>
        <v>2036009.9600000002</v>
      </c>
    </row>
    <row r="20" spans="1:16" x14ac:dyDescent="0.25">
      <c r="A20" s="149"/>
      <c r="B20" s="137"/>
      <c r="C20" s="137"/>
      <c r="D20" s="137"/>
      <c r="E20" s="137"/>
      <c r="F20" s="137">
        <v>0</v>
      </c>
      <c r="G20" s="137"/>
      <c r="H20" s="137"/>
      <c r="I20" s="137"/>
      <c r="J20" s="137"/>
      <c r="K20" s="137"/>
      <c r="L20" s="137"/>
      <c r="M20" s="137"/>
      <c r="N20" s="137"/>
      <c r="O20" s="20"/>
    </row>
    <row r="21" spans="1:16" x14ac:dyDescent="0.25">
      <c r="A21" s="45" t="s">
        <v>112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6" x14ac:dyDescent="0.25">
      <c r="A22" s="518"/>
      <c r="B22" s="518"/>
      <c r="C22" s="519"/>
      <c r="D22" s="518"/>
      <c r="E22" s="519"/>
      <c r="F22" s="518"/>
      <c r="G22" s="28"/>
    </row>
    <row r="23" spans="1:16" x14ac:dyDescent="0.25">
      <c r="A23" s="518"/>
      <c r="B23" s="518"/>
      <c r="C23" s="519"/>
      <c r="D23" s="518"/>
      <c r="E23" s="519"/>
      <c r="F23" s="518"/>
      <c r="G23" s="28"/>
    </row>
    <row r="24" spans="1:16" x14ac:dyDescent="0.25">
      <c r="A24" s="518"/>
      <c r="B24" s="518"/>
      <c r="C24" s="519"/>
      <c r="D24" s="518"/>
      <c r="E24" s="519"/>
      <c r="F24" s="518"/>
      <c r="G24" s="28"/>
    </row>
    <row r="25" spans="1:16" x14ac:dyDescent="0.25">
      <c r="A25" s="518"/>
      <c r="B25" s="518"/>
      <c r="C25" s="519"/>
      <c r="D25" s="518"/>
      <c r="E25" s="519"/>
      <c r="F25" s="518"/>
      <c r="G25" s="28"/>
    </row>
    <row r="26" spans="1:16" x14ac:dyDescent="0.25">
      <c r="A26" s="518"/>
      <c r="B26" s="518"/>
      <c r="C26" s="519"/>
      <c r="D26" s="518"/>
      <c r="E26" s="519"/>
      <c r="F26" s="518"/>
      <c r="G26" s="28"/>
    </row>
    <row r="27" spans="1:16" x14ac:dyDescent="0.25">
      <c r="A27" s="518"/>
      <c r="B27" s="518"/>
      <c r="C27" s="519"/>
      <c r="D27" s="518"/>
      <c r="E27" s="519"/>
      <c r="F27" s="518"/>
      <c r="G27" s="28"/>
    </row>
    <row r="28" spans="1:16" x14ac:dyDescent="0.25">
      <c r="A28" s="518"/>
      <c r="B28" s="518"/>
      <c r="C28" s="519"/>
      <c r="D28" s="518"/>
      <c r="E28" s="519"/>
      <c r="F28" s="518"/>
      <c r="G28" s="28"/>
    </row>
    <row r="29" spans="1:16" x14ac:dyDescent="0.25">
      <c r="A29" s="518"/>
      <c r="B29" s="518"/>
      <c r="C29" s="519"/>
      <c r="D29" s="518"/>
      <c r="E29" s="519"/>
      <c r="F29" s="518"/>
      <c r="G29" s="28"/>
    </row>
    <row r="30" spans="1:16" x14ac:dyDescent="0.25">
      <c r="A30" s="518"/>
      <c r="B30" s="518"/>
      <c r="C30" s="519"/>
      <c r="D30" s="518"/>
      <c r="E30" s="519"/>
      <c r="F30" s="518"/>
      <c r="G30" s="28"/>
    </row>
    <row r="31" spans="1:16" x14ac:dyDescent="0.25">
      <c r="A31" s="518"/>
      <c r="B31" s="518"/>
      <c r="C31" s="519"/>
      <c r="D31" s="518"/>
      <c r="E31" s="519"/>
      <c r="F31" s="518"/>
      <c r="G31" s="28"/>
    </row>
    <row r="32" spans="1:16" x14ac:dyDescent="0.25">
      <c r="A32" s="518"/>
      <c r="B32" s="518"/>
      <c r="C32" s="519"/>
      <c r="D32" s="518"/>
      <c r="E32" s="519"/>
      <c r="F32" s="518"/>
      <c r="G32" s="28"/>
    </row>
    <row r="33" spans="1:7" x14ac:dyDescent="0.25">
      <c r="A33" s="518"/>
      <c r="B33" s="518"/>
      <c r="C33" s="519"/>
      <c r="D33" s="518"/>
      <c r="E33" s="519"/>
      <c r="F33" s="518"/>
      <c r="G33" s="28"/>
    </row>
    <row r="34" spans="1:7" x14ac:dyDescent="0.25">
      <c r="A34" s="518"/>
      <c r="B34" s="518"/>
      <c r="C34" s="519"/>
      <c r="D34" s="518"/>
      <c r="E34" s="519"/>
      <c r="F34" s="518"/>
      <c r="G34" s="28"/>
    </row>
    <row r="35" spans="1:7" x14ac:dyDescent="0.25">
      <c r="A35" s="518"/>
      <c r="B35" s="518"/>
      <c r="C35" s="519"/>
      <c r="D35" s="518"/>
      <c r="E35" s="519"/>
      <c r="F35" s="518"/>
      <c r="G35" s="28"/>
    </row>
    <row r="36" spans="1:7" x14ac:dyDescent="0.25">
      <c r="A36" s="518"/>
      <c r="B36" s="518"/>
      <c r="C36" s="519"/>
      <c r="D36" s="518"/>
      <c r="E36" s="519"/>
      <c r="F36" s="518"/>
      <c r="G36" s="28"/>
    </row>
    <row r="37" spans="1:7" x14ac:dyDescent="0.25">
      <c r="A37" s="518"/>
      <c r="B37" s="518"/>
      <c r="C37" s="519"/>
      <c r="D37" s="518"/>
      <c r="E37" s="519"/>
      <c r="F37" s="518"/>
      <c r="G37" s="28"/>
    </row>
    <row r="38" spans="1:7" x14ac:dyDescent="0.25">
      <c r="A38" s="518"/>
      <c r="B38" s="518"/>
      <c r="C38" s="519"/>
      <c r="D38" s="518"/>
      <c r="E38" s="519"/>
      <c r="F38" s="518"/>
      <c r="G38" s="28"/>
    </row>
    <row r="39" spans="1:7" x14ac:dyDescent="0.25">
      <c r="A39" s="518"/>
      <c r="B39" s="518"/>
      <c r="C39" s="519"/>
      <c r="D39" s="518"/>
      <c r="E39" s="519"/>
      <c r="F39" s="518"/>
      <c r="G39" s="28"/>
    </row>
    <row r="40" spans="1:7" x14ac:dyDescent="0.25">
      <c r="A40" s="518"/>
      <c r="B40" s="518"/>
      <c r="C40" s="519"/>
      <c r="D40" s="518"/>
      <c r="E40" s="519"/>
      <c r="F40" s="518"/>
      <c r="G40" s="28"/>
    </row>
    <row r="41" spans="1:7" x14ac:dyDescent="0.25">
      <c r="A41" s="518"/>
      <c r="B41" s="518"/>
      <c r="C41" s="519"/>
      <c r="D41" s="518"/>
      <c r="E41" s="519"/>
      <c r="F41" s="518"/>
      <c r="G41" s="28"/>
    </row>
    <row r="42" spans="1:7" x14ac:dyDescent="0.25">
      <c r="A42" s="518"/>
      <c r="B42" s="518"/>
      <c r="C42" s="519"/>
      <c r="D42" s="518"/>
      <c r="E42" s="519"/>
      <c r="F42" s="518"/>
      <c r="G42" s="28"/>
    </row>
    <row r="43" spans="1:7" x14ac:dyDescent="0.25">
      <c r="A43" s="518"/>
      <c r="B43" s="518"/>
      <c r="C43" s="519"/>
      <c r="D43" s="518"/>
      <c r="E43" s="519"/>
      <c r="F43" s="518"/>
      <c r="G43" s="28"/>
    </row>
    <row r="44" spans="1:7" x14ac:dyDescent="0.25">
      <c r="A44" s="518"/>
      <c r="B44" s="518"/>
      <c r="C44" s="519"/>
      <c r="D44" s="518"/>
      <c r="E44" s="519"/>
      <c r="F44" s="518"/>
      <c r="G44" s="28"/>
    </row>
    <row r="45" spans="1:7" x14ac:dyDescent="0.25">
      <c r="A45" s="518"/>
      <c r="B45" s="518"/>
      <c r="C45" s="519"/>
      <c r="D45" s="518"/>
      <c r="E45" s="519"/>
      <c r="F45" s="518"/>
      <c r="G45" s="28"/>
    </row>
    <row r="46" spans="1:7" x14ac:dyDescent="0.25">
      <c r="A46" s="518"/>
      <c r="B46" s="518"/>
      <c r="C46" s="519"/>
      <c r="D46" s="518"/>
      <c r="E46" s="519"/>
      <c r="F46" s="518"/>
      <c r="G46" s="28"/>
    </row>
    <row r="47" spans="1:7" x14ac:dyDescent="0.25">
      <c r="A47" s="518"/>
      <c r="B47" s="518"/>
      <c r="C47" s="519"/>
      <c r="D47" s="518"/>
      <c r="E47" s="519"/>
      <c r="F47" s="518"/>
      <c r="G47" s="28"/>
    </row>
    <row r="48" spans="1:7" x14ac:dyDescent="0.25">
      <c r="A48" s="518"/>
      <c r="B48" s="518"/>
      <c r="C48" s="519"/>
      <c r="D48" s="518"/>
      <c r="E48" s="519"/>
      <c r="F48" s="518"/>
      <c r="G48" s="28"/>
    </row>
    <row r="49" spans="1:7" x14ac:dyDescent="0.25">
      <c r="A49" s="518"/>
      <c r="B49" s="518"/>
      <c r="C49" s="519"/>
      <c r="D49" s="518"/>
      <c r="E49" s="519"/>
      <c r="F49" s="518"/>
      <c r="G49" s="28"/>
    </row>
    <row r="50" spans="1:7" x14ac:dyDescent="0.25">
      <c r="A50" s="518"/>
      <c r="B50" s="518"/>
      <c r="C50" s="519"/>
      <c r="D50" s="518"/>
      <c r="E50" s="519"/>
      <c r="F50" s="518"/>
      <c r="G50" s="28"/>
    </row>
    <row r="51" spans="1:7" x14ac:dyDescent="0.25">
      <c r="A51" s="518"/>
      <c r="B51" s="518"/>
      <c r="C51" s="519"/>
      <c r="D51" s="518"/>
      <c r="E51" s="519"/>
      <c r="F51" s="518"/>
      <c r="G51" s="28"/>
    </row>
    <row r="52" spans="1:7" x14ac:dyDescent="0.25">
      <c r="A52" s="518"/>
      <c r="B52" s="518"/>
      <c r="C52" s="519"/>
      <c r="D52" s="518"/>
      <c r="E52" s="519"/>
      <c r="F52" s="518"/>
      <c r="G52" s="28"/>
    </row>
    <row r="53" spans="1:7" x14ac:dyDescent="0.25">
      <c r="A53" s="518"/>
      <c r="B53" s="518"/>
      <c r="C53" s="519"/>
      <c r="D53" s="518"/>
      <c r="E53" s="519"/>
      <c r="F53" s="518"/>
      <c r="G53" s="28"/>
    </row>
    <row r="54" spans="1:7" x14ac:dyDescent="0.25">
      <c r="A54" s="518"/>
      <c r="B54" s="518"/>
      <c r="C54" s="519"/>
      <c r="D54" s="518"/>
      <c r="E54" s="519"/>
      <c r="F54" s="518"/>
      <c r="G54" s="28"/>
    </row>
    <row r="55" spans="1:7" x14ac:dyDescent="0.25">
      <c r="A55" s="518"/>
      <c r="B55" s="518"/>
      <c r="C55" s="519"/>
      <c r="D55" s="518"/>
      <c r="E55" s="519"/>
      <c r="F55" s="518"/>
      <c r="G55" s="28"/>
    </row>
    <row r="56" spans="1:7" x14ac:dyDescent="0.25">
      <c r="A56" s="518"/>
      <c r="B56" s="518"/>
      <c r="C56" s="519"/>
      <c r="D56" s="518"/>
      <c r="E56" s="519"/>
      <c r="F56" s="518"/>
      <c r="G56" s="28"/>
    </row>
    <row r="57" spans="1:7" x14ac:dyDescent="0.25">
      <c r="A57" s="518"/>
      <c r="B57" s="518"/>
      <c r="C57" s="519"/>
      <c r="D57" s="518"/>
      <c r="E57" s="519"/>
      <c r="F57" s="518"/>
      <c r="G57" s="28"/>
    </row>
    <row r="58" spans="1:7" x14ac:dyDescent="0.25">
      <c r="A58" s="518"/>
      <c r="B58" s="518"/>
      <c r="C58" s="519"/>
      <c r="D58" s="518"/>
      <c r="E58" s="519"/>
      <c r="F58" s="518"/>
      <c r="G58" s="28"/>
    </row>
    <row r="59" spans="1:7" x14ac:dyDescent="0.25">
      <c r="A59" s="518"/>
      <c r="B59" s="518"/>
      <c r="C59" s="519"/>
      <c r="D59" s="518"/>
      <c r="E59" s="519"/>
      <c r="F59" s="518"/>
      <c r="G59" s="28"/>
    </row>
    <row r="60" spans="1:7" x14ac:dyDescent="0.25">
      <c r="A60" s="518"/>
      <c r="B60" s="518"/>
      <c r="C60" s="519"/>
      <c r="D60" s="518"/>
      <c r="E60" s="519"/>
      <c r="F60" s="518"/>
      <c r="G60" s="28"/>
    </row>
    <row r="61" spans="1:7" x14ac:dyDescent="0.25">
      <c r="A61" s="518"/>
      <c r="B61" s="518"/>
      <c r="C61" s="519"/>
      <c r="D61" s="518"/>
      <c r="E61" s="519"/>
      <c r="F61" s="518"/>
      <c r="G61" s="28"/>
    </row>
    <row r="62" spans="1:7" x14ac:dyDescent="0.25">
      <c r="A62" s="518"/>
      <c r="B62" s="518"/>
      <c r="C62" s="519"/>
      <c r="D62" s="518"/>
      <c r="E62" s="519"/>
      <c r="F62" s="518"/>
      <c r="G62" s="28"/>
    </row>
    <row r="63" spans="1:7" x14ac:dyDescent="0.25">
      <c r="A63" s="518"/>
      <c r="B63" s="518"/>
      <c r="C63" s="519"/>
      <c r="D63" s="518"/>
      <c r="E63" s="519"/>
      <c r="F63" s="518"/>
      <c r="G63" s="28"/>
    </row>
    <row r="64" spans="1:7" x14ac:dyDescent="0.25">
      <c r="A64" s="518"/>
      <c r="B64" s="518"/>
      <c r="C64" s="519"/>
      <c r="D64" s="518"/>
      <c r="E64" s="519"/>
      <c r="F64" s="518"/>
      <c r="G64" s="28"/>
    </row>
    <row r="65" spans="1:7" x14ac:dyDescent="0.25">
      <c r="A65" s="518"/>
      <c r="B65" s="518"/>
      <c r="C65" s="519"/>
      <c r="D65" s="518"/>
      <c r="E65" s="519"/>
      <c r="F65" s="518"/>
      <c r="G65" s="28"/>
    </row>
    <row r="66" spans="1:7" x14ac:dyDescent="0.25">
      <c r="A66" s="518"/>
      <c r="B66" s="518"/>
      <c r="C66" s="519"/>
      <c r="D66" s="518"/>
      <c r="E66" s="519"/>
      <c r="F66" s="518"/>
      <c r="G66" s="28"/>
    </row>
    <row r="67" spans="1:7" x14ac:dyDescent="0.25">
      <c r="A67" s="518"/>
      <c r="B67" s="518"/>
      <c r="C67" s="519"/>
      <c r="D67" s="518"/>
      <c r="E67" s="519"/>
      <c r="F67" s="518"/>
      <c r="G67" s="28"/>
    </row>
    <row r="68" spans="1:7" x14ac:dyDescent="0.25">
      <c r="A68" s="518"/>
      <c r="B68" s="518"/>
      <c r="C68" s="519"/>
      <c r="D68" s="518"/>
      <c r="E68" s="519"/>
      <c r="F68" s="518"/>
      <c r="G68" s="28"/>
    </row>
    <row r="69" spans="1:7" x14ac:dyDescent="0.25">
      <c r="A69" s="518"/>
      <c r="B69" s="518"/>
      <c r="C69" s="519"/>
      <c r="D69" s="518"/>
      <c r="E69" s="519"/>
      <c r="F69" s="518"/>
      <c r="G69" s="28"/>
    </row>
    <row r="70" spans="1:7" x14ac:dyDescent="0.25">
      <c r="A70" s="518"/>
      <c r="B70" s="518"/>
      <c r="C70" s="519"/>
      <c r="D70" s="518"/>
      <c r="E70" s="519"/>
      <c r="F70" s="518"/>
      <c r="G70" s="28"/>
    </row>
    <row r="71" spans="1:7" x14ac:dyDescent="0.25">
      <c r="A71" s="518"/>
      <c r="B71" s="518"/>
      <c r="C71" s="519"/>
      <c r="D71" s="518"/>
      <c r="E71" s="519"/>
      <c r="F71" s="518"/>
      <c r="G71" s="28"/>
    </row>
    <row r="72" spans="1:7" x14ac:dyDescent="0.25">
      <c r="A72" s="518"/>
      <c r="B72" s="518"/>
      <c r="C72" s="519"/>
      <c r="D72" s="518"/>
      <c r="E72" s="519"/>
      <c r="F72" s="518"/>
      <c r="G72" s="28"/>
    </row>
    <row r="73" spans="1:7" x14ac:dyDescent="0.25">
      <c r="A73" s="518"/>
      <c r="B73" s="518"/>
      <c r="C73" s="519"/>
      <c r="D73" s="518"/>
      <c r="E73" s="519"/>
      <c r="F73" s="518"/>
      <c r="G73" s="28"/>
    </row>
    <row r="74" spans="1:7" x14ac:dyDescent="0.25">
      <c r="A74" s="518"/>
      <c r="B74" s="518"/>
      <c r="C74" s="519"/>
      <c r="D74" s="518"/>
      <c r="E74" s="519"/>
      <c r="F74" s="518"/>
      <c r="G74" s="28"/>
    </row>
    <row r="75" spans="1:7" x14ac:dyDescent="0.25">
      <c r="A75" s="518"/>
      <c r="B75" s="518"/>
      <c r="C75" s="519"/>
      <c r="D75" s="518"/>
      <c r="E75" s="519"/>
      <c r="F75" s="518"/>
      <c r="G75" s="28"/>
    </row>
    <row r="76" spans="1:7" x14ac:dyDescent="0.25">
      <c r="A76" s="518"/>
      <c r="B76" s="518"/>
      <c r="C76" s="519"/>
      <c r="D76" s="518"/>
      <c r="E76" s="519"/>
      <c r="F76" s="518"/>
      <c r="G76" s="28"/>
    </row>
    <row r="77" spans="1:7" x14ac:dyDescent="0.25">
      <c r="A77" s="518"/>
      <c r="B77" s="518"/>
      <c r="C77" s="519"/>
      <c r="D77" s="518"/>
      <c r="E77" s="519"/>
      <c r="F77" s="518"/>
      <c r="G77" s="28"/>
    </row>
    <row r="78" spans="1:7" x14ac:dyDescent="0.25">
      <c r="A78" s="518"/>
      <c r="B78" s="518"/>
      <c r="C78" s="519"/>
      <c r="D78" s="518"/>
      <c r="E78" s="519"/>
      <c r="F78" s="518"/>
      <c r="G78" s="28"/>
    </row>
    <row r="79" spans="1:7" x14ac:dyDescent="0.25">
      <c r="A79" s="518"/>
      <c r="B79" s="518"/>
      <c r="C79" s="519"/>
      <c r="D79" s="518"/>
      <c r="E79" s="519"/>
      <c r="F79" s="518"/>
      <c r="G79" s="28"/>
    </row>
    <row r="80" spans="1:7" x14ac:dyDescent="0.25">
      <c r="A80" s="518"/>
      <c r="B80" s="518"/>
      <c r="C80" s="519"/>
      <c r="D80" s="518"/>
      <c r="E80" s="519"/>
      <c r="F80" s="518"/>
      <c r="G80" s="28"/>
    </row>
    <row r="81" spans="1:7" x14ac:dyDescent="0.25">
      <c r="A81" s="518"/>
      <c r="B81" s="518"/>
      <c r="C81" s="519"/>
      <c r="D81" s="518"/>
      <c r="E81" s="519"/>
      <c r="F81" s="518"/>
      <c r="G81" s="28"/>
    </row>
    <row r="82" spans="1:7" x14ac:dyDescent="0.25">
      <c r="A82" s="518"/>
      <c r="B82" s="518"/>
      <c r="C82" s="519"/>
      <c r="D82" s="518"/>
      <c r="E82" s="519"/>
      <c r="F82" s="518"/>
      <c r="G82" s="28"/>
    </row>
    <row r="83" spans="1:7" x14ac:dyDescent="0.25">
      <c r="A83" s="518"/>
      <c r="B83" s="518"/>
      <c r="C83" s="519"/>
      <c r="D83" s="518"/>
      <c r="E83" s="519"/>
      <c r="F83" s="518"/>
      <c r="G83" s="28"/>
    </row>
    <row r="84" spans="1:7" x14ac:dyDescent="0.25">
      <c r="A84" s="518"/>
      <c r="B84" s="518"/>
      <c r="C84" s="519"/>
      <c r="D84" s="518"/>
      <c r="E84" s="519"/>
      <c r="F84" s="518"/>
      <c r="G84" s="28"/>
    </row>
    <row r="85" spans="1:7" x14ac:dyDescent="0.25">
      <c r="A85" s="518"/>
      <c r="B85" s="518"/>
      <c r="C85" s="519"/>
      <c r="D85" s="518"/>
      <c r="E85" s="519"/>
      <c r="F85" s="518"/>
      <c r="G85" s="28"/>
    </row>
    <row r="86" spans="1:7" x14ac:dyDescent="0.25">
      <c r="A86" s="518"/>
      <c r="B86" s="518"/>
      <c r="C86" s="519"/>
      <c r="D86" s="518"/>
      <c r="E86" s="519"/>
      <c r="F86" s="518"/>
      <c r="G86" s="28"/>
    </row>
    <row r="87" spans="1:7" x14ac:dyDescent="0.25">
      <c r="A87" s="518"/>
      <c r="B87" s="518"/>
      <c r="C87" s="519"/>
      <c r="D87" s="518"/>
      <c r="E87" s="519"/>
      <c r="F87" s="518"/>
      <c r="G87" s="28"/>
    </row>
    <row r="88" spans="1:7" x14ac:dyDescent="0.25">
      <c r="A88" s="518"/>
      <c r="B88" s="518"/>
      <c r="C88" s="519"/>
      <c r="D88" s="518"/>
      <c r="E88" s="519"/>
      <c r="F88" s="518"/>
      <c r="G88" s="28"/>
    </row>
    <row r="89" spans="1:7" x14ac:dyDescent="0.25">
      <c r="A89" s="518"/>
      <c r="B89" s="518"/>
      <c r="C89" s="519"/>
      <c r="D89" s="518"/>
      <c r="E89" s="519"/>
      <c r="F89" s="518"/>
      <c r="G89" s="28"/>
    </row>
    <row r="90" spans="1:7" x14ac:dyDescent="0.25">
      <c r="A90" s="518"/>
      <c r="B90" s="518"/>
      <c r="C90" s="519"/>
      <c r="D90" s="518"/>
      <c r="E90" s="519"/>
      <c r="F90" s="518"/>
      <c r="G90" s="28"/>
    </row>
    <row r="91" spans="1:7" x14ac:dyDescent="0.25">
      <c r="A91" s="518"/>
      <c r="B91" s="518"/>
      <c r="C91" s="519"/>
      <c r="D91" s="518"/>
      <c r="E91" s="519"/>
      <c r="F91" s="518"/>
      <c r="G91" s="28"/>
    </row>
    <row r="92" spans="1:7" x14ac:dyDescent="0.25">
      <c r="A92" s="518"/>
      <c r="B92" s="518"/>
      <c r="C92" s="519"/>
      <c r="D92" s="518"/>
      <c r="E92" s="519"/>
      <c r="F92" s="518"/>
      <c r="G92" s="28"/>
    </row>
    <row r="93" spans="1:7" x14ac:dyDescent="0.25">
      <c r="A93" s="518"/>
      <c r="B93" s="518"/>
      <c r="C93" s="519"/>
      <c r="D93" s="518"/>
      <c r="E93" s="519"/>
      <c r="F93" s="518"/>
      <c r="G93" s="28"/>
    </row>
    <row r="94" spans="1:7" x14ac:dyDescent="0.25">
      <c r="A94" s="518"/>
      <c r="B94" s="518"/>
      <c r="C94" s="519"/>
      <c r="D94" s="518"/>
      <c r="E94" s="519"/>
      <c r="F94" s="518"/>
      <c r="G94" s="28"/>
    </row>
    <row r="95" spans="1:7" x14ac:dyDescent="0.25">
      <c r="A95" s="518"/>
      <c r="B95" s="518"/>
      <c r="C95" s="519"/>
      <c r="D95" s="518"/>
      <c r="E95" s="519"/>
      <c r="F95" s="518"/>
      <c r="G95" s="28"/>
    </row>
    <row r="96" spans="1:7" x14ac:dyDescent="0.25">
      <c r="A96" s="518"/>
      <c r="B96" s="518"/>
      <c r="C96" s="519"/>
      <c r="D96" s="518"/>
      <c r="E96" s="519"/>
      <c r="F96" s="518"/>
      <c r="G96" s="28"/>
    </row>
    <row r="97" spans="1:7" x14ac:dyDescent="0.25">
      <c r="A97" s="518"/>
      <c r="B97" s="518"/>
      <c r="C97" s="519"/>
      <c r="D97" s="518"/>
      <c r="E97" s="519"/>
      <c r="F97" s="518"/>
      <c r="G97" s="28"/>
    </row>
    <row r="98" spans="1:7" x14ac:dyDescent="0.25">
      <c r="A98" s="518"/>
      <c r="B98" s="518"/>
      <c r="C98" s="519"/>
      <c r="D98" s="518"/>
      <c r="E98" s="519"/>
      <c r="F98" s="518"/>
      <c r="G98" s="28"/>
    </row>
    <row r="99" spans="1:7" x14ac:dyDescent="0.25">
      <c r="A99" s="518"/>
      <c r="B99" s="518"/>
      <c r="C99" s="519"/>
      <c r="D99" s="518"/>
      <c r="E99" s="519"/>
      <c r="F99" s="518"/>
      <c r="G99" s="28"/>
    </row>
    <row r="100" spans="1:7" x14ac:dyDescent="0.25">
      <c r="A100" s="518"/>
      <c r="B100" s="518"/>
      <c r="C100" s="519"/>
      <c r="D100" s="518"/>
      <c r="E100" s="519"/>
      <c r="F100" s="518"/>
      <c r="G100" s="28"/>
    </row>
    <row r="101" spans="1:7" x14ac:dyDescent="0.25">
      <c r="A101" s="518"/>
      <c r="B101" s="518"/>
      <c r="C101" s="519"/>
      <c r="D101" s="518"/>
      <c r="E101" s="519"/>
      <c r="F101" s="518"/>
      <c r="G101" s="28"/>
    </row>
    <row r="102" spans="1:7" x14ac:dyDescent="0.25">
      <c r="A102" s="518"/>
      <c r="B102" s="518"/>
      <c r="C102" s="519"/>
      <c r="D102" s="518"/>
      <c r="E102" s="519"/>
      <c r="F102" s="518"/>
      <c r="G102" s="28"/>
    </row>
    <row r="103" spans="1:7" x14ac:dyDescent="0.25">
      <c r="A103" s="518"/>
      <c r="B103" s="518"/>
      <c r="C103" s="519"/>
      <c r="D103" s="518"/>
      <c r="E103" s="519"/>
      <c r="F103" s="518"/>
      <c r="G103" s="28"/>
    </row>
    <row r="104" spans="1:7" x14ac:dyDescent="0.25">
      <c r="A104" s="518"/>
      <c r="B104" s="518"/>
      <c r="C104" s="519"/>
      <c r="D104" s="518"/>
      <c r="E104" s="519"/>
      <c r="F104" s="518"/>
      <c r="G104" s="28"/>
    </row>
    <row r="105" spans="1:7" x14ac:dyDescent="0.25">
      <c r="A105" s="518"/>
      <c r="B105" s="518"/>
      <c r="C105" s="519"/>
      <c r="D105" s="518"/>
      <c r="E105" s="519"/>
      <c r="F105" s="518"/>
      <c r="G105" s="28"/>
    </row>
    <row r="106" spans="1:7" x14ac:dyDescent="0.25">
      <c r="A106" s="518"/>
      <c r="B106" s="518"/>
      <c r="C106" s="519"/>
      <c r="D106" s="518"/>
      <c r="E106" s="519"/>
      <c r="F106" s="518"/>
      <c r="G106" s="28"/>
    </row>
    <row r="107" spans="1:7" x14ac:dyDescent="0.25">
      <c r="A107" s="518"/>
      <c r="B107" s="518"/>
      <c r="C107" s="519"/>
      <c r="D107" s="518"/>
      <c r="E107" s="519"/>
      <c r="F107" s="518"/>
      <c r="G107" s="28"/>
    </row>
    <row r="108" spans="1:7" x14ac:dyDescent="0.25">
      <c r="A108" s="518"/>
      <c r="B108" s="518"/>
      <c r="C108" s="519"/>
      <c r="D108" s="518"/>
      <c r="E108" s="519"/>
      <c r="F108" s="518"/>
      <c r="G108" s="28"/>
    </row>
    <row r="109" spans="1:7" x14ac:dyDescent="0.25">
      <c r="A109" s="518"/>
      <c r="B109" s="518"/>
      <c r="C109" s="519"/>
      <c r="D109" s="518"/>
      <c r="E109" s="519"/>
      <c r="F109" s="518"/>
      <c r="G109" s="28"/>
    </row>
    <row r="110" spans="1:7" x14ac:dyDescent="0.25">
      <c r="A110" s="518"/>
      <c r="B110" s="518"/>
      <c r="C110" s="519"/>
      <c r="D110" s="518"/>
      <c r="E110" s="519"/>
      <c r="F110" s="518"/>
      <c r="G110" s="28"/>
    </row>
    <row r="111" spans="1:7" x14ac:dyDescent="0.25">
      <c r="A111" s="518"/>
      <c r="B111" s="518"/>
      <c r="C111" s="519"/>
      <c r="D111" s="518"/>
      <c r="E111" s="519"/>
      <c r="F111" s="518"/>
      <c r="G111" s="28"/>
    </row>
    <row r="112" spans="1:7" x14ac:dyDescent="0.25">
      <c r="A112" s="518"/>
      <c r="B112" s="518"/>
      <c r="C112" s="519"/>
      <c r="D112" s="518"/>
      <c r="E112" s="519"/>
      <c r="F112" s="518"/>
      <c r="G112" s="28"/>
    </row>
    <row r="113" spans="1:7" x14ac:dyDescent="0.25">
      <c r="A113" s="518"/>
      <c r="B113" s="518"/>
      <c r="C113" s="519"/>
      <c r="D113" s="518"/>
      <c r="E113" s="519"/>
      <c r="F113" s="518"/>
      <c r="G113" s="28"/>
    </row>
    <row r="114" spans="1:7" x14ac:dyDescent="0.25">
      <c r="A114" s="518"/>
      <c r="B114" s="518"/>
      <c r="C114" s="519"/>
      <c r="D114" s="518"/>
      <c r="E114" s="519"/>
      <c r="F114" s="518"/>
      <c r="G114" s="28"/>
    </row>
    <row r="115" spans="1:7" x14ac:dyDescent="0.25">
      <c r="A115" s="518"/>
      <c r="B115" s="518"/>
      <c r="C115" s="519"/>
      <c r="D115" s="518"/>
      <c r="E115" s="519"/>
      <c r="F115" s="518"/>
      <c r="G115" s="28"/>
    </row>
    <row r="116" spans="1:7" x14ac:dyDescent="0.25">
      <c r="A116" s="518"/>
      <c r="B116" s="518"/>
      <c r="C116" s="519"/>
      <c r="D116" s="518"/>
      <c r="E116" s="519"/>
      <c r="F116" s="518"/>
      <c r="G116" s="28"/>
    </row>
    <row r="117" spans="1:7" x14ac:dyDescent="0.25">
      <c r="A117" s="518"/>
      <c r="B117" s="518"/>
      <c r="C117" s="519"/>
      <c r="D117" s="518"/>
      <c r="E117" s="519"/>
      <c r="F117" s="518"/>
      <c r="G117" s="28"/>
    </row>
    <row r="118" spans="1:7" x14ac:dyDescent="0.25">
      <c r="A118" s="518"/>
      <c r="B118" s="518"/>
      <c r="C118" s="519"/>
      <c r="D118" s="518"/>
      <c r="E118" s="519"/>
      <c r="F118" s="518"/>
      <c r="G118" s="28"/>
    </row>
    <row r="119" spans="1:7" x14ac:dyDescent="0.25">
      <c r="A119" s="518"/>
      <c r="B119" s="518"/>
      <c r="C119" s="519"/>
      <c r="D119" s="518"/>
      <c r="E119" s="519"/>
      <c r="F119" s="518"/>
      <c r="G119" s="28"/>
    </row>
    <row r="120" spans="1:7" x14ac:dyDescent="0.25">
      <c r="A120" s="518"/>
      <c r="B120" s="518"/>
      <c r="C120" s="519"/>
      <c r="D120" s="518"/>
      <c r="E120" s="519"/>
      <c r="F120" s="518"/>
      <c r="G120" s="28"/>
    </row>
    <row r="121" spans="1:7" x14ac:dyDescent="0.25">
      <c r="A121" s="518"/>
      <c r="B121" s="518"/>
      <c r="C121" s="519"/>
      <c r="D121" s="518"/>
      <c r="E121" s="519"/>
      <c r="F121" s="518"/>
      <c r="G121" s="28"/>
    </row>
    <row r="122" spans="1:7" x14ac:dyDescent="0.25">
      <c r="A122" s="518"/>
      <c r="B122" s="518"/>
      <c r="C122" s="519"/>
      <c r="D122" s="518"/>
      <c r="E122" s="519"/>
      <c r="F122" s="518"/>
      <c r="G122" s="28"/>
    </row>
    <row r="123" spans="1:7" x14ac:dyDescent="0.25">
      <c r="A123" s="518"/>
      <c r="B123" s="518"/>
      <c r="C123" s="519"/>
      <c r="D123" s="518"/>
      <c r="E123" s="519"/>
      <c r="F123" s="518"/>
      <c r="G123" s="28"/>
    </row>
    <row r="124" spans="1:7" x14ac:dyDescent="0.25">
      <c r="A124" s="518"/>
      <c r="B124" s="518"/>
      <c r="C124" s="519"/>
      <c r="D124" s="518"/>
      <c r="E124" s="519"/>
      <c r="F124" s="518"/>
      <c r="G124" s="28"/>
    </row>
    <row r="125" spans="1:7" x14ac:dyDescent="0.25">
      <c r="A125" s="518"/>
      <c r="B125" s="518"/>
      <c r="C125" s="519"/>
      <c r="D125" s="518"/>
      <c r="E125" s="519"/>
      <c r="F125" s="518"/>
      <c r="G125" s="28"/>
    </row>
    <row r="126" spans="1:7" x14ac:dyDescent="0.25">
      <c r="A126" s="518"/>
      <c r="B126" s="518"/>
      <c r="C126" s="519"/>
      <c r="D126" s="518"/>
      <c r="E126" s="519"/>
      <c r="F126" s="518"/>
      <c r="G126" s="28"/>
    </row>
    <row r="127" spans="1:7" x14ac:dyDescent="0.25">
      <c r="A127" s="518"/>
      <c r="B127" s="518"/>
      <c r="C127" s="519"/>
      <c r="D127" s="518"/>
      <c r="E127" s="519"/>
      <c r="F127" s="518"/>
      <c r="G127" s="28"/>
    </row>
    <row r="128" spans="1:7" x14ac:dyDescent="0.25">
      <c r="A128" s="518"/>
      <c r="B128" s="518"/>
      <c r="C128" s="519"/>
      <c r="D128" s="518"/>
      <c r="E128" s="519"/>
      <c r="F128" s="518"/>
      <c r="G128" s="28"/>
    </row>
    <row r="129" spans="1:7" x14ac:dyDescent="0.25">
      <c r="A129" s="518"/>
      <c r="B129" s="518"/>
      <c r="C129" s="519"/>
      <c r="D129" s="518"/>
      <c r="E129" s="519"/>
      <c r="F129" s="518"/>
      <c r="G129" s="28"/>
    </row>
    <row r="130" spans="1:7" x14ac:dyDescent="0.25">
      <c r="A130" s="518"/>
      <c r="B130" s="518"/>
      <c r="C130" s="519"/>
      <c r="D130" s="518"/>
      <c r="E130" s="519"/>
      <c r="F130" s="518"/>
      <c r="G130" s="28"/>
    </row>
    <row r="131" spans="1:7" x14ac:dyDescent="0.25">
      <c r="A131" s="518"/>
      <c r="B131" s="518"/>
      <c r="C131" s="519"/>
      <c r="D131" s="518"/>
      <c r="E131" s="519"/>
      <c r="F131" s="518"/>
      <c r="G131" s="28"/>
    </row>
    <row r="132" spans="1:7" x14ac:dyDescent="0.25">
      <c r="A132" s="518"/>
      <c r="B132" s="518"/>
      <c r="C132" s="519"/>
      <c r="D132" s="518"/>
      <c r="E132" s="519"/>
      <c r="F132" s="518"/>
      <c r="G132" s="28"/>
    </row>
    <row r="133" spans="1:7" x14ac:dyDescent="0.25">
      <c r="A133" s="518"/>
      <c r="B133" s="518"/>
      <c r="C133" s="519"/>
      <c r="D133" s="518"/>
      <c r="E133" s="519"/>
      <c r="F133" s="518"/>
      <c r="G133" s="28"/>
    </row>
    <row r="134" spans="1:7" x14ac:dyDescent="0.25">
      <c r="A134" s="518"/>
      <c r="B134" s="518"/>
      <c r="C134" s="519"/>
      <c r="D134" s="518"/>
      <c r="E134" s="519"/>
      <c r="F134" s="518"/>
      <c r="G134" s="28"/>
    </row>
    <row r="135" spans="1:7" x14ac:dyDescent="0.25">
      <c r="A135" s="518"/>
      <c r="B135" s="518"/>
      <c r="C135" s="519"/>
      <c r="D135" s="518"/>
      <c r="E135" s="519"/>
      <c r="F135" s="518"/>
      <c r="G135" s="28"/>
    </row>
    <row r="136" spans="1:7" x14ac:dyDescent="0.25">
      <c r="A136" s="518"/>
      <c r="B136" s="518"/>
      <c r="C136" s="519"/>
      <c r="D136" s="518"/>
      <c r="E136" s="519"/>
      <c r="F136" s="518"/>
      <c r="G136" s="28"/>
    </row>
    <row r="137" spans="1:7" x14ac:dyDescent="0.25">
      <c r="A137" s="518"/>
      <c r="B137" s="518"/>
      <c r="C137" s="519"/>
      <c r="D137" s="518"/>
      <c r="E137" s="519"/>
      <c r="F137" s="518"/>
      <c r="G137" s="28"/>
    </row>
    <row r="138" spans="1:7" x14ac:dyDescent="0.25">
      <c r="A138" s="518"/>
      <c r="B138" s="518"/>
      <c r="C138" s="519"/>
      <c r="D138" s="518"/>
      <c r="E138" s="519"/>
      <c r="F138" s="518"/>
      <c r="G138" s="28"/>
    </row>
    <row r="139" spans="1:7" x14ac:dyDescent="0.25">
      <c r="A139" s="518"/>
      <c r="B139" s="518"/>
      <c r="C139" s="519"/>
      <c r="D139" s="518"/>
      <c r="E139" s="519"/>
      <c r="F139" s="518"/>
      <c r="G139" s="28"/>
    </row>
    <row r="140" spans="1:7" x14ac:dyDescent="0.25">
      <c r="A140" s="518"/>
      <c r="B140" s="518"/>
      <c r="C140" s="519"/>
      <c r="D140" s="518"/>
      <c r="E140" s="519"/>
      <c r="F140" s="518"/>
      <c r="G140" s="28"/>
    </row>
    <row r="141" spans="1:7" x14ac:dyDescent="0.25">
      <c r="A141" s="518"/>
      <c r="B141" s="518"/>
      <c r="C141" s="519"/>
      <c r="D141" s="518"/>
      <c r="E141" s="519"/>
      <c r="F141" s="518"/>
      <c r="G141" s="28"/>
    </row>
    <row r="142" spans="1:7" x14ac:dyDescent="0.25">
      <c r="A142" s="518"/>
      <c r="B142" s="518"/>
      <c r="C142" s="519"/>
      <c r="D142" s="518"/>
      <c r="E142" s="519"/>
      <c r="F142" s="518"/>
      <c r="G142" s="28"/>
    </row>
    <row r="143" spans="1:7" x14ac:dyDescent="0.25">
      <c r="A143" s="518"/>
      <c r="B143" s="518"/>
      <c r="C143" s="519"/>
      <c r="D143" s="518"/>
      <c r="E143" s="519"/>
      <c r="F143" s="518"/>
      <c r="G143" s="28"/>
    </row>
    <row r="144" spans="1:7" x14ac:dyDescent="0.25">
      <c r="A144" s="518"/>
      <c r="B144" s="518"/>
      <c r="C144" s="519"/>
      <c r="D144" s="518"/>
      <c r="E144" s="519"/>
      <c r="F144" s="518"/>
      <c r="G144" s="28"/>
    </row>
    <row r="145" spans="1:7" x14ac:dyDescent="0.25">
      <c r="A145" s="518"/>
      <c r="B145" s="518"/>
      <c r="C145" s="519"/>
      <c r="D145" s="518"/>
      <c r="E145" s="519"/>
      <c r="F145" s="518"/>
      <c r="G145" s="28"/>
    </row>
    <row r="146" spans="1:7" x14ac:dyDescent="0.25">
      <c r="A146" s="518"/>
      <c r="B146" s="518"/>
      <c r="C146" s="519"/>
      <c r="D146" s="518"/>
      <c r="E146" s="519"/>
      <c r="F146" s="518"/>
      <c r="G146" s="28"/>
    </row>
    <row r="147" spans="1:7" x14ac:dyDescent="0.25">
      <c r="A147" s="518"/>
      <c r="B147" s="518"/>
      <c r="C147" s="519"/>
      <c r="D147" s="518"/>
      <c r="E147" s="519"/>
      <c r="F147" s="518"/>
      <c r="G147" s="28"/>
    </row>
    <row r="148" spans="1:7" x14ac:dyDescent="0.25">
      <c r="A148" s="518"/>
      <c r="B148" s="518"/>
      <c r="C148" s="519"/>
      <c r="D148" s="518"/>
      <c r="E148" s="519"/>
      <c r="F148" s="518"/>
      <c r="G148" s="28"/>
    </row>
    <row r="149" spans="1:7" x14ac:dyDescent="0.25">
      <c r="A149" s="518"/>
      <c r="B149" s="518"/>
      <c r="C149" s="519"/>
      <c r="D149" s="518"/>
      <c r="E149" s="519"/>
      <c r="F149" s="518"/>
      <c r="G149" s="28"/>
    </row>
    <row r="150" spans="1:7" x14ac:dyDescent="0.25">
      <c r="A150" s="518"/>
      <c r="B150" s="518"/>
      <c r="C150" s="519"/>
      <c r="D150" s="518"/>
      <c r="E150" s="519"/>
      <c r="F150" s="518"/>
      <c r="G150" s="28"/>
    </row>
    <row r="151" spans="1:7" x14ac:dyDescent="0.25">
      <c r="A151" s="518"/>
      <c r="B151" s="518"/>
      <c r="C151" s="519"/>
      <c r="D151" s="518"/>
      <c r="E151" s="519"/>
      <c r="F151" s="518"/>
      <c r="G151" s="28"/>
    </row>
    <row r="152" spans="1:7" x14ac:dyDescent="0.25">
      <c r="A152" s="518"/>
      <c r="B152" s="518"/>
      <c r="C152" s="519"/>
      <c r="D152" s="518"/>
      <c r="E152" s="519"/>
      <c r="F152" s="518"/>
      <c r="G152" s="28"/>
    </row>
    <row r="153" spans="1:7" x14ac:dyDescent="0.25">
      <c r="A153" s="518"/>
      <c r="B153" s="518"/>
      <c r="C153" s="519"/>
      <c r="D153" s="518"/>
      <c r="E153" s="519"/>
      <c r="F153" s="518"/>
      <c r="G153" s="28"/>
    </row>
    <row r="154" spans="1:7" x14ac:dyDescent="0.25">
      <c r="A154" s="518"/>
      <c r="B154" s="518"/>
      <c r="C154" s="519"/>
      <c r="D154" s="518"/>
      <c r="E154" s="519"/>
      <c r="F154" s="518"/>
      <c r="G154" s="28"/>
    </row>
    <row r="155" spans="1:7" x14ac:dyDescent="0.25">
      <c r="A155" s="518"/>
      <c r="B155" s="518"/>
      <c r="C155" s="519"/>
      <c r="D155" s="518"/>
      <c r="E155" s="519"/>
      <c r="F155" s="518"/>
      <c r="G155" s="28"/>
    </row>
    <row r="156" spans="1:7" x14ac:dyDescent="0.25">
      <c r="A156" s="518"/>
      <c r="B156" s="518"/>
      <c r="C156" s="519"/>
      <c r="D156" s="518"/>
      <c r="E156" s="519"/>
      <c r="F156" s="518"/>
      <c r="G156" s="28"/>
    </row>
    <row r="157" spans="1:7" x14ac:dyDescent="0.25">
      <c r="A157" s="518"/>
      <c r="B157" s="518"/>
      <c r="C157" s="519"/>
      <c r="D157" s="518"/>
      <c r="E157" s="519"/>
      <c r="F157" s="518"/>
      <c r="G157" s="28"/>
    </row>
    <row r="158" spans="1:7" x14ac:dyDescent="0.25">
      <c r="A158" s="518"/>
      <c r="B158" s="518"/>
      <c r="C158" s="519"/>
      <c r="D158" s="518"/>
      <c r="E158" s="519"/>
      <c r="F158" s="518"/>
      <c r="G158" s="28"/>
    </row>
    <row r="159" spans="1:7" x14ac:dyDescent="0.25">
      <c r="A159" s="518"/>
      <c r="B159" s="518"/>
      <c r="C159" s="519"/>
      <c r="D159" s="518"/>
      <c r="E159" s="519"/>
      <c r="F159" s="518"/>
      <c r="G159" s="28"/>
    </row>
    <row r="160" spans="1:7" x14ac:dyDescent="0.25">
      <c r="A160" s="518"/>
      <c r="B160" s="518"/>
      <c r="C160" s="519"/>
      <c r="D160" s="518"/>
      <c r="E160" s="519"/>
      <c r="F160" s="518"/>
      <c r="G160" s="28"/>
    </row>
    <row r="161" spans="1:7" x14ac:dyDescent="0.25">
      <c r="A161" s="518"/>
      <c r="B161" s="518"/>
      <c r="C161" s="519"/>
      <c r="D161" s="518"/>
      <c r="E161" s="519"/>
      <c r="F161" s="518"/>
      <c r="G161" s="28"/>
    </row>
    <row r="162" spans="1:7" x14ac:dyDescent="0.25">
      <c r="A162" s="518"/>
      <c r="B162" s="518"/>
      <c r="C162" s="519"/>
      <c r="D162" s="518"/>
      <c r="E162" s="519"/>
      <c r="F162" s="518"/>
      <c r="G162" s="28"/>
    </row>
    <row r="163" spans="1:7" x14ac:dyDescent="0.25">
      <c r="A163" s="518"/>
      <c r="B163" s="518"/>
      <c r="C163" s="519"/>
      <c r="D163" s="518"/>
      <c r="E163" s="519"/>
      <c r="F163" s="518"/>
      <c r="G163" s="28"/>
    </row>
    <row r="164" spans="1:7" x14ac:dyDescent="0.25">
      <c r="A164" s="518"/>
      <c r="B164" s="518"/>
      <c r="C164" s="519"/>
      <c r="D164" s="518"/>
      <c r="E164" s="519"/>
      <c r="F164" s="518"/>
      <c r="G164" s="28"/>
    </row>
    <row r="165" spans="1:7" x14ac:dyDescent="0.25">
      <c r="A165" s="518"/>
      <c r="B165" s="518"/>
      <c r="C165" s="519"/>
      <c r="D165" s="518"/>
      <c r="E165" s="519"/>
      <c r="F165" s="518"/>
      <c r="G165" s="28"/>
    </row>
    <row r="166" spans="1:7" x14ac:dyDescent="0.25">
      <c r="A166" s="518"/>
      <c r="B166" s="518"/>
      <c r="C166" s="519"/>
      <c r="D166" s="518"/>
      <c r="E166" s="519"/>
      <c r="F166" s="518"/>
      <c r="G166" s="28"/>
    </row>
    <row r="167" spans="1:7" x14ac:dyDescent="0.25">
      <c r="A167" s="518"/>
      <c r="B167" s="518"/>
      <c r="C167" s="519"/>
      <c r="D167" s="518"/>
      <c r="E167" s="519"/>
      <c r="F167" s="518"/>
      <c r="G167" s="28"/>
    </row>
    <row r="168" spans="1:7" x14ac:dyDescent="0.25">
      <c r="A168" s="518"/>
      <c r="B168" s="518"/>
      <c r="C168" s="519"/>
      <c r="D168" s="518"/>
      <c r="E168" s="519"/>
      <c r="F168" s="518"/>
      <c r="G168" s="28"/>
    </row>
    <row r="169" spans="1:7" x14ac:dyDescent="0.25">
      <c r="A169" s="518"/>
      <c r="B169" s="518"/>
      <c r="C169" s="519"/>
      <c r="D169" s="518"/>
      <c r="E169" s="519"/>
      <c r="F169" s="518"/>
      <c r="G169" s="28"/>
    </row>
    <row r="170" spans="1:7" x14ac:dyDescent="0.25">
      <c r="A170" s="518"/>
      <c r="B170" s="518"/>
      <c r="C170" s="519"/>
      <c r="D170" s="518"/>
      <c r="E170" s="519"/>
      <c r="F170" s="518"/>
      <c r="G170" s="28"/>
    </row>
    <row r="171" spans="1:7" x14ac:dyDescent="0.25">
      <c r="A171" s="518"/>
      <c r="B171" s="518"/>
      <c r="C171" s="519"/>
      <c r="D171" s="518"/>
      <c r="E171" s="519"/>
      <c r="F171" s="518"/>
      <c r="G171" s="28"/>
    </row>
    <row r="172" spans="1:7" x14ac:dyDescent="0.25">
      <c r="A172" s="518"/>
      <c r="B172" s="518"/>
      <c r="C172" s="519"/>
      <c r="D172" s="518"/>
      <c r="E172" s="519"/>
      <c r="F172" s="518"/>
      <c r="G172" s="28"/>
    </row>
    <row r="173" spans="1:7" x14ac:dyDescent="0.25">
      <c r="A173" s="518"/>
      <c r="B173" s="518"/>
      <c r="C173" s="519"/>
      <c r="D173" s="518"/>
      <c r="E173" s="519"/>
      <c r="F173" s="518"/>
      <c r="G173" s="28"/>
    </row>
    <row r="174" spans="1:7" x14ac:dyDescent="0.25">
      <c r="A174" s="518"/>
      <c r="B174" s="518"/>
      <c r="C174" s="519"/>
      <c r="D174" s="518"/>
      <c r="E174" s="519"/>
      <c r="F174" s="518"/>
      <c r="G174" s="28"/>
    </row>
    <row r="175" spans="1:7" x14ac:dyDescent="0.25">
      <c r="A175" s="518"/>
      <c r="B175" s="518"/>
      <c r="C175" s="519"/>
      <c r="D175" s="518"/>
      <c r="E175" s="519"/>
      <c r="F175" s="518"/>
      <c r="G175" s="28"/>
    </row>
    <row r="176" spans="1:7" x14ac:dyDescent="0.25">
      <c r="A176" s="518"/>
      <c r="B176" s="518"/>
      <c r="C176" s="519"/>
      <c r="D176" s="518"/>
      <c r="E176" s="519"/>
      <c r="F176" s="518"/>
      <c r="G176" s="28"/>
    </row>
    <row r="177" spans="1:7" x14ac:dyDescent="0.25">
      <c r="A177" s="518"/>
      <c r="B177" s="518"/>
      <c r="C177" s="519"/>
      <c r="D177" s="518"/>
      <c r="E177" s="519"/>
      <c r="F177" s="518"/>
      <c r="G177" s="28"/>
    </row>
    <row r="178" spans="1:7" x14ac:dyDescent="0.25">
      <c r="A178" s="518"/>
      <c r="B178" s="518"/>
      <c r="C178" s="519"/>
      <c r="D178" s="518"/>
      <c r="E178" s="519"/>
      <c r="F178" s="518"/>
      <c r="G178" s="28"/>
    </row>
    <row r="179" spans="1:7" x14ac:dyDescent="0.25">
      <c r="A179" s="518"/>
      <c r="B179" s="518"/>
      <c r="C179" s="519"/>
      <c r="D179" s="518"/>
      <c r="E179" s="519"/>
      <c r="F179" s="518"/>
      <c r="G179" s="28"/>
    </row>
    <row r="180" spans="1:7" x14ac:dyDescent="0.25">
      <c r="A180" s="518"/>
      <c r="B180" s="518"/>
      <c r="C180" s="519"/>
      <c r="D180" s="518"/>
      <c r="E180" s="519"/>
      <c r="F180" s="518"/>
      <c r="G180" s="28"/>
    </row>
    <row r="181" spans="1:7" x14ac:dyDescent="0.25">
      <c r="A181" s="518"/>
      <c r="B181" s="518"/>
      <c r="C181" s="519"/>
      <c r="D181" s="518"/>
      <c r="E181" s="519"/>
      <c r="F181" s="518"/>
      <c r="G181" s="28"/>
    </row>
    <row r="182" spans="1:7" x14ac:dyDescent="0.25">
      <c r="A182" s="518"/>
      <c r="B182" s="518"/>
      <c r="C182" s="519"/>
      <c r="D182" s="518"/>
      <c r="E182" s="519"/>
      <c r="F182" s="518"/>
      <c r="G182" s="28"/>
    </row>
    <row r="183" spans="1:7" x14ac:dyDescent="0.25">
      <c r="A183" s="518"/>
      <c r="B183" s="518"/>
      <c r="C183" s="519"/>
      <c r="D183" s="518"/>
      <c r="E183" s="519"/>
      <c r="F183" s="518"/>
      <c r="G183" s="28"/>
    </row>
    <row r="184" spans="1:7" x14ac:dyDescent="0.25">
      <c r="A184" s="518"/>
      <c r="B184" s="518"/>
      <c r="C184" s="519"/>
      <c r="D184" s="518"/>
      <c r="E184" s="519"/>
      <c r="F184" s="518"/>
      <c r="G184" s="28"/>
    </row>
    <row r="185" spans="1:7" x14ac:dyDescent="0.25">
      <c r="A185" s="518"/>
      <c r="B185" s="518"/>
      <c r="C185" s="519"/>
      <c r="D185" s="518"/>
      <c r="E185" s="519"/>
      <c r="F185" s="518"/>
      <c r="G185" s="28"/>
    </row>
    <row r="186" spans="1:7" x14ac:dyDescent="0.25">
      <c r="A186" s="518"/>
      <c r="B186" s="518"/>
      <c r="C186" s="519"/>
      <c r="D186" s="518"/>
      <c r="E186" s="519"/>
      <c r="F186" s="518"/>
      <c r="G186" s="28"/>
    </row>
    <row r="187" spans="1:7" x14ac:dyDescent="0.25">
      <c r="A187" s="518"/>
      <c r="B187" s="518"/>
      <c r="C187" s="519"/>
      <c r="D187" s="518"/>
      <c r="E187" s="519"/>
      <c r="F187" s="518"/>
      <c r="G187" s="28"/>
    </row>
    <row r="188" spans="1:7" x14ac:dyDescent="0.25">
      <c r="A188" s="518"/>
      <c r="B188" s="518"/>
      <c r="C188" s="519"/>
      <c r="D188" s="518"/>
      <c r="E188" s="519"/>
      <c r="F188" s="518"/>
      <c r="G188" s="28"/>
    </row>
    <row r="189" spans="1:7" x14ac:dyDescent="0.25">
      <c r="A189" s="518"/>
      <c r="B189" s="518"/>
      <c r="C189" s="519"/>
      <c r="D189" s="518"/>
      <c r="E189" s="519"/>
      <c r="F189" s="518"/>
      <c r="G189" s="28"/>
    </row>
    <row r="190" spans="1:7" x14ac:dyDescent="0.25">
      <c r="A190" s="518"/>
      <c r="B190" s="518"/>
      <c r="C190" s="519"/>
      <c r="D190" s="518"/>
      <c r="E190" s="519"/>
      <c r="F190" s="518"/>
      <c r="G190" s="28"/>
    </row>
    <row r="191" spans="1:7" x14ac:dyDescent="0.25">
      <c r="A191" s="518"/>
      <c r="B191" s="518"/>
      <c r="C191" s="519"/>
      <c r="D191" s="518"/>
      <c r="E191" s="519"/>
      <c r="F191" s="518"/>
      <c r="G191" s="28"/>
    </row>
    <row r="192" spans="1:7" x14ac:dyDescent="0.25">
      <c r="A192" s="518"/>
      <c r="B192" s="518"/>
      <c r="C192" s="519"/>
      <c r="D192" s="518"/>
      <c r="E192" s="519"/>
      <c r="F192" s="518"/>
      <c r="G192" s="28"/>
    </row>
    <row r="193" spans="1:7" x14ac:dyDescent="0.25">
      <c r="A193" s="518"/>
      <c r="B193" s="518"/>
      <c r="C193" s="519"/>
      <c r="D193" s="518"/>
      <c r="E193" s="519"/>
      <c r="F193" s="518"/>
      <c r="G193" s="28"/>
    </row>
    <row r="194" spans="1:7" x14ac:dyDescent="0.25">
      <c r="A194" s="518"/>
      <c r="B194" s="518"/>
      <c r="C194" s="519"/>
      <c r="D194" s="518"/>
      <c r="E194" s="519"/>
      <c r="F194" s="518"/>
      <c r="G194" s="28"/>
    </row>
    <row r="195" spans="1:7" x14ac:dyDescent="0.25">
      <c r="A195" s="518"/>
      <c r="B195" s="518"/>
      <c r="C195" s="519"/>
      <c r="D195" s="518"/>
      <c r="E195" s="519"/>
      <c r="F195" s="518"/>
      <c r="G195" s="28"/>
    </row>
    <row r="196" spans="1:7" x14ac:dyDescent="0.25">
      <c r="A196" s="518"/>
      <c r="B196" s="518"/>
      <c r="C196" s="519"/>
      <c r="D196" s="518"/>
      <c r="E196" s="519"/>
      <c r="F196" s="518"/>
      <c r="G196" s="28"/>
    </row>
    <row r="197" spans="1:7" x14ac:dyDescent="0.25">
      <c r="A197" s="518"/>
      <c r="B197" s="518"/>
      <c r="C197" s="519"/>
      <c r="D197" s="518"/>
      <c r="E197" s="519"/>
      <c r="F197" s="518"/>
      <c r="G197" s="28"/>
    </row>
    <row r="198" spans="1:7" x14ac:dyDescent="0.25">
      <c r="A198" s="518"/>
      <c r="B198" s="518"/>
      <c r="C198" s="519"/>
      <c r="D198" s="518"/>
      <c r="E198" s="519"/>
      <c r="F198" s="518"/>
      <c r="G198" s="28"/>
    </row>
    <row r="199" spans="1:7" x14ac:dyDescent="0.25">
      <c r="A199" s="518"/>
      <c r="B199" s="518"/>
      <c r="C199" s="519"/>
      <c r="D199" s="518"/>
      <c r="E199" s="519"/>
      <c r="F199" s="518"/>
      <c r="G199" s="28"/>
    </row>
    <row r="200" spans="1:7" x14ac:dyDescent="0.25">
      <c r="A200" s="518"/>
      <c r="B200" s="518"/>
      <c r="C200" s="519"/>
      <c r="D200" s="518"/>
      <c r="E200" s="519"/>
      <c r="F200" s="518"/>
      <c r="G200" s="28"/>
    </row>
    <row r="201" spans="1:7" x14ac:dyDescent="0.25">
      <c r="A201" s="518"/>
      <c r="B201" s="518"/>
      <c r="C201" s="519"/>
      <c r="D201" s="518"/>
      <c r="E201" s="519"/>
      <c r="F201" s="518"/>
      <c r="G201" s="28"/>
    </row>
    <row r="202" spans="1:7" x14ac:dyDescent="0.25">
      <c r="A202" s="518"/>
      <c r="B202" s="518"/>
      <c r="C202" s="519"/>
      <c r="D202" s="518"/>
      <c r="E202" s="519"/>
      <c r="F202" s="518"/>
      <c r="G202" s="28"/>
    </row>
    <row r="203" spans="1:7" x14ac:dyDescent="0.25">
      <c r="A203" s="518"/>
      <c r="B203" s="518"/>
      <c r="C203" s="519"/>
      <c r="D203" s="518"/>
      <c r="E203" s="519"/>
      <c r="F203" s="518"/>
      <c r="G203" s="28"/>
    </row>
    <row r="204" spans="1:7" x14ac:dyDescent="0.25">
      <c r="A204" s="518"/>
      <c r="B204" s="518"/>
      <c r="C204" s="519"/>
      <c r="D204" s="518"/>
      <c r="E204" s="519"/>
      <c r="F204" s="518"/>
      <c r="G204" s="28"/>
    </row>
    <row r="205" spans="1:7" x14ac:dyDescent="0.25">
      <c r="A205" s="518"/>
      <c r="B205" s="518"/>
      <c r="C205" s="519"/>
      <c r="D205" s="518"/>
      <c r="E205" s="519"/>
      <c r="F205" s="518"/>
      <c r="G205" s="28"/>
    </row>
    <row r="206" spans="1:7" x14ac:dyDescent="0.25">
      <c r="A206" s="518"/>
      <c r="B206" s="518"/>
      <c r="C206" s="519"/>
      <c r="D206" s="518"/>
      <c r="E206" s="519"/>
      <c r="F206" s="518"/>
      <c r="G206" s="28"/>
    </row>
    <row r="207" spans="1:7" x14ac:dyDescent="0.25">
      <c r="A207" s="518"/>
      <c r="B207" s="518"/>
      <c r="C207" s="519"/>
      <c r="D207" s="518"/>
      <c r="E207" s="519"/>
      <c r="F207" s="518"/>
      <c r="G207" s="28"/>
    </row>
    <row r="208" spans="1:7" x14ac:dyDescent="0.25">
      <c r="A208" s="518"/>
      <c r="B208" s="518"/>
      <c r="C208" s="519"/>
      <c r="D208" s="518"/>
      <c r="E208" s="519"/>
      <c r="F208" s="518"/>
      <c r="G208" s="28"/>
    </row>
    <row r="209" spans="1:7" x14ac:dyDescent="0.25">
      <c r="A209" s="518"/>
      <c r="B209" s="518"/>
      <c r="C209" s="519"/>
      <c r="D209" s="518"/>
      <c r="E209" s="519"/>
      <c r="F209" s="518"/>
      <c r="G209" s="28"/>
    </row>
    <row r="210" spans="1:7" x14ac:dyDescent="0.25">
      <c r="A210" s="518"/>
      <c r="B210" s="518"/>
      <c r="C210" s="519"/>
      <c r="D210" s="518"/>
      <c r="E210" s="519"/>
      <c r="F210" s="518"/>
      <c r="G210" s="28"/>
    </row>
    <row r="211" spans="1:7" x14ac:dyDescent="0.25">
      <c r="A211" s="518"/>
      <c r="B211" s="518"/>
      <c r="C211" s="519"/>
      <c r="D211" s="518"/>
      <c r="E211" s="519"/>
      <c r="F211" s="518"/>
      <c r="G211" s="28"/>
    </row>
    <row r="212" spans="1:7" x14ac:dyDescent="0.25">
      <c r="A212" s="518"/>
      <c r="B212" s="518"/>
      <c r="C212" s="519"/>
      <c r="D212" s="518"/>
      <c r="E212" s="519"/>
      <c r="F212" s="518"/>
      <c r="G212" s="28"/>
    </row>
    <row r="213" spans="1:7" x14ac:dyDescent="0.25">
      <c r="A213" s="518"/>
      <c r="B213" s="518"/>
      <c r="C213" s="519"/>
      <c r="D213" s="518"/>
      <c r="E213" s="519"/>
      <c r="F213" s="518"/>
      <c r="G213" s="28"/>
    </row>
    <row r="214" spans="1:7" x14ac:dyDescent="0.25">
      <c r="A214" s="518"/>
      <c r="B214" s="518"/>
      <c r="C214" s="519"/>
      <c r="D214" s="518"/>
      <c r="E214" s="519"/>
      <c r="F214" s="518"/>
      <c r="G214" s="28"/>
    </row>
    <row r="215" spans="1:7" x14ac:dyDescent="0.25">
      <c r="A215" s="518"/>
      <c r="B215" s="518"/>
      <c r="C215" s="519"/>
      <c r="D215" s="518"/>
      <c r="E215" s="519"/>
      <c r="F215" s="518"/>
      <c r="G215" s="28"/>
    </row>
    <row r="216" spans="1:7" x14ac:dyDescent="0.25">
      <c r="A216" s="518"/>
      <c r="B216" s="518"/>
      <c r="C216" s="519"/>
      <c r="D216" s="518"/>
      <c r="E216" s="519"/>
      <c r="F216" s="518"/>
      <c r="G216" s="28"/>
    </row>
    <row r="217" spans="1:7" x14ac:dyDescent="0.25">
      <c r="A217" s="518"/>
      <c r="B217" s="518"/>
      <c r="C217" s="519"/>
      <c r="D217" s="518"/>
      <c r="E217" s="519"/>
      <c r="F217" s="518"/>
      <c r="G217" s="28"/>
    </row>
    <row r="218" spans="1:7" x14ac:dyDescent="0.25">
      <c r="A218" s="518"/>
      <c r="B218" s="518"/>
      <c r="C218" s="519"/>
      <c r="D218" s="518"/>
      <c r="E218" s="519"/>
      <c r="F218" s="518"/>
      <c r="G218" s="28"/>
    </row>
    <row r="219" spans="1:7" x14ac:dyDescent="0.25">
      <c r="A219" s="518"/>
      <c r="B219" s="518"/>
      <c r="C219" s="519"/>
      <c r="D219" s="518"/>
      <c r="E219" s="519"/>
      <c r="F219" s="518"/>
      <c r="G219" s="28"/>
    </row>
    <row r="220" spans="1:7" x14ac:dyDescent="0.25">
      <c r="A220" s="518"/>
      <c r="B220" s="518"/>
      <c r="C220" s="519"/>
      <c r="D220" s="518"/>
      <c r="E220" s="519"/>
      <c r="F220" s="518"/>
      <c r="G220" s="28"/>
    </row>
    <row r="221" spans="1:7" x14ac:dyDescent="0.25">
      <c r="A221" s="518"/>
      <c r="B221" s="518"/>
      <c r="C221" s="519"/>
      <c r="D221" s="518"/>
      <c r="E221" s="519"/>
      <c r="F221" s="518"/>
      <c r="G221" s="28"/>
    </row>
    <row r="222" spans="1:7" x14ac:dyDescent="0.25">
      <c r="A222" s="518"/>
      <c r="B222" s="518"/>
      <c r="C222" s="519"/>
      <c r="D222" s="518"/>
      <c r="E222" s="519"/>
      <c r="F222" s="518"/>
      <c r="G222" s="28"/>
    </row>
    <row r="223" spans="1:7" x14ac:dyDescent="0.25">
      <c r="A223" s="518"/>
      <c r="B223" s="518"/>
      <c r="C223" s="519"/>
      <c r="D223" s="518"/>
      <c r="E223" s="519"/>
      <c r="F223" s="518"/>
      <c r="G223" s="28"/>
    </row>
    <row r="224" spans="1:7" x14ac:dyDescent="0.25">
      <c r="A224" s="518"/>
      <c r="B224" s="518"/>
      <c r="C224" s="519"/>
      <c r="D224" s="518"/>
      <c r="E224" s="519"/>
      <c r="F224" s="518"/>
      <c r="G224" s="28"/>
    </row>
    <row r="225" spans="1:7" x14ac:dyDescent="0.25">
      <c r="A225" s="518"/>
      <c r="B225" s="518"/>
      <c r="C225" s="519"/>
      <c r="D225" s="518"/>
      <c r="E225" s="519"/>
      <c r="F225" s="518"/>
      <c r="G225" s="28"/>
    </row>
    <row r="226" spans="1:7" x14ac:dyDescent="0.25">
      <c r="A226" s="518"/>
      <c r="B226" s="518"/>
      <c r="C226" s="519"/>
      <c r="D226" s="518"/>
      <c r="E226" s="519"/>
      <c r="F226" s="518"/>
      <c r="G226" s="28"/>
    </row>
    <row r="227" spans="1:7" x14ac:dyDescent="0.25">
      <c r="A227" s="518"/>
      <c r="B227" s="518"/>
      <c r="C227" s="519"/>
      <c r="D227" s="518"/>
      <c r="E227" s="519"/>
      <c r="F227" s="518"/>
      <c r="G227" s="28"/>
    </row>
    <row r="228" spans="1:7" x14ac:dyDescent="0.25">
      <c r="A228" s="518"/>
      <c r="B228" s="518"/>
      <c r="C228" s="519"/>
      <c r="D228" s="518"/>
      <c r="E228" s="519"/>
      <c r="F228" s="518"/>
      <c r="G228" s="28"/>
    </row>
    <row r="229" spans="1:7" x14ac:dyDescent="0.25">
      <c r="A229" s="518"/>
      <c r="B229" s="518"/>
      <c r="C229" s="519"/>
      <c r="D229" s="518"/>
      <c r="E229" s="519"/>
      <c r="F229" s="518"/>
      <c r="G229" s="28"/>
    </row>
    <row r="230" spans="1:7" x14ac:dyDescent="0.25">
      <c r="A230" s="518"/>
      <c r="B230" s="518"/>
      <c r="C230" s="519"/>
      <c r="D230" s="518"/>
      <c r="E230" s="519"/>
      <c r="F230" s="518"/>
      <c r="G230" s="28"/>
    </row>
    <row r="231" spans="1:7" x14ac:dyDescent="0.25">
      <c r="A231" s="518"/>
      <c r="B231" s="518"/>
      <c r="C231" s="519"/>
      <c r="D231" s="518"/>
      <c r="E231" s="519"/>
      <c r="F231" s="518"/>
      <c r="G231" s="28"/>
    </row>
    <row r="232" spans="1:7" x14ac:dyDescent="0.25">
      <c r="A232" s="518"/>
      <c r="B232" s="518"/>
      <c r="C232" s="519"/>
      <c r="D232" s="518"/>
      <c r="E232" s="519"/>
      <c r="F232" s="518"/>
      <c r="G232" s="28"/>
    </row>
    <row r="233" spans="1:7" x14ac:dyDescent="0.25">
      <c r="A233" s="518"/>
      <c r="B233" s="518"/>
      <c r="C233" s="519"/>
      <c r="D233" s="518"/>
      <c r="E233" s="519"/>
      <c r="F233" s="518"/>
      <c r="G233" s="28"/>
    </row>
    <row r="234" spans="1:7" x14ac:dyDescent="0.25">
      <c r="A234" s="518"/>
      <c r="B234" s="518"/>
      <c r="C234" s="519"/>
      <c r="D234" s="518"/>
      <c r="E234" s="519"/>
      <c r="F234" s="518"/>
      <c r="G234" s="28"/>
    </row>
    <row r="235" spans="1:7" x14ac:dyDescent="0.25">
      <c r="A235" s="518"/>
      <c r="B235" s="518"/>
      <c r="C235" s="519"/>
      <c r="D235" s="518"/>
      <c r="E235" s="519"/>
      <c r="F235" s="518"/>
      <c r="G235" s="28"/>
    </row>
    <row r="236" spans="1:7" x14ac:dyDescent="0.25">
      <c r="A236" s="518"/>
      <c r="B236" s="518"/>
      <c r="C236" s="519"/>
      <c r="D236" s="518"/>
      <c r="E236" s="519"/>
      <c r="F236" s="518"/>
      <c r="G236" s="28"/>
    </row>
    <row r="237" spans="1:7" x14ac:dyDescent="0.25">
      <c r="A237" s="518"/>
      <c r="B237" s="518"/>
      <c r="C237" s="519"/>
      <c r="D237" s="518"/>
      <c r="E237" s="519"/>
      <c r="F237" s="518"/>
      <c r="G237" s="28"/>
    </row>
    <row r="238" spans="1:7" x14ac:dyDescent="0.25">
      <c r="A238" s="518"/>
      <c r="B238" s="518"/>
      <c r="C238" s="519"/>
      <c r="D238" s="518"/>
      <c r="E238" s="519"/>
      <c r="F238" s="518"/>
      <c r="G238" s="28"/>
    </row>
    <row r="239" spans="1:7" x14ac:dyDescent="0.25">
      <c r="A239" s="518"/>
      <c r="B239" s="518"/>
      <c r="C239" s="519"/>
      <c r="D239" s="518"/>
      <c r="E239" s="519"/>
      <c r="F239" s="518"/>
      <c r="G239" s="28"/>
    </row>
    <row r="240" spans="1:7" x14ac:dyDescent="0.25">
      <c r="A240" s="518"/>
      <c r="B240" s="518"/>
      <c r="C240" s="519"/>
      <c r="D240" s="518"/>
      <c r="E240" s="519"/>
      <c r="F240" s="518"/>
      <c r="G240" s="28"/>
    </row>
    <row r="241" spans="1:7" x14ac:dyDescent="0.25">
      <c r="A241" s="518"/>
      <c r="B241" s="518"/>
      <c r="C241" s="519"/>
      <c r="D241" s="518"/>
      <c r="E241" s="519"/>
      <c r="F241" s="518"/>
      <c r="G241" s="28"/>
    </row>
    <row r="242" spans="1:7" x14ac:dyDescent="0.25">
      <c r="A242" s="518"/>
      <c r="B242" s="518"/>
      <c r="C242" s="519"/>
      <c r="D242" s="518"/>
      <c r="E242" s="519"/>
      <c r="F242" s="518"/>
      <c r="G242" s="28"/>
    </row>
    <row r="243" spans="1:7" x14ac:dyDescent="0.25">
      <c r="A243" s="518"/>
      <c r="B243" s="518"/>
      <c r="C243" s="519"/>
      <c r="D243" s="518"/>
      <c r="E243" s="519"/>
      <c r="F243" s="518"/>
      <c r="G243" s="28"/>
    </row>
    <row r="244" spans="1:7" x14ac:dyDescent="0.25">
      <c r="A244" s="518"/>
      <c r="B244" s="518"/>
      <c r="C244" s="519"/>
      <c r="D244" s="518"/>
      <c r="E244" s="519"/>
      <c r="F244" s="518"/>
      <c r="G244" s="28"/>
    </row>
    <row r="245" spans="1:7" x14ac:dyDescent="0.25">
      <c r="A245" s="518"/>
      <c r="B245" s="518"/>
      <c r="C245" s="519"/>
      <c r="D245" s="518"/>
      <c r="E245" s="519"/>
      <c r="F245" s="518"/>
      <c r="G245" s="28"/>
    </row>
    <row r="246" spans="1:7" x14ac:dyDescent="0.25">
      <c r="A246" s="518"/>
      <c r="B246" s="518"/>
      <c r="C246" s="519"/>
      <c r="D246" s="518"/>
      <c r="E246" s="519"/>
      <c r="F246" s="518"/>
      <c r="G246" s="28"/>
    </row>
    <row r="247" spans="1:7" x14ac:dyDescent="0.25">
      <c r="A247" s="518"/>
      <c r="B247" s="518"/>
      <c r="C247" s="519"/>
      <c r="D247" s="518"/>
      <c r="E247" s="519"/>
      <c r="F247" s="518"/>
      <c r="G247" s="28"/>
    </row>
    <row r="248" spans="1:7" x14ac:dyDescent="0.25">
      <c r="A248" s="518"/>
      <c r="B248" s="518"/>
      <c r="C248" s="519"/>
      <c r="D248" s="518"/>
      <c r="E248" s="519"/>
      <c r="F248" s="518"/>
      <c r="G248" s="28"/>
    </row>
    <row r="249" spans="1:7" x14ac:dyDescent="0.25">
      <c r="A249" s="518"/>
      <c r="B249" s="518"/>
      <c r="C249" s="519"/>
      <c r="D249" s="518"/>
      <c r="E249" s="519"/>
      <c r="F249" s="518"/>
      <c r="G249" s="28"/>
    </row>
    <row r="250" spans="1:7" x14ac:dyDescent="0.25">
      <c r="A250" s="518"/>
      <c r="B250" s="518"/>
      <c r="C250" s="519"/>
      <c r="D250" s="518"/>
      <c r="E250" s="519"/>
      <c r="F250" s="518"/>
      <c r="G250" s="28"/>
    </row>
    <row r="251" spans="1:7" x14ac:dyDescent="0.25">
      <c r="A251" s="518"/>
      <c r="B251" s="518"/>
      <c r="C251" s="519"/>
      <c r="D251" s="518"/>
      <c r="E251" s="519"/>
      <c r="F251" s="518"/>
      <c r="G251" s="28"/>
    </row>
    <row r="252" spans="1:7" x14ac:dyDescent="0.25">
      <c r="A252" s="518"/>
      <c r="B252" s="518"/>
      <c r="C252" s="519"/>
      <c r="D252" s="518"/>
      <c r="E252" s="519"/>
      <c r="F252" s="518"/>
      <c r="G252" s="28"/>
    </row>
    <row r="253" spans="1:7" x14ac:dyDescent="0.25">
      <c r="A253" s="518"/>
      <c r="B253" s="518"/>
      <c r="C253" s="519"/>
      <c r="D253" s="518"/>
      <c r="E253" s="519"/>
      <c r="F253" s="518"/>
      <c r="G253" s="28"/>
    </row>
    <row r="254" spans="1:7" x14ac:dyDescent="0.25">
      <c r="A254" s="518"/>
      <c r="B254" s="518"/>
      <c r="C254" s="519"/>
      <c r="D254" s="518"/>
      <c r="E254" s="519"/>
      <c r="F254" s="518"/>
      <c r="G254" s="28"/>
    </row>
    <row r="255" spans="1:7" x14ac:dyDescent="0.25">
      <c r="A255" s="518"/>
      <c r="B255" s="518"/>
      <c r="C255" s="519"/>
      <c r="D255" s="518"/>
      <c r="E255" s="519"/>
      <c r="F255" s="518"/>
      <c r="G255" s="28"/>
    </row>
    <row r="256" spans="1:7" x14ac:dyDescent="0.25">
      <c r="A256" s="518"/>
      <c r="B256" s="518"/>
      <c r="C256" s="519"/>
      <c r="D256" s="518"/>
      <c r="E256" s="519"/>
      <c r="F256" s="518"/>
      <c r="G256" s="28"/>
    </row>
    <row r="257" spans="1:7" x14ac:dyDescent="0.25">
      <c r="A257" s="518"/>
      <c r="B257" s="518"/>
      <c r="C257" s="519"/>
      <c r="D257" s="518"/>
      <c r="E257" s="519"/>
      <c r="F257" s="518"/>
      <c r="G257" s="28"/>
    </row>
    <row r="258" spans="1:7" x14ac:dyDescent="0.25">
      <c r="A258" s="518"/>
      <c r="B258" s="518"/>
      <c r="C258" s="519"/>
      <c r="D258" s="518"/>
      <c r="E258" s="519"/>
      <c r="F258" s="518"/>
      <c r="G258" s="28"/>
    </row>
    <row r="259" spans="1:7" x14ac:dyDescent="0.25">
      <c r="A259" s="518"/>
      <c r="B259" s="518"/>
      <c r="C259" s="519"/>
      <c r="D259" s="518"/>
      <c r="E259" s="519"/>
      <c r="F259" s="518"/>
      <c r="G259" s="28"/>
    </row>
    <row r="260" spans="1:7" x14ac:dyDescent="0.25">
      <c r="A260" s="518"/>
      <c r="B260" s="518"/>
      <c r="C260" s="519"/>
      <c r="D260" s="518"/>
      <c r="E260" s="519"/>
      <c r="F260" s="518"/>
      <c r="G260" s="28"/>
    </row>
    <row r="261" spans="1:7" x14ac:dyDescent="0.25">
      <c r="A261" s="518"/>
      <c r="B261" s="518"/>
      <c r="C261" s="519"/>
      <c r="D261" s="518"/>
      <c r="E261" s="519"/>
      <c r="F261" s="518"/>
      <c r="G261" s="28"/>
    </row>
    <row r="262" spans="1:7" x14ac:dyDescent="0.25">
      <c r="A262" s="518"/>
      <c r="B262" s="518"/>
      <c r="C262" s="519"/>
      <c r="D262" s="518"/>
      <c r="E262" s="519"/>
      <c r="F262" s="518"/>
      <c r="G262" s="28"/>
    </row>
    <row r="263" spans="1:7" x14ac:dyDescent="0.25">
      <c r="A263" s="518"/>
      <c r="B263" s="518"/>
      <c r="C263" s="519"/>
      <c r="D263" s="518"/>
      <c r="E263" s="519"/>
      <c r="F263" s="518"/>
      <c r="G263" s="28"/>
    </row>
    <row r="264" spans="1:7" x14ac:dyDescent="0.25">
      <c r="A264" s="518"/>
      <c r="B264" s="518"/>
      <c r="C264" s="519"/>
      <c r="D264" s="518"/>
      <c r="E264" s="519"/>
      <c r="F264" s="518"/>
      <c r="G264" s="28"/>
    </row>
    <row r="265" spans="1:7" x14ac:dyDescent="0.25">
      <c r="A265" s="518"/>
      <c r="B265" s="518"/>
      <c r="C265" s="519"/>
      <c r="D265" s="518"/>
      <c r="E265" s="519"/>
      <c r="F265" s="518"/>
      <c r="G265" s="28"/>
    </row>
    <row r="266" spans="1:7" x14ac:dyDescent="0.25">
      <c r="A266" s="518"/>
      <c r="B266" s="518"/>
      <c r="C266" s="519"/>
      <c r="D266" s="518"/>
      <c r="E266" s="519"/>
      <c r="F266" s="518"/>
      <c r="G266" s="28"/>
    </row>
    <row r="267" spans="1:7" x14ac:dyDescent="0.25">
      <c r="A267" s="518"/>
      <c r="B267" s="518"/>
      <c r="C267" s="519"/>
      <c r="D267" s="518"/>
      <c r="E267" s="519"/>
      <c r="F267" s="518"/>
      <c r="G267" s="28"/>
    </row>
    <row r="268" spans="1:7" x14ac:dyDescent="0.25">
      <c r="A268" s="518"/>
      <c r="B268" s="518"/>
      <c r="C268" s="519"/>
      <c r="D268" s="518"/>
      <c r="E268" s="519"/>
      <c r="F268" s="518"/>
      <c r="G268" s="28"/>
    </row>
    <row r="269" spans="1:7" x14ac:dyDescent="0.25">
      <c r="A269" s="518"/>
      <c r="B269" s="518"/>
      <c r="C269" s="519"/>
      <c r="D269" s="518"/>
      <c r="E269" s="519"/>
      <c r="F269" s="518"/>
      <c r="G269" s="28"/>
    </row>
    <row r="270" spans="1:7" x14ac:dyDescent="0.25">
      <c r="A270" s="518"/>
      <c r="B270" s="518"/>
      <c r="C270" s="519"/>
      <c r="D270" s="518"/>
      <c r="E270" s="519"/>
      <c r="F270" s="518"/>
      <c r="G270" s="28"/>
    </row>
    <row r="271" spans="1:7" x14ac:dyDescent="0.25">
      <c r="A271" s="518"/>
      <c r="B271" s="518"/>
      <c r="C271" s="519"/>
      <c r="D271" s="518"/>
      <c r="E271" s="519"/>
      <c r="F271" s="518"/>
      <c r="G271" s="28"/>
    </row>
    <row r="272" spans="1:7" x14ac:dyDescent="0.25">
      <c r="A272" s="518"/>
      <c r="B272" s="518"/>
      <c r="C272" s="519"/>
      <c r="D272" s="518"/>
      <c r="E272" s="519"/>
      <c r="F272" s="518"/>
      <c r="G272" s="28"/>
    </row>
    <row r="273" spans="1:7" x14ac:dyDescent="0.25">
      <c r="A273" s="518"/>
      <c r="B273" s="518"/>
      <c r="C273" s="519"/>
      <c r="D273" s="518"/>
      <c r="E273" s="519"/>
      <c r="F273" s="518"/>
      <c r="G273" s="28"/>
    </row>
    <row r="274" spans="1:7" x14ac:dyDescent="0.25">
      <c r="A274" s="518"/>
      <c r="B274" s="518"/>
      <c r="C274" s="519"/>
      <c r="D274" s="518"/>
      <c r="E274" s="519"/>
      <c r="F274" s="518"/>
      <c r="G274" s="28"/>
    </row>
    <row r="275" spans="1:7" x14ac:dyDescent="0.25">
      <c r="A275" s="518"/>
      <c r="B275" s="518"/>
      <c r="C275" s="519"/>
      <c r="D275" s="518"/>
      <c r="E275" s="519"/>
      <c r="F275" s="518"/>
      <c r="G275" s="28"/>
    </row>
    <row r="276" spans="1:7" x14ac:dyDescent="0.25">
      <c r="A276" s="518"/>
      <c r="B276" s="518"/>
      <c r="C276" s="519"/>
      <c r="D276" s="518"/>
      <c r="E276" s="519"/>
      <c r="F276" s="518"/>
      <c r="G276" s="28"/>
    </row>
    <row r="277" spans="1:7" x14ac:dyDescent="0.25">
      <c r="A277" s="518"/>
      <c r="B277" s="518"/>
      <c r="C277" s="519"/>
      <c r="D277" s="518"/>
      <c r="E277" s="519"/>
      <c r="F277" s="518"/>
      <c r="G277" s="28"/>
    </row>
    <row r="278" spans="1:7" x14ac:dyDescent="0.25">
      <c r="A278" s="518"/>
      <c r="B278" s="518"/>
      <c r="C278" s="519"/>
      <c r="D278" s="518"/>
      <c r="E278" s="519"/>
      <c r="F278" s="518"/>
      <c r="G278" s="28"/>
    </row>
    <row r="279" spans="1:7" x14ac:dyDescent="0.25">
      <c r="A279" s="518"/>
      <c r="B279" s="518"/>
      <c r="C279" s="519"/>
      <c r="D279" s="518"/>
      <c r="E279" s="519"/>
      <c r="F279" s="518"/>
      <c r="G279" s="28"/>
    </row>
    <row r="280" spans="1:7" x14ac:dyDescent="0.25">
      <c r="A280" s="518"/>
      <c r="B280" s="518"/>
      <c r="C280" s="519"/>
      <c r="D280" s="518"/>
      <c r="E280" s="519"/>
      <c r="F280" s="518"/>
      <c r="G280" s="28"/>
    </row>
    <row r="281" spans="1:7" x14ac:dyDescent="0.25">
      <c r="A281" s="518"/>
      <c r="B281" s="518"/>
      <c r="C281" s="519"/>
      <c r="D281" s="518"/>
      <c r="E281" s="519"/>
      <c r="F281" s="518"/>
      <c r="G281" s="28"/>
    </row>
    <row r="282" spans="1:7" x14ac:dyDescent="0.25">
      <c r="A282" s="518"/>
      <c r="B282" s="518"/>
      <c r="C282" s="519"/>
      <c r="D282" s="518"/>
      <c r="E282" s="519"/>
      <c r="F282" s="518"/>
      <c r="G282" s="28"/>
    </row>
    <row r="283" spans="1:7" x14ac:dyDescent="0.25">
      <c r="A283" s="518"/>
      <c r="B283" s="518"/>
      <c r="C283" s="519"/>
      <c r="D283" s="518"/>
      <c r="E283" s="519"/>
      <c r="F283" s="518"/>
      <c r="G283" s="28"/>
    </row>
    <row r="284" spans="1:7" x14ac:dyDescent="0.25">
      <c r="A284" s="518"/>
      <c r="B284" s="518"/>
      <c r="C284" s="519"/>
      <c r="D284" s="518"/>
      <c r="E284" s="519"/>
      <c r="F284" s="518"/>
      <c r="G284" s="28"/>
    </row>
    <row r="285" spans="1:7" x14ac:dyDescent="0.25">
      <c r="A285" s="518"/>
      <c r="B285" s="518"/>
      <c r="C285" s="519"/>
      <c r="D285" s="518"/>
      <c r="E285" s="519"/>
      <c r="F285" s="518"/>
      <c r="G285" s="28"/>
    </row>
    <row r="286" spans="1:7" x14ac:dyDescent="0.25">
      <c r="A286" s="518"/>
      <c r="B286" s="518"/>
      <c r="C286" s="519"/>
      <c r="D286" s="518"/>
      <c r="E286" s="519"/>
      <c r="F286" s="518"/>
      <c r="G286" s="28"/>
    </row>
    <row r="287" spans="1:7" x14ac:dyDescent="0.25">
      <c r="A287" s="518"/>
      <c r="B287" s="518"/>
      <c r="C287" s="519"/>
      <c r="D287" s="518"/>
      <c r="E287" s="519"/>
      <c r="F287" s="518"/>
      <c r="G287" s="28"/>
    </row>
    <row r="288" spans="1:7" x14ac:dyDescent="0.25">
      <c r="A288" s="518"/>
      <c r="B288" s="518"/>
      <c r="C288" s="519"/>
      <c r="D288" s="518"/>
      <c r="E288" s="519"/>
      <c r="F288" s="518"/>
      <c r="G288" s="28"/>
    </row>
    <row r="289" spans="1:7" x14ac:dyDescent="0.25">
      <c r="A289" s="518"/>
      <c r="B289" s="518"/>
      <c r="C289" s="519"/>
      <c r="D289" s="518"/>
      <c r="E289" s="519"/>
      <c r="F289" s="518"/>
      <c r="G289" s="28"/>
    </row>
    <row r="290" spans="1:7" x14ac:dyDescent="0.25">
      <c r="A290" s="518"/>
      <c r="B290" s="518"/>
      <c r="C290" s="519"/>
      <c r="D290" s="518"/>
      <c r="E290" s="519"/>
      <c r="F290" s="518"/>
      <c r="G290" s="28"/>
    </row>
    <row r="291" spans="1:7" x14ac:dyDescent="0.25">
      <c r="A291" s="518"/>
      <c r="B291" s="518"/>
      <c r="C291" s="519"/>
      <c r="D291" s="518"/>
      <c r="E291" s="519"/>
      <c r="F291" s="518"/>
      <c r="G291" s="28"/>
    </row>
    <row r="292" spans="1:7" x14ac:dyDescent="0.25">
      <c r="A292" s="518"/>
      <c r="B292" s="518"/>
      <c r="C292" s="519"/>
      <c r="D292" s="518"/>
      <c r="E292" s="519"/>
      <c r="F292" s="518"/>
      <c r="G292" s="28"/>
    </row>
    <row r="293" spans="1:7" x14ac:dyDescent="0.25">
      <c r="A293" s="518"/>
      <c r="B293" s="518"/>
      <c r="C293" s="519"/>
      <c r="D293" s="518"/>
      <c r="E293" s="519"/>
      <c r="F293" s="518"/>
      <c r="G293" s="28"/>
    </row>
    <row r="294" spans="1:7" x14ac:dyDescent="0.25">
      <c r="A294" s="518"/>
      <c r="B294" s="518"/>
      <c r="C294" s="519"/>
      <c r="D294" s="518"/>
      <c r="E294" s="519"/>
      <c r="F294" s="518"/>
      <c r="G294" s="28"/>
    </row>
    <row r="295" spans="1:7" x14ac:dyDescent="0.25">
      <c r="A295" s="518"/>
      <c r="B295" s="518"/>
      <c r="C295" s="519"/>
      <c r="D295" s="518"/>
      <c r="E295" s="519"/>
      <c r="F295" s="518"/>
      <c r="G295" s="28"/>
    </row>
    <row r="296" spans="1:7" x14ac:dyDescent="0.25">
      <c r="A296" s="518"/>
      <c r="B296" s="518"/>
      <c r="C296" s="519"/>
      <c r="D296" s="518"/>
      <c r="E296" s="519"/>
      <c r="F296" s="518"/>
      <c r="G296" s="28"/>
    </row>
    <row r="297" spans="1:7" x14ac:dyDescent="0.25">
      <c r="A297" s="518"/>
      <c r="B297" s="518"/>
      <c r="C297" s="519"/>
      <c r="D297" s="518"/>
      <c r="E297" s="519"/>
      <c r="F297" s="518"/>
      <c r="G297" s="28"/>
    </row>
    <row r="298" spans="1:7" x14ac:dyDescent="0.25">
      <c r="A298" s="518"/>
      <c r="B298" s="518"/>
      <c r="C298" s="519"/>
      <c r="D298" s="518"/>
      <c r="E298" s="519"/>
      <c r="F298" s="518"/>
      <c r="G298" s="28"/>
    </row>
    <row r="299" spans="1:7" x14ac:dyDescent="0.25">
      <c r="A299" s="518"/>
      <c r="B299" s="518"/>
      <c r="C299" s="519"/>
      <c r="D299" s="518"/>
      <c r="E299" s="519"/>
      <c r="F299" s="518"/>
      <c r="G299" s="28"/>
    </row>
    <row r="300" spans="1:7" x14ac:dyDescent="0.25">
      <c r="A300" s="518"/>
      <c r="B300" s="518"/>
      <c r="C300" s="519"/>
      <c r="D300" s="518"/>
      <c r="E300" s="519"/>
      <c r="F300" s="518"/>
      <c r="G300" s="28"/>
    </row>
    <row r="301" spans="1:7" x14ac:dyDescent="0.25">
      <c r="A301" s="518"/>
      <c r="B301" s="518"/>
      <c r="C301" s="519"/>
      <c r="D301" s="518"/>
      <c r="E301" s="519"/>
      <c r="F301" s="518"/>
      <c r="G301" s="28"/>
    </row>
    <row r="302" spans="1:7" x14ac:dyDescent="0.25">
      <c r="A302" s="518"/>
      <c r="B302" s="518"/>
      <c r="C302" s="519"/>
      <c r="D302" s="518"/>
      <c r="E302" s="519"/>
      <c r="F302" s="518"/>
      <c r="G302" s="28"/>
    </row>
    <row r="303" spans="1:7" x14ac:dyDescent="0.25">
      <c r="A303" s="518"/>
      <c r="B303" s="518"/>
      <c r="C303" s="519"/>
      <c r="D303" s="518"/>
      <c r="E303" s="519"/>
      <c r="F303" s="518"/>
      <c r="G303" s="28"/>
    </row>
    <row r="304" spans="1:7" x14ac:dyDescent="0.25">
      <c r="A304" s="518"/>
      <c r="B304" s="518"/>
      <c r="C304" s="519"/>
      <c r="D304" s="518"/>
      <c r="E304" s="519"/>
      <c r="F304" s="518"/>
      <c r="G304" s="28"/>
    </row>
    <row r="305" spans="1:7" x14ac:dyDescent="0.25">
      <c r="A305" s="518"/>
      <c r="B305" s="518"/>
      <c r="C305" s="519"/>
      <c r="D305" s="518"/>
      <c r="E305" s="519"/>
      <c r="F305" s="518"/>
      <c r="G305" s="28"/>
    </row>
    <row r="306" spans="1:7" x14ac:dyDescent="0.25">
      <c r="A306" s="518"/>
      <c r="B306" s="518"/>
      <c r="C306" s="519"/>
      <c r="D306" s="518"/>
      <c r="E306" s="519"/>
      <c r="F306" s="518"/>
      <c r="G306" s="28"/>
    </row>
    <row r="307" spans="1:7" x14ac:dyDescent="0.25">
      <c r="A307" s="518"/>
      <c r="B307" s="518"/>
      <c r="C307" s="519"/>
      <c r="D307" s="518"/>
      <c r="E307" s="519"/>
      <c r="F307" s="518"/>
      <c r="G307" s="28"/>
    </row>
    <row r="308" spans="1:7" x14ac:dyDescent="0.25">
      <c r="A308" s="518"/>
      <c r="B308" s="518"/>
      <c r="C308" s="519"/>
      <c r="D308" s="518"/>
      <c r="E308" s="519"/>
      <c r="F308" s="518"/>
      <c r="G308" s="28"/>
    </row>
    <row r="309" spans="1:7" x14ac:dyDescent="0.25">
      <c r="A309" s="518"/>
      <c r="B309" s="518"/>
      <c r="C309" s="519"/>
      <c r="D309" s="518"/>
      <c r="E309" s="519"/>
      <c r="F309" s="518"/>
      <c r="G309" s="28"/>
    </row>
    <row r="310" spans="1:7" x14ac:dyDescent="0.25">
      <c r="A310" s="518"/>
      <c r="B310" s="518"/>
      <c r="C310" s="519"/>
      <c r="D310" s="518"/>
      <c r="E310" s="519"/>
      <c r="F310" s="518"/>
      <c r="G310" s="28"/>
    </row>
    <row r="311" spans="1:7" x14ac:dyDescent="0.25">
      <c r="A311" s="518"/>
      <c r="B311" s="518"/>
      <c r="C311" s="519"/>
      <c r="D311" s="518"/>
      <c r="E311" s="519"/>
      <c r="F311" s="518"/>
      <c r="G311" s="28"/>
    </row>
    <row r="312" spans="1:7" x14ac:dyDescent="0.25">
      <c r="A312" s="518"/>
      <c r="B312" s="518"/>
      <c r="C312" s="519"/>
      <c r="D312" s="518"/>
      <c r="E312" s="519"/>
      <c r="F312" s="518"/>
      <c r="G312" s="28"/>
    </row>
    <row r="313" spans="1:7" x14ac:dyDescent="0.25">
      <c r="A313" s="518"/>
      <c r="B313" s="518"/>
      <c r="C313" s="519"/>
      <c r="D313" s="518"/>
      <c r="E313" s="519"/>
      <c r="F313" s="518"/>
      <c r="G313" s="28"/>
    </row>
    <row r="314" spans="1:7" x14ac:dyDescent="0.25">
      <c r="A314" s="518"/>
      <c r="B314" s="518"/>
      <c r="C314" s="519"/>
      <c r="D314" s="518"/>
      <c r="E314" s="519"/>
      <c r="F314" s="518"/>
      <c r="G314" s="28"/>
    </row>
    <row r="315" spans="1:7" x14ac:dyDescent="0.25">
      <c r="A315" s="518"/>
      <c r="B315" s="518"/>
      <c r="C315" s="519"/>
      <c r="D315" s="518"/>
      <c r="E315" s="519"/>
      <c r="F315" s="518"/>
      <c r="G315" s="28"/>
    </row>
    <row r="316" spans="1:7" x14ac:dyDescent="0.25">
      <c r="A316" s="518"/>
      <c r="B316" s="518"/>
      <c r="C316" s="519"/>
      <c r="D316" s="518"/>
      <c r="E316" s="519"/>
      <c r="F316" s="518"/>
      <c r="G316" s="28"/>
    </row>
    <row r="317" spans="1:7" x14ac:dyDescent="0.25">
      <c r="A317" s="518"/>
      <c r="B317" s="518"/>
      <c r="C317" s="519"/>
      <c r="D317" s="518"/>
      <c r="E317" s="519"/>
      <c r="F317" s="518"/>
      <c r="G317" s="28"/>
    </row>
    <row r="318" spans="1:7" x14ac:dyDescent="0.25">
      <c r="A318" s="518"/>
      <c r="B318" s="518"/>
      <c r="C318" s="519"/>
      <c r="D318" s="518"/>
      <c r="E318" s="519"/>
      <c r="F318" s="518"/>
      <c r="G318" s="28"/>
    </row>
    <row r="319" spans="1:7" x14ac:dyDescent="0.25">
      <c r="A319" s="518"/>
      <c r="B319" s="518"/>
      <c r="C319" s="519"/>
      <c r="D319" s="518"/>
      <c r="E319" s="519"/>
      <c r="F319" s="518"/>
      <c r="G319" s="28"/>
    </row>
    <row r="320" spans="1:7" x14ac:dyDescent="0.25">
      <c r="A320" s="518"/>
      <c r="B320" s="518"/>
      <c r="C320" s="519"/>
      <c r="D320" s="518"/>
      <c r="E320" s="519"/>
      <c r="F320" s="518"/>
      <c r="G320" s="28"/>
    </row>
    <row r="321" spans="1:7" x14ac:dyDescent="0.25">
      <c r="A321" s="518"/>
      <c r="B321" s="518"/>
      <c r="C321" s="519"/>
      <c r="D321" s="518"/>
      <c r="E321" s="519"/>
      <c r="F321" s="518"/>
      <c r="G321" s="28"/>
    </row>
    <row r="322" spans="1:7" x14ac:dyDescent="0.25">
      <c r="A322" s="518"/>
      <c r="B322" s="518"/>
      <c r="C322" s="519"/>
      <c r="D322" s="518"/>
      <c r="E322" s="519"/>
      <c r="F322" s="518"/>
      <c r="G322" s="28"/>
    </row>
    <row r="323" spans="1:7" x14ac:dyDescent="0.25">
      <c r="A323" s="518"/>
      <c r="B323" s="518"/>
      <c r="C323" s="519"/>
      <c r="D323" s="518"/>
      <c r="E323" s="519"/>
      <c r="F323" s="518"/>
      <c r="G323" s="28"/>
    </row>
    <row r="324" spans="1:7" x14ac:dyDescent="0.25">
      <c r="A324" s="518"/>
      <c r="B324" s="518"/>
      <c r="C324" s="519"/>
      <c r="D324" s="518"/>
      <c r="E324" s="519"/>
      <c r="F324" s="518"/>
      <c r="G324" s="28"/>
    </row>
    <row r="325" spans="1:7" x14ac:dyDescent="0.25">
      <c r="A325" s="518"/>
      <c r="B325" s="518"/>
      <c r="C325" s="519"/>
      <c r="D325" s="518"/>
      <c r="E325" s="519"/>
      <c r="F325" s="518"/>
      <c r="G325" s="28"/>
    </row>
    <row r="326" spans="1:7" x14ac:dyDescent="0.25">
      <c r="A326" s="518"/>
      <c r="B326" s="518"/>
      <c r="C326" s="519"/>
      <c r="D326" s="518"/>
      <c r="E326" s="519"/>
      <c r="F326" s="518"/>
      <c r="G326" s="28"/>
    </row>
    <row r="327" spans="1:7" x14ac:dyDescent="0.25">
      <c r="A327" s="518"/>
      <c r="B327" s="518"/>
      <c r="C327" s="519"/>
      <c r="D327" s="518"/>
      <c r="E327" s="519"/>
      <c r="F327" s="518"/>
      <c r="G327" s="28"/>
    </row>
    <row r="328" spans="1:7" x14ac:dyDescent="0.25">
      <c r="A328" s="518"/>
      <c r="B328" s="518"/>
      <c r="C328" s="519"/>
      <c r="D328" s="518"/>
      <c r="E328" s="519"/>
      <c r="F328" s="518"/>
      <c r="G328" s="28"/>
    </row>
    <row r="329" spans="1:7" x14ac:dyDescent="0.25">
      <c r="A329" s="518"/>
      <c r="B329" s="518"/>
      <c r="C329" s="519"/>
      <c r="D329" s="518"/>
      <c r="E329" s="519"/>
      <c r="F329" s="518"/>
      <c r="G329" s="28"/>
    </row>
    <row r="330" spans="1:7" x14ac:dyDescent="0.25">
      <c r="A330" s="518"/>
      <c r="B330" s="518"/>
      <c r="C330" s="519"/>
      <c r="D330" s="518"/>
      <c r="E330" s="519"/>
      <c r="F330" s="518"/>
      <c r="G330" s="28"/>
    </row>
    <row r="331" spans="1:7" x14ac:dyDescent="0.25">
      <c r="A331" s="518"/>
      <c r="B331" s="518"/>
      <c r="C331" s="519"/>
      <c r="D331" s="518"/>
      <c r="E331" s="519"/>
      <c r="F331" s="518"/>
      <c r="G331" s="28"/>
    </row>
    <row r="332" spans="1:7" x14ac:dyDescent="0.25">
      <c r="A332" s="518"/>
      <c r="B332" s="518"/>
      <c r="C332" s="519"/>
      <c r="D332" s="518"/>
      <c r="E332" s="519"/>
      <c r="F332" s="518"/>
      <c r="G332" s="28"/>
    </row>
    <row r="333" spans="1:7" x14ac:dyDescent="0.25">
      <c r="A333" s="518"/>
      <c r="B333" s="518"/>
      <c r="C333" s="519"/>
      <c r="D333" s="518"/>
      <c r="E333" s="519"/>
      <c r="F333" s="518"/>
      <c r="G333" s="28"/>
    </row>
    <row r="334" spans="1:7" x14ac:dyDescent="0.25">
      <c r="A334" s="518"/>
      <c r="B334" s="518"/>
      <c r="C334" s="519"/>
      <c r="D334" s="518"/>
      <c r="E334" s="519"/>
      <c r="F334" s="518"/>
      <c r="G334" s="28"/>
    </row>
    <row r="335" spans="1:7" x14ac:dyDescent="0.25">
      <c r="A335" s="518"/>
      <c r="B335" s="518"/>
      <c r="C335" s="519"/>
      <c r="D335" s="518"/>
      <c r="E335" s="519"/>
      <c r="F335" s="518"/>
      <c r="G335" s="28"/>
    </row>
    <row r="336" spans="1:7" x14ac:dyDescent="0.25">
      <c r="A336" s="518"/>
      <c r="B336" s="518"/>
      <c r="C336" s="519"/>
      <c r="D336" s="518"/>
      <c r="E336" s="519"/>
      <c r="F336" s="518"/>
      <c r="G336" s="28"/>
    </row>
    <row r="337" spans="1:7" x14ac:dyDescent="0.25">
      <c r="A337" s="518"/>
      <c r="B337" s="518"/>
      <c r="C337" s="519"/>
      <c r="D337" s="518"/>
      <c r="E337" s="519"/>
      <c r="F337" s="518"/>
      <c r="G337" s="28"/>
    </row>
    <row r="338" spans="1:7" x14ac:dyDescent="0.25">
      <c r="A338" s="518"/>
      <c r="B338" s="518"/>
      <c r="C338" s="519"/>
      <c r="D338" s="518"/>
      <c r="E338" s="519"/>
      <c r="F338" s="518"/>
      <c r="G338" s="28"/>
    </row>
    <row r="339" spans="1:7" x14ac:dyDescent="0.25">
      <c r="A339" s="518"/>
      <c r="B339" s="518"/>
      <c r="C339" s="519"/>
      <c r="D339" s="518"/>
      <c r="E339" s="519"/>
      <c r="F339" s="518"/>
      <c r="G339" s="28"/>
    </row>
    <row r="340" spans="1:7" x14ac:dyDescent="0.25">
      <c r="A340" s="518"/>
      <c r="B340" s="518"/>
      <c r="C340" s="519"/>
      <c r="D340" s="518"/>
      <c r="E340" s="519"/>
      <c r="F340" s="518"/>
      <c r="G340" s="28"/>
    </row>
    <row r="341" spans="1:7" x14ac:dyDescent="0.25">
      <c r="A341" s="518"/>
      <c r="B341" s="518"/>
      <c r="C341" s="519"/>
      <c r="D341" s="518"/>
      <c r="E341" s="519"/>
      <c r="F341" s="518"/>
      <c r="G341" s="28"/>
    </row>
    <row r="342" spans="1:7" x14ac:dyDescent="0.25">
      <c r="A342" s="518"/>
      <c r="B342" s="518"/>
      <c r="C342" s="519"/>
      <c r="D342" s="518"/>
      <c r="E342" s="519"/>
      <c r="F342" s="518"/>
      <c r="G342" s="28"/>
    </row>
    <row r="343" spans="1:7" x14ac:dyDescent="0.25">
      <c r="A343" s="518"/>
      <c r="B343" s="518"/>
      <c r="C343" s="519"/>
      <c r="D343" s="518"/>
      <c r="E343" s="519"/>
      <c r="F343" s="518"/>
      <c r="G343" s="28"/>
    </row>
    <row r="344" spans="1:7" x14ac:dyDescent="0.25">
      <c r="A344" s="518"/>
      <c r="B344" s="518"/>
      <c r="C344" s="519"/>
      <c r="D344" s="518"/>
      <c r="E344" s="519"/>
      <c r="F344" s="518"/>
      <c r="G344" s="28"/>
    </row>
    <row r="345" spans="1:7" x14ac:dyDescent="0.25">
      <c r="A345" s="518"/>
      <c r="B345" s="518"/>
      <c r="C345" s="519"/>
      <c r="D345" s="518"/>
      <c r="E345" s="519"/>
      <c r="F345" s="518"/>
      <c r="G345" s="28"/>
    </row>
    <row r="346" spans="1:7" x14ac:dyDescent="0.25">
      <c r="A346" s="518"/>
      <c r="B346" s="518"/>
      <c r="C346" s="519"/>
      <c r="D346" s="518"/>
      <c r="E346" s="519"/>
      <c r="F346" s="518"/>
      <c r="G346" s="28"/>
    </row>
    <row r="347" spans="1:7" x14ac:dyDescent="0.25">
      <c r="A347" s="518"/>
      <c r="B347" s="518"/>
      <c r="C347" s="519"/>
      <c r="D347" s="518"/>
      <c r="E347" s="519"/>
      <c r="F347" s="518"/>
      <c r="G347" s="28"/>
    </row>
    <row r="348" spans="1:7" x14ac:dyDescent="0.25">
      <c r="A348" s="518"/>
      <c r="B348" s="518"/>
      <c r="C348" s="519"/>
      <c r="D348" s="518"/>
      <c r="E348" s="519"/>
      <c r="F348" s="518"/>
      <c r="G348" s="28"/>
    </row>
    <row r="349" spans="1:7" x14ac:dyDescent="0.25">
      <c r="A349" s="518"/>
      <c r="B349" s="518"/>
      <c r="C349" s="519"/>
      <c r="D349" s="518"/>
      <c r="E349" s="519"/>
      <c r="F349" s="518"/>
      <c r="G349" s="28"/>
    </row>
    <row r="350" spans="1:7" x14ac:dyDescent="0.25">
      <c r="A350" s="518"/>
      <c r="B350" s="518"/>
      <c r="C350" s="519"/>
      <c r="D350" s="518"/>
      <c r="E350" s="519"/>
      <c r="F350" s="518"/>
      <c r="G350" s="28"/>
    </row>
    <row r="351" spans="1:7" x14ac:dyDescent="0.25">
      <c r="A351" s="518"/>
      <c r="B351" s="518"/>
      <c r="C351" s="519"/>
      <c r="D351" s="518"/>
      <c r="E351" s="519"/>
      <c r="F351" s="518"/>
      <c r="G351" s="28"/>
    </row>
    <row r="352" spans="1:7" x14ac:dyDescent="0.25">
      <c r="A352" s="518"/>
      <c r="B352" s="518"/>
      <c r="C352" s="519"/>
      <c r="D352" s="518"/>
      <c r="E352" s="519"/>
      <c r="F352" s="518"/>
      <c r="G352" s="28"/>
    </row>
    <row r="353" spans="1:7" x14ac:dyDescent="0.25">
      <c r="A353" s="518"/>
      <c r="B353" s="518"/>
      <c r="C353" s="519"/>
      <c r="D353" s="518"/>
      <c r="E353" s="519"/>
      <c r="F353" s="518"/>
      <c r="G353" s="28"/>
    </row>
    <row r="354" spans="1:7" x14ac:dyDescent="0.25">
      <c r="A354" s="518"/>
      <c r="B354" s="518"/>
      <c r="C354" s="519"/>
      <c r="D354" s="518"/>
      <c r="E354" s="519"/>
      <c r="F354" s="518"/>
      <c r="G354" s="28"/>
    </row>
    <row r="355" spans="1:7" x14ac:dyDescent="0.25">
      <c r="A355" s="518"/>
      <c r="B355" s="518"/>
      <c r="C355" s="519"/>
      <c r="D355" s="518"/>
      <c r="E355" s="519"/>
      <c r="F355" s="518"/>
      <c r="G355" s="28"/>
    </row>
    <row r="356" spans="1:7" x14ac:dyDescent="0.25">
      <c r="A356" s="518"/>
      <c r="B356" s="518"/>
      <c r="C356" s="519"/>
      <c r="D356" s="518"/>
      <c r="E356" s="519"/>
      <c r="F356" s="518"/>
      <c r="G356" s="28"/>
    </row>
    <row r="357" spans="1:7" x14ac:dyDescent="0.25">
      <c r="A357" s="518"/>
      <c r="B357" s="518"/>
      <c r="C357" s="519"/>
      <c r="D357" s="518"/>
      <c r="E357" s="519"/>
      <c r="F357" s="518"/>
      <c r="G357" s="28"/>
    </row>
    <row r="358" spans="1:7" x14ac:dyDescent="0.25">
      <c r="A358" s="518"/>
      <c r="B358" s="518"/>
      <c r="C358" s="519"/>
      <c r="D358" s="518"/>
      <c r="E358" s="519"/>
      <c r="F358" s="518"/>
      <c r="G358" s="28"/>
    </row>
    <row r="359" spans="1:7" x14ac:dyDescent="0.25">
      <c r="A359" s="518"/>
      <c r="B359" s="518"/>
      <c r="C359" s="519"/>
      <c r="D359" s="518"/>
      <c r="E359" s="519"/>
      <c r="F359" s="518"/>
      <c r="G359" s="28"/>
    </row>
    <row r="360" spans="1:7" x14ac:dyDescent="0.25">
      <c r="A360" s="518"/>
      <c r="B360" s="518"/>
      <c r="C360" s="519"/>
      <c r="D360" s="518"/>
      <c r="E360" s="519"/>
      <c r="F360" s="518"/>
      <c r="G360" s="28"/>
    </row>
    <row r="361" spans="1:7" x14ac:dyDescent="0.25">
      <c r="A361" s="518"/>
      <c r="B361" s="518"/>
      <c r="C361" s="519"/>
      <c r="D361" s="518"/>
      <c r="E361" s="519"/>
      <c r="F361" s="518"/>
      <c r="G361" s="28"/>
    </row>
    <row r="362" spans="1:7" x14ac:dyDescent="0.25">
      <c r="A362" s="518"/>
      <c r="B362" s="518"/>
      <c r="C362" s="519"/>
      <c r="D362" s="518"/>
      <c r="E362" s="519"/>
      <c r="F362" s="518"/>
      <c r="G362" s="28"/>
    </row>
    <row r="363" spans="1:7" x14ac:dyDescent="0.25">
      <c r="A363" s="518"/>
      <c r="B363" s="518"/>
      <c r="C363" s="519"/>
      <c r="D363" s="518"/>
      <c r="E363" s="519"/>
      <c r="F363" s="518"/>
      <c r="G363" s="28"/>
    </row>
    <row r="364" spans="1:7" x14ac:dyDescent="0.25">
      <c r="A364" s="518"/>
      <c r="B364" s="518"/>
      <c r="C364" s="519"/>
      <c r="D364" s="518"/>
      <c r="E364" s="519"/>
      <c r="F364" s="518"/>
      <c r="G364" s="28"/>
    </row>
    <row r="365" spans="1:7" x14ac:dyDescent="0.25">
      <c r="A365" s="518"/>
      <c r="B365" s="518"/>
      <c r="C365" s="519"/>
      <c r="D365" s="518"/>
      <c r="E365" s="519"/>
      <c r="F365" s="518"/>
      <c r="G365" s="28"/>
    </row>
    <row r="366" spans="1:7" x14ac:dyDescent="0.25">
      <c r="A366" s="518"/>
      <c r="B366" s="518"/>
      <c r="C366" s="519"/>
      <c r="D366" s="518"/>
      <c r="E366" s="519"/>
      <c r="F366" s="518"/>
      <c r="G366" s="28"/>
    </row>
    <row r="367" spans="1:7" x14ac:dyDescent="0.25">
      <c r="A367" s="518"/>
      <c r="B367" s="518"/>
      <c r="C367" s="519"/>
      <c r="D367" s="518"/>
      <c r="E367" s="519"/>
      <c r="F367" s="518"/>
      <c r="G367" s="28"/>
    </row>
    <row r="368" spans="1:7" x14ac:dyDescent="0.25">
      <c r="A368" s="518"/>
      <c r="B368" s="518"/>
      <c r="C368" s="519"/>
      <c r="D368" s="518"/>
      <c r="E368" s="519"/>
      <c r="F368" s="518"/>
      <c r="G368" s="28"/>
    </row>
    <row r="369" spans="1:7" x14ac:dyDescent="0.25">
      <c r="A369" s="518"/>
      <c r="B369" s="518"/>
      <c r="C369" s="519"/>
      <c r="D369" s="518"/>
      <c r="E369" s="519"/>
      <c r="F369" s="518"/>
      <c r="G369" s="28"/>
    </row>
    <row r="370" spans="1:7" x14ac:dyDescent="0.25">
      <c r="A370" s="518"/>
      <c r="B370" s="518"/>
      <c r="C370" s="519"/>
      <c r="D370" s="518"/>
      <c r="E370" s="519"/>
      <c r="F370" s="518"/>
      <c r="G370" s="28"/>
    </row>
    <row r="371" spans="1:7" x14ac:dyDescent="0.25">
      <c r="A371" s="518"/>
      <c r="B371" s="518"/>
      <c r="C371" s="519"/>
      <c r="D371" s="518"/>
      <c r="E371" s="519"/>
      <c r="F371" s="518"/>
      <c r="G371" s="28"/>
    </row>
    <row r="372" spans="1:7" x14ac:dyDescent="0.25">
      <c r="A372" s="518"/>
      <c r="B372" s="518"/>
      <c r="C372" s="519"/>
      <c r="D372" s="518"/>
      <c r="E372" s="519"/>
      <c r="F372" s="518"/>
      <c r="G372" s="28"/>
    </row>
    <row r="373" spans="1:7" x14ac:dyDescent="0.25">
      <c r="A373" s="518"/>
      <c r="B373" s="518"/>
      <c r="C373" s="519"/>
      <c r="D373" s="518"/>
      <c r="E373" s="519"/>
      <c r="F373" s="518"/>
      <c r="G373" s="28"/>
    </row>
    <row r="374" spans="1:7" x14ac:dyDescent="0.25">
      <c r="A374" s="518"/>
      <c r="B374" s="518"/>
      <c r="C374" s="519"/>
      <c r="D374" s="518"/>
      <c r="E374" s="519"/>
      <c r="F374" s="518"/>
      <c r="G374" s="28"/>
    </row>
    <row r="375" spans="1:7" x14ac:dyDescent="0.25">
      <c r="A375" s="518"/>
      <c r="B375" s="518"/>
      <c r="C375" s="519"/>
      <c r="D375" s="518"/>
      <c r="E375" s="519"/>
      <c r="F375" s="518"/>
      <c r="G375" s="28"/>
    </row>
    <row r="376" spans="1:7" x14ac:dyDescent="0.25">
      <c r="A376" s="518"/>
      <c r="B376" s="518"/>
      <c r="C376" s="519"/>
      <c r="D376" s="518"/>
      <c r="E376" s="519"/>
      <c r="F376" s="518"/>
      <c r="G376" s="28"/>
    </row>
    <row r="377" spans="1:7" x14ac:dyDescent="0.25">
      <c r="A377" s="518"/>
      <c r="B377" s="518"/>
      <c r="C377" s="519"/>
      <c r="D377" s="518"/>
      <c r="E377" s="519"/>
      <c r="F377" s="518"/>
      <c r="G377" s="28"/>
    </row>
    <row r="378" spans="1:7" x14ac:dyDescent="0.25">
      <c r="A378" s="518"/>
      <c r="B378" s="518"/>
      <c r="C378" s="519"/>
      <c r="D378" s="518"/>
      <c r="E378" s="519"/>
      <c r="F378" s="518"/>
      <c r="G378" s="28"/>
    </row>
    <row r="379" spans="1:7" x14ac:dyDescent="0.25">
      <c r="A379" s="518"/>
      <c r="B379" s="518"/>
      <c r="C379" s="519"/>
      <c r="D379" s="518"/>
      <c r="E379" s="519"/>
      <c r="F379" s="518"/>
      <c r="G379" s="28"/>
    </row>
    <row r="380" spans="1:7" x14ac:dyDescent="0.25">
      <c r="A380" s="518"/>
      <c r="B380" s="518"/>
      <c r="C380" s="519"/>
      <c r="D380" s="518"/>
      <c r="E380" s="519"/>
      <c r="F380" s="518"/>
      <c r="G380" s="28"/>
    </row>
    <row r="381" spans="1:7" x14ac:dyDescent="0.25">
      <c r="A381" s="518"/>
      <c r="B381" s="518"/>
      <c r="C381" s="519"/>
      <c r="D381" s="518"/>
      <c r="E381" s="519"/>
      <c r="F381" s="518"/>
      <c r="G381" s="28"/>
    </row>
    <row r="382" spans="1:7" x14ac:dyDescent="0.25">
      <c r="A382" s="518"/>
      <c r="B382" s="518"/>
      <c r="C382" s="519"/>
      <c r="D382" s="518"/>
      <c r="E382" s="519"/>
      <c r="F382" s="518"/>
      <c r="G382" s="28"/>
    </row>
    <row r="383" spans="1:7" x14ac:dyDescent="0.25">
      <c r="A383" s="518"/>
      <c r="B383" s="518"/>
      <c r="C383" s="519"/>
      <c r="D383" s="518"/>
      <c r="E383" s="519"/>
      <c r="F383" s="518"/>
      <c r="G383" s="28"/>
    </row>
    <row r="384" spans="1:7" x14ac:dyDescent="0.25">
      <c r="A384" s="518"/>
      <c r="B384" s="518"/>
      <c r="C384" s="519"/>
      <c r="D384" s="518"/>
      <c r="E384" s="519"/>
      <c r="F384" s="518"/>
      <c r="G384" s="28"/>
    </row>
    <row r="385" spans="1:7" x14ac:dyDescent="0.25">
      <c r="A385" s="518"/>
      <c r="B385" s="518"/>
      <c r="C385" s="519"/>
      <c r="D385" s="518"/>
      <c r="E385" s="519"/>
      <c r="F385" s="518"/>
      <c r="G385" s="28"/>
    </row>
    <row r="386" spans="1:7" x14ac:dyDescent="0.25">
      <c r="A386" s="518"/>
      <c r="B386" s="518"/>
      <c r="C386" s="519"/>
      <c r="D386" s="518"/>
      <c r="E386" s="519"/>
      <c r="F386" s="518"/>
      <c r="G386" s="28"/>
    </row>
    <row r="387" spans="1:7" x14ac:dyDescent="0.25">
      <c r="A387" s="518"/>
      <c r="B387" s="518"/>
      <c r="C387" s="519"/>
      <c r="D387" s="518"/>
      <c r="E387" s="519"/>
      <c r="F387" s="518"/>
      <c r="G387" s="28"/>
    </row>
    <row r="388" spans="1:7" x14ac:dyDescent="0.25">
      <c r="A388" s="518"/>
      <c r="B388" s="518"/>
      <c r="C388" s="519"/>
      <c r="D388" s="518"/>
      <c r="E388" s="519"/>
      <c r="F388" s="518"/>
      <c r="G388" s="28"/>
    </row>
    <row r="389" spans="1:7" x14ac:dyDescent="0.25">
      <c r="A389" s="518"/>
      <c r="B389" s="518"/>
      <c r="C389" s="519"/>
      <c r="D389" s="518"/>
      <c r="E389" s="519"/>
      <c r="F389" s="518"/>
      <c r="G389" s="28"/>
    </row>
    <row r="390" spans="1:7" x14ac:dyDescent="0.25">
      <c r="A390" s="518"/>
      <c r="B390" s="518"/>
      <c r="C390" s="519"/>
      <c r="D390" s="518"/>
      <c r="E390" s="519"/>
      <c r="F390" s="518"/>
      <c r="G390" s="28"/>
    </row>
    <row r="391" spans="1:7" x14ac:dyDescent="0.25">
      <c r="A391" s="518"/>
      <c r="B391" s="518"/>
      <c r="C391" s="519"/>
      <c r="D391" s="518"/>
      <c r="E391" s="519"/>
      <c r="F391" s="518"/>
      <c r="G391" s="28"/>
    </row>
    <row r="392" spans="1:7" x14ac:dyDescent="0.25">
      <c r="A392" s="518"/>
      <c r="B392" s="518"/>
      <c r="C392" s="519"/>
      <c r="D392" s="518"/>
      <c r="E392" s="519"/>
      <c r="F392" s="518"/>
      <c r="G392" s="28"/>
    </row>
    <row r="393" spans="1:7" x14ac:dyDescent="0.25">
      <c r="A393" s="518"/>
      <c r="B393" s="518"/>
      <c r="C393" s="519"/>
      <c r="D393" s="518"/>
      <c r="E393" s="519"/>
      <c r="F393" s="518"/>
      <c r="G393" s="28"/>
    </row>
    <row r="394" spans="1:7" x14ac:dyDescent="0.25">
      <c r="A394" s="518"/>
      <c r="B394" s="518"/>
      <c r="C394" s="519"/>
      <c r="D394" s="518"/>
      <c r="E394" s="519"/>
      <c r="F394" s="518"/>
      <c r="G394" s="28"/>
    </row>
    <row r="395" spans="1:7" x14ac:dyDescent="0.25">
      <c r="A395" s="518"/>
      <c r="B395" s="518"/>
      <c r="C395" s="519"/>
      <c r="D395" s="518"/>
      <c r="E395" s="519"/>
      <c r="F395" s="518"/>
      <c r="G395" s="28"/>
    </row>
    <row r="396" spans="1:7" x14ac:dyDescent="0.25">
      <c r="A396" s="518"/>
      <c r="B396" s="518"/>
      <c r="C396" s="519"/>
      <c r="D396" s="518"/>
      <c r="E396" s="519"/>
      <c r="F396" s="518"/>
      <c r="G396" s="28"/>
    </row>
    <row r="397" spans="1:7" x14ac:dyDescent="0.25">
      <c r="A397" s="518"/>
      <c r="B397" s="518"/>
      <c r="C397" s="519"/>
      <c r="D397" s="518"/>
      <c r="E397" s="519"/>
      <c r="F397" s="518"/>
      <c r="G397" s="28"/>
    </row>
    <row r="398" spans="1:7" x14ac:dyDescent="0.25">
      <c r="A398" s="518"/>
      <c r="B398" s="518"/>
      <c r="C398" s="519"/>
      <c r="D398" s="518"/>
      <c r="E398" s="519"/>
      <c r="F398" s="518"/>
      <c r="G398" s="28"/>
    </row>
    <row r="399" spans="1:7" x14ac:dyDescent="0.25">
      <c r="A399" s="518"/>
      <c r="B399" s="518"/>
      <c r="C399" s="519"/>
      <c r="D399" s="518"/>
      <c r="E399" s="519"/>
      <c r="F399" s="518"/>
      <c r="G399" s="28"/>
    </row>
    <row r="400" spans="1:7" x14ac:dyDescent="0.25">
      <c r="A400" s="518"/>
      <c r="B400" s="518"/>
      <c r="C400" s="519"/>
      <c r="D400" s="518"/>
      <c r="E400" s="519"/>
      <c r="F400" s="518"/>
      <c r="G400" s="28"/>
    </row>
    <row r="401" spans="1:7" x14ac:dyDescent="0.25">
      <c r="A401" s="518"/>
      <c r="B401" s="518"/>
      <c r="C401" s="519"/>
      <c r="D401" s="518"/>
      <c r="E401" s="519"/>
      <c r="F401" s="518"/>
      <c r="G401" s="28"/>
    </row>
    <row r="402" spans="1:7" x14ac:dyDescent="0.25">
      <c r="A402" s="518"/>
      <c r="B402" s="518"/>
      <c r="C402" s="519"/>
      <c r="D402" s="518"/>
      <c r="E402" s="519"/>
      <c r="F402" s="518"/>
      <c r="G402" s="28"/>
    </row>
    <row r="403" spans="1:7" x14ac:dyDescent="0.25">
      <c r="A403" s="518"/>
      <c r="B403" s="518"/>
      <c r="C403" s="519"/>
      <c r="D403" s="518"/>
      <c r="E403" s="519"/>
      <c r="F403" s="518"/>
      <c r="G403" s="28"/>
    </row>
    <row r="404" spans="1:7" x14ac:dyDescent="0.25">
      <c r="A404" s="518"/>
      <c r="B404" s="518"/>
      <c r="C404" s="519"/>
      <c r="D404" s="518"/>
      <c r="E404" s="519"/>
      <c r="F404" s="518"/>
      <c r="G404" s="28"/>
    </row>
    <row r="405" spans="1:7" x14ac:dyDescent="0.25">
      <c r="A405" s="518"/>
      <c r="B405" s="518"/>
      <c r="C405" s="519"/>
      <c r="D405" s="518"/>
      <c r="E405" s="519"/>
      <c r="F405" s="518"/>
      <c r="G405" s="28"/>
    </row>
    <row r="406" spans="1:7" x14ac:dyDescent="0.25">
      <c r="A406" s="518"/>
      <c r="B406" s="518"/>
      <c r="C406" s="519"/>
      <c r="D406" s="518"/>
      <c r="E406" s="519"/>
      <c r="F406" s="518"/>
      <c r="G406" s="28"/>
    </row>
    <row r="407" spans="1:7" x14ac:dyDescent="0.25">
      <c r="A407" s="518"/>
      <c r="B407" s="518"/>
      <c r="C407" s="519"/>
      <c r="D407" s="518"/>
      <c r="E407" s="519"/>
      <c r="F407" s="518"/>
      <c r="G407" s="28"/>
    </row>
    <row r="408" spans="1:7" x14ac:dyDescent="0.25">
      <c r="A408" s="518"/>
      <c r="B408" s="518"/>
      <c r="C408" s="519"/>
      <c r="D408" s="518"/>
      <c r="E408" s="519"/>
      <c r="F408" s="518"/>
      <c r="G408" s="28"/>
    </row>
    <row r="409" spans="1:7" x14ac:dyDescent="0.25">
      <c r="A409" s="518"/>
      <c r="B409" s="518"/>
      <c r="C409" s="519"/>
      <c r="D409" s="518"/>
      <c r="E409" s="519"/>
      <c r="F409" s="518"/>
      <c r="G409" s="28"/>
    </row>
    <row r="410" spans="1:7" x14ac:dyDescent="0.25">
      <c r="A410" s="518"/>
      <c r="B410" s="518"/>
      <c r="C410" s="519"/>
      <c r="D410" s="518"/>
      <c r="E410" s="519"/>
      <c r="F410" s="518"/>
      <c r="G410" s="28"/>
    </row>
    <row r="411" spans="1:7" x14ac:dyDescent="0.25">
      <c r="A411" s="518"/>
      <c r="B411" s="518"/>
      <c r="C411" s="519"/>
      <c r="D411" s="518"/>
      <c r="E411" s="519"/>
      <c r="F411" s="518"/>
      <c r="G411" s="28"/>
    </row>
    <row r="412" spans="1:7" x14ac:dyDescent="0.25">
      <c r="A412" s="518"/>
      <c r="B412" s="518"/>
      <c r="C412" s="519"/>
      <c r="D412" s="518"/>
      <c r="E412" s="519"/>
      <c r="F412" s="518"/>
      <c r="G412" s="28"/>
    </row>
    <row r="413" spans="1:7" x14ac:dyDescent="0.25">
      <c r="A413" s="518"/>
      <c r="B413" s="518"/>
      <c r="C413" s="519"/>
      <c r="D413" s="518"/>
      <c r="E413" s="519"/>
      <c r="F413" s="518"/>
      <c r="G413" s="28"/>
    </row>
    <row r="414" spans="1:7" x14ac:dyDescent="0.25">
      <c r="A414" s="518"/>
      <c r="B414" s="518"/>
      <c r="C414" s="519"/>
      <c r="D414" s="518"/>
      <c r="E414" s="519"/>
      <c r="F414" s="518"/>
      <c r="G414" s="28"/>
    </row>
    <row r="415" spans="1:7" x14ac:dyDescent="0.25">
      <c r="A415" s="518"/>
      <c r="B415" s="518"/>
      <c r="C415" s="519"/>
      <c r="D415" s="518"/>
      <c r="E415" s="519"/>
      <c r="F415" s="518"/>
      <c r="G415" s="28"/>
    </row>
    <row r="416" spans="1:7" x14ac:dyDescent="0.25">
      <c r="A416" s="518"/>
      <c r="B416" s="518"/>
      <c r="C416" s="519"/>
      <c r="D416" s="518"/>
      <c r="E416" s="519"/>
      <c r="F416" s="518"/>
      <c r="G416" s="28"/>
    </row>
    <row r="417" spans="1:7" x14ac:dyDescent="0.25">
      <c r="A417" s="518"/>
      <c r="B417" s="518"/>
      <c r="C417" s="519"/>
      <c r="D417" s="518"/>
      <c r="E417" s="519"/>
      <c r="F417" s="518"/>
      <c r="G417" s="28"/>
    </row>
    <row r="418" spans="1:7" x14ac:dyDescent="0.25">
      <c r="A418" s="518"/>
      <c r="B418" s="518"/>
      <c r="C418" s="519"/>
      <c r="D418" s="518"/>
      <c r="E418" s="519"/>
      <c r="F418" s="518"/>
      <c r="G418" s="28"/>
    </row>
    <row r="419" spans="1:7" x14ac:dyDescent="0.25">
      <c r="A419" s="518"/>
      <c r="B419" s="518"/>
      <c r="C419" s="519"/>
      <c r="D419" s="518"/>
      <c r="E419" s="519"/>
      <c r="F419" s="518"/>
      <c r="G419" s="28"/>
    </row>
    <row r="420" spans="1:7" x14ac:dyDescent="0.25">
      <c r="A420" s="518"/>
      <c r="B420" s="518"/>
      <c r="C420" s="519"/>
      <c r="D420" s="518"/>
      <c r="E420" s="519"/>
      <c r="F420" s="518"/>
      <c r="G420" s="28"/>
    </row>
    <row r="421" spans="1:7" x14ac:dyDescent="0.25">
      <c r="A421" s="518"/>
      <c r="B421" s="518"/>
      <c r="C421" s="519"/>
      <c r="D421" s="518"/>
      <c r="E421" s="519"/>
      <c r="F421" s="518"/>
      <c r="G421" s="28"/>
    </row>
    <row r="422" spans="1:7" x14ac:dyDescent="0.25">
      <c r="A422" s="518"/>
      <c r="B422" s="518"/>
      <c r="C422" s="519"/>
      <c r="D422" s="518"/>
      <c r="E422" s="519"/>
      <c r="F422" s="518"/>
      <c r="G422" s="28"/>
    </row>
    <row r="423" spans="1:7" x14ac:dyDescent="0.25">
      <c r="A423" s="518"/>
      <c r="B423" s="518"/>
      <c r="C423" s="519"/>
      <c r="D423" s="518"/>
      <c r="E423" s="519"/>
      <c r="F423" s="518"/>
      <c r="G423" s="28"/>
    </row>
    <row r="424" spans="1:7" x14ac:dyDescent="0.25">
      <c r="A424" s="518"/>
      <c r="B424" s="518"/>
      <c r="C424" s="519"/>
      <c r="D424" s="518"/>
      <c r="E424" s="519"/>
      <c r="F424" s="518"/>
      <c r="G424" s="28"/>
    </row>
    <row r="425" spans="1:7" x14ac:dyDescent="0.25">
      <c r="A425" s="518"/>
      <c r="B425" s="518"/>
      <c r="C425" s="519"/>
      <c r="D425" s="518"/>
      <c r="E425" s="519"/>
      <c r="F425" s="518"/>
      <c r="G425" s="28"/>
    </row>
    <row r="426" spans="1:7" x14ac:dyDescent="0.25">
      <c r="A426" s="518"/>
      <c r="B426" s="518"/>
      <c r="C426" s="519"/>
      <c r="D426" s="518"/>
      <c r="E426" s="519"/>
      <c r="F426" s="518"/>
      <c r="G426" s="28"/>
    </row>
    <row r="427" spans="1:7" x14ac:dyDescent="0.25">
      <c r="A427" s="518"/>
      <c r="B427" s="518"/>
      <c r="C427" s="519"/>
      <c r="D427" s="518"/>
      <c r="E427" s="519"/>
      <c r="F427" s="518"/>
      <c r="G427" s="28"/>
    </row>
    <row r="428" spans="1:7" x14ac:dyDescent="0.25">
      <c r="A428" s="518"/>
      <c r="B428" s="518"/>
      <c r="C428" s="519"/>
      <c r="D428" s="518"/>
      <c r="E428" s="519"/>
      <c r="F428" s="518"/>
      <c r="G428" s="28"/>
    </row>
    <row r="429" spans="1:7" x14ac:dyDescent="0.25">
      <c r="A429" s="518"/>
      <c r="B429" s="518"/>
      <c r="C429" s="519"/>
      <c r="D429" s="518"/>
      <c r="E429" s="519"/>
      <c r="F429" s="518"/>
      <c r="G429" s="28"/>
    </row>
    <row r="430" spans="1:7" x14ac:dyDescent="0.25">
      <c r="A430" s="518"/>
      <c r="B430" s="518"/>
      <c r="C430" s="519"/>
      <c r="D430" s="518"/>
      <c r="E430" s="519"/>
      <c r="F430" s="518"/>
      <c r="G430" s="28"/>
    </row>
    <row r="431" spans="1:7" x14ac:dyDescent="0.25">
      <c r="A431" s="518"/>
      <c r="B431" s="518"/>
      <c r="C431" s="519"/>
      <c r="D431" s="518"/>
      <c r="E431" s="519"/>
      <c r="F431" s="518"/>
      <c r="G431" s="28"/>
    </row>
    <row r="432" spans="1:7" x14ac:dyDescent="0.25">
      <c r="A432" s="518"/>
      <c r="B432" s="518"/>
      <c r="C432" s="519"/>
      <c r="D432" s="518"/>
      <c r="E432" s="519"/>
      <c r="F432" s="518"/>
      <c r="G432" s="28"/>
    </row>
    <row r="433" spans="1:7" x14ac:dyDescent="0.25">
      <c r="A433" s="518"/>
      <c r="B433" s="518"/>
      <c r="C433" s="519"/>
      <c r="D433" s="518"/>
      <c r="E433" s="519"/>
      <c r="F433" s="518"/>
      <c r="G433" s="28"/>
    </row>
    <row r="434" spans="1:7" x14ac:dyDescent="0.25">
      <c r="A434" s="518"/>
      <c r="B434" s="518"/>
      <c r="C434" s="519"/>
      <c r="D434" s="518"/>
      <c r="E434" s="519"/>
      <c r="F434" s="518"/>
      <c r="G434" s="28"/>
    </row>
    <row r="435" spans="1:7" x14ac:dyDescent="0.25">
      <c r="A435" s="518"/>
      <c r="B435" s="518"/>
      <c r="C435" s="519"/>
      <c r="D435" s="518"/>
      <c r="E435" s="519"/>
      <c r="F435" s="518"/>
      <c r="G435" s="28"/>
    </row>
    <row r="436" spans="1:7" x14ac:dyDescent="0.25">
      <c r="A436" s="518"/>
      <c r="B436" s="518"/>
      <c r="C436" s="519"/>
      <c r="D436" s="518"/>
      <c r="E436" s="519"/>
      <c r="F436" s="518"/>
      <c r="G436" s="28"/>
    </row>
    <row r="437" spans="1:7" x14ac:dyDescent="0.25">
      <c r="A437" s="518"/>
      <c r="B437" s="518"/>
      <c r="C437" s="519"/>
      <c r="D437" s="518"/>
      <c r="E437" s="519"/>
      <c r="F437" s="518"/>
      <c r="G437" s="28"/>
    </row>
    <row r="438" spans="1:7" x14ac:dyDescent="0.25">
      <c r="A438" s="518"/>
      <c r="B438" s="518"/>
      <c r="C438" s="519"/>
      <c r="D438" s="518"/>
      <c r="E438" s="519"/>
      <c r="F438" s="518"/>
      <c r="G438" s="28"/>
    </row>
    <row r="439" spans="1:7" x14ac:dyDescent="0.25">
      <c r="A439" s="518"/>
      <c r="B439" s="518"/>
      <c r="C439" s="519"/>
      <c r="D439" s="518"/>
      <c r="E439" s="519"/>
      <c r="F439" s="518"/>
      <c r="G439" s="28"/>
    </row>
    <row r="440" spans="1:7" x14ac:dyDescent="0.25">
      <c r="A440" s="518"/>
      <c r="B440" s="518"/>
      <c r="C440" s="519"/>
      <c r="D440" s="518"/>
      <c r="E440" s="519"/>
      <c r="F440" s="518"/>
      <c r="G440" s="28"/>
    </row>
    <row r="441" spans="1:7" x14ac:dyDescent="0.25">
      <c r="A441" s="518"/>
      <c r="B441" s="518"/>
      <c r="C441" s="519"/>
      <c r="D441" s="518"/>
      <c r="E441" s="519"/>
      <c r="F441" s="518"/>
      <c r="G441" s="28"/>
    </row>
    <row r="442" spans="1:7" x14ac:dyDescent="0.25">
      <c r="A442" s="518"/>
      <c r="B442" s="518"/>
      <c r="C442" s="519"/>
      <c r="D442" s="518"/>
      <c r="E442" s="519"/>
      <c r="F442" s="518"/>
      <c r="G442" s="28"/>
    </row>
    <row r="443" spans="1:7" x14ac:dyDescent="0.25">
      <c r="A443" s="518"/>
      <c r="B443" s="518"/>
      <c r="C443" s="519"/>
      <c r="D443" s="518"/>
      <c r="E443" s="519"/>
      <c r="F443" s="518"/>
      <c r="G443" s="28"/>
    </row>
    <row r="444" spans="1:7" x14ac:dyDescent="0.25">
      <c r="A444" s="518"/>
      <c r="B444" s="518"/>
      <c r="C444" s="519"/>
      <c r="D444" s="518"/>
      <c r="E444" s="519"/>
      <c r="F444" s="518"/>
      <c r="G444" s="28"/>
    </row>
    <row r="445" spans="1:7" x14ac:dyDescent="0.25">
      <c r="A445" s="518"/>
      <c r="B445" s="518"/>
      <c r="C445" s="519"/>
      <c r="D445" s="518"/>
      <c r="E445" s="519"/>
      <c r="F445" s="518"/>
      <c r="G445" s="28"/>
    </row>
    <row r="446" spans="1:7" x14ac:dyDescent="0.25">
      <c r="A446" s="518"/>
      <c r="B446" s="518"/>
      <c r="C446" s="519"/>
      <c r="D446" s="518"/>
      <c r="E446" s="519"/>
      <c r="F446" s="518"/>
      <c r="G446" s="28"/>
    </row>
    <row r="447" spans="1:7" x14ac:dyDescent="0.25">
      <c r="A447" s="518"/>
      <c r="B447" s="518"/>
      <c r="C447" s="519"/>
      <c r="D447" s="518"/>
      <c r="E447" s="519"/>
      <c r="F447" s="518"/>
      <c r="G447" s="28"/>
    </row>
    <row r="448" spans="1:7" x14ac:dyDescent="0.25">
      <c r="A448" s="518"/>
      <c r="B448" s="518"/>
      <c r="C448" s="519"/>
      <c r="D448" s="518"/>
      <c r="E448" s="519"/>
      <c r="F448" s="518"/>
      <c r="G448" s="28"/>
    </row>
    <row r="449" spans="1:7" x14ac:dyDescent="0.25">
      <c r="A449" s="518"/>
      <c r="B449" s="518"/>
      <c r="C449" s="519"/>
      <c r="D449" s="518"/>
      <c r="E449" s="519"/>
      <c r="F449" s="518"/>
      <c r="G449" s="28"/>
    </row>
    <row r="450" spans="1:7" x14ac:dyDescent="0.25">
      <c r="A450" s="518"/>
      <c r="B450" s="518"/>
      <c r="C450" s="519"/>
      <c r="D450" s="518"/>
      <c r="E450" s="519"/>
      <c r="F450" s="518"/>
      <c r="G450" s="28"/>
    </row>
    <row r="451" spans="1:7" x14ac:dyDescent="0.25">
      <c r="A451" s="518"/>
      <c r="B451" s="518"/>
      <c r="C451" s="519"/>
      <c r="D451" s="518"/>
      <c r="E451" s="519"/>
      <c r="F451" s="518"/>
      <c r="G451" s="28"/>
    </row>
    <row r="452" spans="1:7" x14ac:dyDescent="0.25">
      <c r="A452" s="518"/>
      <c r="B452" s="518"/>
      <c r="C452" s="519"/>
      <c r="D452" s="518"/>
      <c r="E452" s="519"/>
      <c r="F452" s="518"/>
      <c r="G452" s="28"/>
    </row>
    <row r="453" spans="1:7" x14ac:dyDescent="0.25">
      <c r="A453" s="518"/>
      <c r="B453" s="518"/>
      <c r="C453" s="519"/>
      <c r="D453" s="518"/>
      <c r="E453" s="519"/>
      <c r="F453" s="518"/>
      <c r="G453" s="28"/>
    </row>
    <row r="454" spans="1:7" x14ac:dyDescent="0.25">
      <c r="A454" s="518"/>
      <c r="B454" s="518"/>
      <c r="C454" s="519"/>
      <c r="D454" s="518"/>
      <c r="E454" s="519"/>
      <c r="F454" s="518"/>
      <c r="G454" s="28"/>
    </row>
    <row r="455" spans="1:7" x14ac:dyDescent="0.25">
      <c r="A455" s="518"/>
      <c r="B455" s="518"/>
      <c r="C455" s="519"/>
      <c r="D455" s="518"/>
      <c r="E455" s="519"/>
      <c r="F455" s="518"/>
      <c r="G455" s="28"/>
    </row>
    <row r="456" spans="1:7" x14ac:dyDescent="0.25">
      <c r="A456" s="518"/>
      <c r="B456" s="518"/>
      <c r="C456" s="519"/>
      <c r="D456" s="518"/>
      <c r="E456" s="519"/>
      <c r="F456" s="518"/>
      <c r="G456" s="28"/>
    </row>
    <row r="457" spans="1:7" x14ac:dyDescent="0.25">
      <c r="A457" s="518"/>
      <c r="B457" s="518"/>
      <c r="C457" s="519"/>
      <c r="D457" s="518"/>
      <c r="E457" s="519"/>
      <c r="F457" s="518"/>
      <c r="G457" s="28"/>
    </row>
    <row r="458" spans="1:7" x14ac:dyDescent="0.25">
      <c r="A458" s="518"/>
      <c r="B458" s="518"/>
      <c r="C458" s="519"/>
      <c r="D458" s="518"/>
      <c r="E458" s="519"/>
      <c r="F458" s="518"/>
      <c r="G458" s="28"/>
    </row>
    <row r="459" spans="1:7" x14ac:dyDescent="0.25">
      <c r="A459" s="518"/>
      <c r="B459" s="518"/>
      <c r="C459" s="519"/>
      <c r="D459" s="518"/>
      <c r="E459" s="519"/>
      <c r="F459" s="518"/>
      <c r="G459" s="28"/>
    </row>
    <row r="460" spans="1:7" x14ac:dyDescent="0.25">
      <c r="A460" s="518"/>
      <c r="B460" s="518"/>
      <c r="C460" s="519"/>
      <c r="D460" s="518"/>
      <c r="E460" s="519"/>
      <c r="F460" s="518"/>
      <c r="G460" s="28"/>
    </row>
    <row r="461" spans="1:7" x14ac:dyDescent="0.25">
      <c r="A461" s="518"/>
      <c r="B461" s="518"/>
      <c r="C461" s="519"/>
      <c r="D461" s="518"/>
      <c r="E461" s="519"/>
      <c r="F461" s="518"/>
      <c r="G461" s="28"/>
    </row>
    <row r="462" spans="1:7" x14ac:dyDescent="0.25">
      <c r="A462" s="518"/>
      <c r="B462" s="518"/>
      <c r="C462" s="519"/>
      <c r="D462" s="518"/>
      <c r="E462" s="519"/>
      <c r="F462" s="518"/>
      <c r="G462" s="28"/>
    </row>
    <row r="463" spans="1:7" x14ac:dyDescent="0.25">
      <c r="A463" s="518"/>
      <c r="B463" s="518"/>
      <c r="C463" s="519"/>
      <c r="D463" s="518"/>
      <c r="E463" s="519"/>
      <c r="F463" s="518"/>
      <c r="G463" s="28"/>
    </row>
    <row r="464" spans="1:7" x14ac:dyDescent="0.25">
      <c r="A464" s="518"/>
      <c r="B464" s="518"/>
      <c r="C464" s="519"/>
      <c r="D464" s="518"/>
      <c r="E464" s="519"/>
      <c r="F464" s="518"/>
      <c r="G464" s="28"/>
    </row>
    <row r="465" spans="1:7" x14ac:dyDescent="0.25">
      <c r="A465" s="518"/>
      <c r="B465" s="518"/>
      <c r="C465" s="519"/>
      <c r="D465" s="518"/>
      <c r="E465" s="519"/>
      <c r="F465" s="518"/>
      <c r="G465" s="28"/>
    </row>
    <row r="466" spans="1:7" x14ac:dyDescent="0.25">
      <c r="A466" s="518"/>
      <c r="B466" s="518"/>
      <c r="C466" s="519"/>
      <c r="D466" s="518"/>
      <c r="E466" s="519"/>
      <c r="F466" s="518"/>
      <c r="G466" s="28"/>
    </row>
    <row r="467" spans="1:7" x14ac:dyDescent="0.25">
      <c r="A467" s="518"/>
      <c r="B467" s="518"/>
      <c r="C467" s="519"/>
      <c r="D467" s="518"/>
      <c r="E467" s="519"/>
      <c r="F467" s="518"/>
      <c r="G467" s="28"/>
    </row>
    <row r="468" spans="1:7" x14ac:dyDescent="0.25">
      <c r="A468" s="518"/>
      <c r="B468" s="518"/>
      <c r="C468" s="519"/>
      <c r="D468" s="518"/>
      <c r="E468" s="519"/>
      <c r="F468" s="518"/>
      <c r="G468" s="28"/>
    </row>
    <row r="469" spans="1:7" x14ac:dyDescent="0.25">
      <c r="A469" s="518"/>
      <c r="B469" s="518"/>
      <c r="C469" s="519"/>
      <c r="D469" s="518"/>
      <c r="E469" s="519"/>
      <c r="F469" s="518"/>
      <c r="G469" s="28"/>
    </row>
    <row r="470" spans="1:7" x14ac:dyDescent="0.25">
      <c r="A470" s="518"/>
      <c r="B470" s="518"/>
      <c r="C470" s="519"/>
      <c r="D470" s="518"/>
      <c r="E470" s="519"/>
      <c r="F470" s="518"/>
      <c r="G470" s="28"/>
    </row>
    <row r="471" spans="1:7" x14ac:dyDescent="0.25">
      <c r="A471" s="518"/>
      <c r="B471" s="518"/>
      <c r="C471" s="519"/>
      <c r="D471" s="518"/>
      <c r="E471" s="519"/>
      <c r="F471" s="518"/>
      <c r="G471" s="28"/>
    </row>
    <row r="472" spans="1:7" x14ac:dyDescent="0.25">
      <c r="A472" s="518"/>
      <c r="B472" s="518"/>
      <c r="C472" s="519"/>
      <c r="D472" s="518"/>
      <c r="E472" s="519"/>
      <c r="F472" s="518"/>
      <c r="G472" s="28"/>
    </row>
    <row r="473" spans="1:7" x14ac:dyDescent="0.25">
      <c r="A473" s="518"/>
      <c r="B473" s="518"/>
      <c r="C473" s="519"/>
      <c r="D473" s="518"/>
      <c r="E473" s="519"/>
      <c r="F473" s="518"/>
      <c r="G473" s="28"/>
    </row>
    <row r="474" spans="1:7" x14ac:dyDescent="0.25">
      <c r="A474" s="518"/>
      <c r="B474" s="518"/>
      <c r="C474" s="519"/>
      <c r="D474" s="518"/>
      <c r="E474" s="519"/>
      <c r="F474" s="518"/>
      <c r="G474" s="28"/>
    </row>
    <row r="475" spans="1:7" x14ac:dyDescent="0.25">
      <c r="A475" s="518"/>
      <c r="B475" s="518"/>
      <c r="C475" s="519"/>
      <c r="D475" s="518"/>
      <c r="E475" s="519"/>
      <c r="F475" s="518"/>
      <c r="G475" s="28"/>
    </row>
    <row r="476" spans="1:7" x14ac:dyDescent="0.25">
      <c r="A476" s="518"/>
      <c r="B476" s="518"/>
      <c r="C476" s="519"/>
      <c r="D476" s="518"/>
      <c r="E476" s="519"/>
      <c r="F476" s="518"/>
      <c r="G476" s="28"/>
    </row>
    <row r="477" spans="1:7" x14ac:dyDescent="0.25">
      <c r="A477" s="518"/>
      <c r="B477" s="518"/>
      <c r="C477" s="519"/>
      <c r="D477" s="518"/>
      <c r="E477" s="519"/>
      <c r="F477" s="518"/>
      <c r="G477" s="28"/>
    </row>
    <row r="478" spans="1:7" x14ac:dyDescent="0.25">
      <c r="A478" s="518"/>
      <c r="B478" s="518"/>
      <c r="C478" s="519"/>
      <c r="D478" s="518"/>
      <c r="E478" s="519"/>
      <c r="F478" s="518"/>
      <c r="G478" s="28"/>
    </row>
    <row r="479" spans="1:7" x14ac:dyDescent="0.25">
      <c r="A479" s="518"/>
      <c r="B479" s="518"/>
      <c r="C479" s="519"/>
      <c r="D479" s="518"/>
      <c r="E479" s="519"/>
      <c r="F479" s="518"/>
      <c r="G479" s="28"/>
    </row>
    <row r="480" spans="1:7" x14ac:dyDescent="0.25">
      <c r="A480" s="518"/>
      <c r="B480" s="518"/>
      <c r="C480" s="519"/>
      <c r="D480" s="518"/>
      <c r="E480" s="519"/>
      <c r="F480" s="518"/>
      <c r="G480" s="28"/>
    </row>
    <row r="481" spans="1:7" x14ac:dyDescent="0.25">
      <c r="A481" s="518"/>
      <c r="B481" s="518"/>
      <c r="C481" s="519"/>
      <c r="D481" s="518"/>
      <c r="E481" s="519"/>
      <c r="F481" s="518"/>
      <c r="G481" s="28"/>
    </row>
    <row r="482" spans="1:7" x14ac:dyDescent="0.25">
      <c r="A482" s="518"/>
      <c r="B482" s="518"/>
      <c r="C482" s="519"/>
      <c r="D482" s="518"/>
      <c r="E482" s="519"/>
      <c r="F482" s="518"/>
      <c r="G482" s="28"/>
    </row>
    <row r="483" spans="1:7" x14ac:dyDescent="0.25">
      <c r="A483" s="518"/>
      <c r="B483" s="518"/>
      <c r="C483" s="519"/>
      <c r="D483" s="518"/>
      <c r="E483" s="519"/>
      <c r="F483" s="518"/>
      <c r="G483" s="28"/>
    </row>
    <row r="484" spans="1:7" x14ac:dyDescent="0.25">
      <c r="A484" s="518"/>
      <c r="B484" s="518"/>
      <c r="C484" s="519"/>
      <c r="D484" s="518"/>
      <c r="E484" s="519"/>
      <c r="F484" s="518"/>
      <c r="G484" s="28"/>
    </row>
    <row r="485" spans="1:7" x14ac:dyDescent="0.25">
      <c r="A485" s="518"/>
      <c r="B485" s="518"/>
      <c r="C485" s="519"/>
      <c r="D485" s="518"/>
      <c r="E485" s="519"/>
      <c r="F485" s="518"/>
      <c r="G485" s="28"/>
    </row>
    <row r="486" spans="1:7" x14ac:dyDescent="0.25">
      <c r="A486" s="518"/>
      <c r="B486" s="518"/>
      <c r="C486" s="519"/>
      <c r="D486" s="518"/>
      <c r="E486" s="519"/>
      <c r="F486" s="518"/>
      <c r="G486" s="28"/>
    </row>
    <row r="487" spans="1:7" x14ac:dyDescent="0.25">
      <c r="A487" s="518"/>
      <c r="B487" s="518"/>
      <c r="C487" s="519"/>
      <c r="D487" s="518"/>
      <c r="E487" s="519"/>
      <c r="F487" s="518"/>
      <c r="G487" s="28"/>
    </row>
    <row r="488" spans="1:7" x14ac:dyDescent="0.25">
      <c r="A488" s="518"/>
      <c r="B488" s="518"/>
      <c r="C488" s="519"/>
      <c r="D488" s="518"/>
      <c r="E488" s="519"/>
      <c r="F488" s="518"/>
      <c r="G488" s="28"/>
    </row>
    <row r="489" spans="1:7" x14ac:dyDescent="0.25">
      <c r="A489" s="518"/>
      <c r="B489" s="518"/>
      <c r="C489" s="519"/>
      <c r="D489" s="518"/>
      <c r="E489" s="519"/>
      <c r="F489" s="518"/>
      <c r="G489" s="28"/>
    </row>
    <row r="490" spans="1:7" x14ac:dyDescent="0.25">
      <c r="A490" s="518"/>
      <c r="B490" s="518"/>
      <c r="C490" s="519"/>
      <c r="D490" s="518"/>
      <c r="E490" s="519"/>
      <c r="F490" s="518"/>
      <c r="G490" s="28"/>
    </row>
    <row r="491" spans="1:7" x14ac:dyDescent="0.25">
      <c r="A491" s="518"/>
      <c r="B491" s="518"/>
      <c r="C491" s="519"/>
      <c r="D491" s="518"/>
      <c r="E491" s="519"/>
      <c r="F491" s="518"/>
      <c r="G491" s="28"/>
    </row>
    <row r="492" spans="1:7" x14ac:dyDescent="0.25">
      <c r="A492" s="518"/>
      <c r="B492" s="518"/>
      <c r="C492" s="519"/>
      <c r="D492" s="518"/>
      <c r="E492" s="519"/>
      <c r="F492" s="518"/>
      <c r="G492" s="28"/>
    </row>
    <row r="493" spans="1:7" x14ac:dyDescent="0.25">
      <c r="A493" s="518"/>
      <c r="B493" s="518"/>
      <c r="C493" s="519"/>
      <c r="D493" s="518"/>
      <c r="E493" s="519"/>
      <c r="F493" s="518"/>
      <c r="G493" s="28"/>
    </row>
    <row r="494" spans="1:7" x14ac:dyDescent="0.25">
      <c r="A494" s="518"/>
      <c r="B494" s="518"/>
      <c r="C494" s="519"/>
      <c r="D494" s="518"/>
      <c r="E494" s="519"/>
      <c r="F494" s="518"/>
      <c r="G494" s="28"/>
    </row>
    <row r="495" spans="1:7" x14ac:dyDescent="0.25">
      <c r="A495" s="518"/>
      <c r="B495" s="518"/>
      <c r="C495" s="519"/>
      <c r="D495" s="518"/>
      <c r="E495" s="519"/>
      <c r="F495" s="518"/>
      <c r="G495" s="28"/>
    </row>
    <row r="496" spans="1:7" x14ac:dyDescent="0.25">
      <c r="A496" s="518"/>
      <c r="B496" s="518"/>
      <c r="C496" s="519"/>
      <c r="D496" s="518"/>
      <c r="E496" s="519"/>
      <c r="F496" s="518"/>
      <c r="G496" s="28"/>
    </row>
    <row r="497" spans="1:7" x14ac:dyDescent="0.25">
      <c r="A497" s="518"/>
      <c r="B497" s="518"/>
      <c r="C497" s="519"/>
      <c r="D497" s="518"/>
      <c r="E497" s="519"/>
      <c r="F497" s="518"/>
      <c r="G497" s="28"/>
    </row>
    <row r="498" spans="1:7" x14ac:dyDescent="0.25">
      <c r="A498" s="518"/>
      <c r="B498" s="518"/>
      <c r="C498" s="519"/>
      <c r="D498" s="518"/>
      <c r="E498" s="519"/>
      <c r="F498" s="518"/>
      <c r="G498" s="28"/>
    </row>
    <row r="499" spans="1:7" x14ac:dyDescent="0.25">
      <c r="A499" s="518"/>
      <c r="B499" s="518"/>
      <c r="C499" s="519"/>
      <c r="D499" s="518"/>
      <c r="E499" s="519"/>
      <c r="F499" s="518"/>
      <c r="G499" s="28"/>
    </row>
    <row r="500" spans="1:7" x14ac:dyDescent="0.25">
      <c r="A500" s="518"/>
      <c r="B500" s="518"/>
      <c r="C500" s="519"/>
      <c r="D500" s="518"/>
      <c r="E500" s="519"/>
      <c r="F500" s="518"/>
      <c r="G500" s="28"/>
    </row>
    <row r="501" spans="1:7" x14ac:dyDescent="0.25">
      <c r="A501" s="518"/>
      <c r="B501" s="518"/>
      <c r="C501" s="519"/>
      <c r="D501" s="518"/>
      <c r="E501" s="519"/>
      <c r="F501" s="518"/>
      <c r="G501" s="28"/>
    </row>
    <row r="502" spans="1:7" x14ac:dyDescent="0.25">
      <c r="A502" s="518"/>
      <c r="B502" s="518"/>
      <c r="C502" s="519"/>
      <c r="D502" s="518"/>
      <c r="E502" s="519"/>
      <c r="F502" s="518"/>
      <c r="G502" s="28"/>
    </row>
    <row r="503" spans="1:7" x14ac:dyDescent="0.25">
      <c r="A503" s="518"/>
      <c r="B503" s="518"/>
      <c r="C503" s="519"/>
      <c r="D503" s="518"/>
      <c r="E503" s="519"/>
      <c r="F503" s="518"/>
      <c r="G503" s="28"/>
    </row>
    <row r="504" spans="1:7" x14ac:dyDescent="0.25">
      <c r="A504" s="518"/>
      <c r="B504" s="518"/>
      <c r="C504" s="519"/>
      <c r="D504" s="518"/>
      <c r="E504" s="519"/>
      <c r="F504" s="518"/>
      <c r="G504" s="28"/>
    </row>
    <row r="505" spans="1:7" x14ac:dyDescent="0.25">
      <c r="A505" s="518"/>
      <c r="B505" s="518"/>
      <c r="C505" s="519"/>
      <c r="D505" s="518"/>
      <c r="E505" s="519"/>
      <c r="F505" s="518"/>
      <c r="G505" s="28"/>
    </row>
    <row r="506" spans="1:7" x14ac:dyDescent="0.25">
      <c r="A506" s="518"/>
      <c r="B506" s="518"/>
      <c r="C506" s="519"/>
      <c r="D506" s="518"/>
      <c r="E506" s="519"/>
      <c r="F506" s="518"/>
      <c r="G506" s="28"/>
    </row>
    <row r="507" spans="1:7" x14ac:dyDescent="0.25">
      <c r="A507" s="518"/>
      <c r="B507" s="518"/>
      <c r="C507" s="519"/>
      <c r="D507" s="518"/>
      <c r="E507" s="519"/>
      <c r="F507" s="518"/>
      <c r="G507" s="28"/>
    </row>
    <row r="508" spans="1:7" x14ac:dyDescent="0.25">
      <c r="A508" s="518"/>
      <c r="B508" s="518"/>
      <c r="C508" s="519"/>
      <c r="D508" s="518"/>
      <c r="E508" s="519"/>
      <c r="F508" s="518"/>
      <c r="G508" s="28"/>
    </row>
    <row r="509" spans="1:7" x14ac:dyDescent="0.25">
      <c r="A509" s="518"/>
      <c r="B509" s="518"/>
      <c r="C509" s="519"/>
      <c r="D509" s="518"/>
      <c r="E509" s="519"/>
      <c r="F509" s="518"/>
      <c r="G509" s="28"/>
    </row>
    <row r="510" spans="1:7" x14ac:dyDescent="0.25">
      <c r="A510" s="518"/>
      <c r="B510" s="518"/>
      <c r="C510" s="519"/>
      <c r="D510" s="518"/>
      <c r="E510" s="519"/>
      <c r="F510" s="518"/>
      <c r="G510" s="28"/>
    </row>
    <row r="511" spans="1:7" x14ac:dyDescent="0.25">
      <c r="A511" s="518"/>
      <c r="B511" s="518"/>
      <c r="C511" s="519"/>
      <c r="D511" s="518"/>
      <c r="E511" s="519"/>
      <c r="F511" s="518"/>
      <c r="G511" s="28"/>
    </row>
    <row r="512" spans="1:7" x14ac:dyDescent="0.25">
      <c r="A512" s="518"/>
      <c r="B512" s="518"/>
      <c r="C512" s="519"/>
      <c r="D512" s="518"/>
      <c r="E512" s="519"/>
      <c r="F512" s="518"/>
      <c r="G512" s="28"/>
    </row>
    <row r="513" spans="1:7" x14ac:dyDescent="0.25">
      <c r="A513" s="518"/>
      <c r="B513" s="518"/>
      <c r="C513" s="519"/>
      <c r="D513" s="518"/>
      <c r="E513" s="519"/>
      <c r="F513" s="518"/>
      <c r="G513" s="28"/>
    </row>
    <row r="514" spans="1:7" x14ac:dyDescent="0.25">
      <c r="A514" s="518"/>
      <c r="B514" s="518"/>
      <c r="C514" s="519"/>
      <c r="D514" s="518"/>
      <c r="E514" s="519"/>
      <c r="F514" s="518"/>
      <c r="G514" s="28"/>
    </row>
    <row r="515" spans="1:7" x14ac:dyDescent="0.25">
      <c r="A515" s="518"/>
      <c r="B515" s="518"/>
      <c r="C515" s="519"/>
      <c r="D515" s="518"/>
      <c r="E515" s="519"/>
      <c r="F515" s="518"/>
      <c r="G515" s="28"/>
    </row>
    <row r="516" spans="1:7" x14ac:dyDescent="0.25">
      <c r="A516" s="518"/>
      <c r="B516" s="518"/>
      <c r="C516" s="519"/>
      <c r="D516" s="518"/>
      <c r="E516" s="519"/>
      <c r="F516" s="518"/>
      <c r="G516" s="28"/>
    </row>
    <row r="517" spans="1:7" x14ac:dyDescent="0.25">
      <c r="A517" s="518"/>
      <c r="B517" s="518"/>
      <c r="C517" s="519"/>
      <c r="D517" s="518"/>
      <c r="E517" s="519"/>
      <c r="F517" s="518"/>
      <c r="G517" s="28"/>
    </row>
    <row r="518" spans="1:7" x14ac:dyDescent="0.25">
      <c r="A518" s="518"/>
      <c r="B518" s="518"/>
      <c r="C518" s="519"/>
      <c r="D518" s="518"/>
      <c r="E518" s="519"/>
      <c r="F518" s="518"/>
      <c r="G518" s="28"/>
    </row>
    <row r="519" spans="1:7" x14ac:dyDescent="0.25">
      <c r="A519" s="518"/>
      <c r="B519" s="518"/>
      <c r="C519" s="519"/>
      <c r="D519" s="518"/>
      <c r="E519" s="519"/>
      <c r="F519" s="518"/>
      <c r="G519" s="28"/>
    </row>
    <row r="520" spans="1:7" x14ac:dyDescent="0.25">
      <c r="A520" s="518"/>
      <c r="B520" s="518"/>
      <c r="C520" s="519"/>
      <c r="D520" s="518"/>
      <c r="E520" s="519"/>
      <c r="F520" s="518"/>
      <c r="G520" s="28"/>
    </row>
    <row r="521" spans="1:7" x14ac:dyDescent="0.25">
      <c r="A521" s="518"/>
      <c r="B521" s="518"/>
      <c r="C521" s="519"/>
      <c r="D521" s="518"/>
      <c r="E521" s="519"/>
      <c r="F521" s="518"/>
      <c r="G521" s="28"/>
    </row>
    <row r="522" spans="1:7" x14ac:dyDescent="0.25">
      <c r="A522" s="518"/>
      <c r="B522" s="518"/>
      <c r="C522" s="519"/>
      <c r="D522" s="518"/>
      <c r="E522" s="519"/>
      <c r="F522" s="518"/>
      <c r="G522" s="28"/>
    </row>
    <row r="523" spans="1:7" x14ac:dyDescent="0.25">
      <c r="A523" s="518"/>
      <c r="B523" s="518"/>
      <c r="C523" s="519"/>
      <c r="D523" s="518"/>
      <c r="E523" s="519"/>
      <c r="F523" s="518"/>
      <c r="G523" s="28"/>
    </row>
    <row r="524" spans="1:7" x14ac:dyDescent="0.25">
      <c r="A524" s="518"/>
      <c r="B524" s="518"/>
      <c r="C524" s="519"/>
      <c r="D524" s="518"/>
      <c r="E524" s="519"/>
      <c r="F524" s="518"/>
      <c r="G524" s="28"/>
    </row>
    <row r="525" spans="1:7" x14ac:dyDescent="0.25">
      <c r="A525" s="518"/>
      <c r="B525" s="518"/>
      <c r="C525" s="519"/>
      <c r="D525" s="518"/>
      <c r="E525" s="519"/>
      <c r="F525" s="518"/>
      <c r="G525" s="28"/>
    </row>
    <row r="526" spans="1:7" x14ac:dyDescent="0.25">
      <c r="A526" s="518"/>
      <c r="B526" s="518"/>
      <c r="C526" s="519"/>
      <c r="D526" s="518"/>
      <c r="E526" s="519"/>
      <c r="F526" s="518"/>
      <c r="G526" s="28"/>
    </row>
    <row r="527" spans="1:7" x14ac:dyDescent="0.25">
      <c r="A527" s="518"/>
      <c r="B527" s="518"/>
      <c r="C527" s="519"/>
      <c r="D527" s="518"/>
      <c r="E527" s="519"/>
      <c r="F527" s="518"/>
      <c r="G527" s="28"/>
    </row>
    <row r="528" spans="1:7" x14ac:dyDescent="0.25">
      <c r="A528" s="518"/>
      <c r="B528" s="518"/>
      <c r="C528" s="519"/>
      <c r="D528" s="518"/>
      <c r="E528" s="519"/>
      <c r="F528" s="518"/>
      <c r="G528" s="28"/>
    </row>
    <row r="529" spans="1:7" x14ac:dyDescent="0.25">
      <c r="A529" s="518"/>
      <c r="B529" s="518"/>
      <c r="C529" s="519"/>
      <c r="D529" s="518"/>
      <c r="E529" s="519"/>
      <c r="F529" s="518"/>
      <c r="G529" s="28"/>
    </row>
    <row r="530" spans="1:7" x14ac:dyDescent="0.25">
      <c r="A530" s="518"/>
      <c r="B530" s="518"/>
      <c r="C530" s="519"/>
      <c r="D530" s="518"/>
      <c r="E530" s="519"/>
      <c r="F530" s="518"/>
      <c r="G530" s="28"/>
    </row>
    <row r="531" spans="1:7" x14ac:dyDescent="0.25">
      <c r="A531" s="518"/>
      <c r="B531" s="518"/>
      <c r="C531" s="519"/>
      <c r="D531" s="518"/>
      <c r="E531" s="519"/>
      <c r="F531" s="518"/>
      <c r="G531" s="28"/>
    </row>
    <row r="532" spans="1:7" x14ac:dyDescent="0.25">
      <c r="A532" s="518"/>
      <c r="B532" s="518"/>
      <c r="C532" s="519"/>
      <c r="D532" s="518"/>
      <c r="E532" s="519"/>
      <c r="F532" s="518"/>
      <c r="G532" s="28"/>
    </row>
    <row r="533" spans="1:7" x14ac:dyDescent="0.25">
      <c r="A533" s="518"/>
      <c r="B533" s="518"/>
      <c r="C533" s="519"/>
      <c r="D533" s="518"/>
      <c r="E533" s="519"/>
      <c r="F533" s="518"/>
      <c r="G533" s="28"/>
    </row>
    <row r="534" spans="1:7" x14ac:dyDescent="0.25">
      <c r="A534" s="518"/>
      <c r="B534" s="518"/>
      <c r="C534" s="519"/>
      <c r="D534" s="518"/>
      <c r="E534" s="519"/>
      <c r="F534" s="518"/>
      <c r="G534" s="28"/>
    </row>
    <row r="535" spans="1:7" x14ac:dyDescent="0.25">
      <c r="A535" s="518"/>
      <c r="B535" s="518"/>
      <c r="C535" s="519"/>
      <c r="D535" s="518"/>
      <c r="E535" s="519"/>
      <c r="F535" s="518"/>
      <c r="G535" s="28"/>
    </row>
    <row r="536" spans="1:7" x14ac:dyDescent="0.25">
      <c r="A536" s="518"/>
      <c r="B536" s="518"/>
      <c r="C536" s="519"/>
      <c r="D536" s="518"/>
      <c r="E536" s="519"/>
      <c r="F536" s="518"/>
      <c r="G536" s="28"/>
    </row>
    <row r="537" spans="1:7" x14ac:dyDescent="0.25">
      <c r="A537" s="518"/>
      <c r="B537" s="518"/>
      <c r="C537" s="519"/>
      <c r="D537" s="518"/>
      <c r="E537" s="519"/>
      <c r="F537" s="518"/>
      <c r="G537" s="28"/>
    </row>
    <row r="538" spans="1:7" x14ac:dyDescent="0.25">
      <c r="A538" s="518"/>
      <c r="B538" s="518"/>
      <c r="C538" s="519"/>
      <c r="D538" s="518"/>
      <c r="E538" s="519"/>
      <c r="F538" s="518"/>
      <c r="G538" s="28"/>
    </row>
    <row r="539" spans="1:7" x14ac:dyDescent="0.25">
      <c r="A539" s="518"/>
      <c r="B539" s="518"/>
      <c r="C539" s="519"/>
      <c r="D539" s="518"/>
      <c r="E539" s="519"/>
      <c r="F539" s="518"/>
      <c r="G539" s="28"/>
    </row>
    <row r="540" spans="1:7" x14ac:dyDescent="0.25">
      <c r="A540" s="518"/>
      <c r="B540" s="518"/>
      <c r="C540" s="519"/>
      <c r="D540" s="518"/>
      <c r="E540" s="519"/>
      <c r="F540" s="518"/>
      <c r="G540" s="28"/>
    </row>
    <row r="541" spans="1:7" x14ac:dyDescent="0.25">
      <c r="A541" s="518"/>
      <c r="B541" s="518"/>
      <c r="C541" s="519"/>
      <c r="D541" s="518"/>
      <c r="E541" s="519"/>
      <c r="F541" s="518"/>
      <c r="G541" s="28"/>
    </row>
    <row r="542" spans="1:7" x14ac:dyDescent="0.25">
      <c r="A542" s="518"/>
      <c r="B542" s="518"/>
      <c r="C542" s="519"/>
      <c r="D542" s="518"/>
      <c r="E542" s="519"/>
      <c r="F542" s="518"/>
      <c r="G542" s="28"/>
    </row>
    <row r="543" spans="1:7" x14ac:dyDescent="0.25">
      <c r="A543" s="518"/>
      <c r="B543" s="518"/>
      <c r="C543" s="519"/>
      <c r="D543" s="518"/>
      <c r="E543" s="519"/>
      <c r="F543" s="518"/>
      <c r="G543" s="28"/>
    </row>
    <row r="544" spans="1:7" x14ac:dyDescent="0.25">
      <c r="A544" s="518"/>
      <c r="B544" s="518"/>
      <c r="C544" s="519"/>
      <c r="D544" s="518"/>
      <c r="E544" s="519"/>
      <c r="F544" s="518"/>
      <c r="G544" s="28"/>
    </row>
    <row r="545" spans="1:7" x14ac:dyDescent="0.25">
      <c r="A545" s="518"/>
      <c r="B545" s="518"/>
      <c r="C545" s="519"/>
      <c r="D545" s="518"/>
      <c r="E545" s="519"/>
      <c r="F545" s="518"/>
      <c r="G545" s="28"/>
    </row>
    <row r="546" spans="1:7" x14ac:dyDescent="0.25">
      <c r="A546" s="518"/>
      <c r="B546" s="518"/>
      <c r="C546" s="519"/>
      <c r="D546" s="518"/>
      <c r="E546" s="519"/>
      <c r="F546" s="518"/>
      <c r="G546" s="28"/>
    </row>
    <row r="547" spans="1:7" x14ac:dyDescent="0.25">
      <c r="A547" s="518"/>
      <c r="B547" s="518"/>
      <c r="C547" s="519"/>
      <c r="D547" s="518"/>
      <c r="E547" s="519"/>
      <c r="F547" s="518"/>
      <c r="G547" s="28"/>
    </row>
    <row r="548" spans="1:7" x14ac:dyDescent="0.25">
      <c r="A548" s="518"/>
      <c r="B548" s="518"/>
      <c r="C548" s="519"/>
      <c r="D548" s="518"/>
      <c r="E548" s="519"/>
      <c r="F548" s="518"/>
      <c r="G548" s="28"/>
    </row>
    <row r="549" spans="1:7" x14ac:dyDescent="0.25">
      <c r="A549" s="518"/>
      <c r="B549" s="518"/>
      <c r="C549" s="519"/>
      <c r="D549" s="518"/>
      <c r="E549" s="519"/>
      <c r="F549" s="518"/>
      <c r="G549" s="28"/>
    </row>
    <row r="550" spans="1:7" x14ac:dyDescent="0.25">
      <c r="A550" s="518"/>
      <c r="B550" s="518"/>
      <c r="C550" s="519"/>
      <c r="D550" s="518"/>
      <c r="E550" s="519"/>
      <c r="F550" s="518"/>
      <c r="G550" s="28"/>
    </row>
    <row r="551" spans="1:7" x14ac:dyDescent="0.25">
      <c r="A551" s="518"/>
      <c r="B551" s="518"/>
      <c r="C551" s="519"/>
      <c r="D551" s="518"/>
      <c r="E551" s="519"/>
      <c r="F551" s="518"/>
      <c r="G551" s="28"/>
    </row>
    <row r="552" spans="1:7" x14ac:dyDescent="0.25">
      <c r="A552" s="518"/>
      <c r="B552" s="518"/>
      <c r="C552" s="519"/>
      <c r="D552" s="518"/>
      <c r="E552" s="519"/>
      <c r="F552" s="518"/>
      <c r="G552" s="28"/>
    </row>
    <row r="553" spans="1:7" x14ac:dyDescent="0.25">
      <c r="A553" s="518"/>
      <c r="B553" s="518"/>
      <c r="C553" s="519"/>
      <c r="D553" s="518"/>
      <c r="E553" s="519"/>
      <c r="F553" s="518"/>
      <c r="G553" s="28"/>
    </row>
    <row r="554" spans="1:7" x14ac:dyDescent="0.25">
      <c r="A554" s="518"/>
      <c r="B554" s="518"/>
      <c r="C554" s="519"/>
      <c r="D554" s="518"/>
      <c r="E554" s="519"/>
      <c r="F554" s="518"/>
      <c r="G554" s="28"/>
    </row>
    <row r="555" spans="1:7" x14ac:dyDescent="0.25">
      <c r="A555" s="518"/>
      <c r="B555" s="518"/>
      <c r="C555" s="519"/>
      <c r="D555" s="518"/>
      <c r="E555" s="519"/>
      <c r="F555" s="518"/>
      <c r="G555" s="28"/>
    </row>
    <row r="556" spans="1:7" x14ac:dyDescent="0.25">
      <c r="A556" s="518"/>
      <c r="B556" s="518"/>
      <c r="C556" s="519"/>
      <c r="D556" s="518"/>
      <c r="E556" s="519"/>
      <c r="F556" s="518"/>
      <c r="G556" s="28"/>
    </row>
    <row r="557" spans="1:7" x14ac:dyDescent="0.25">
      <c r="A557" s="518"/>
      <c r="B557" s="518"/>
      <c r="C557" s="519"/>
      <c r="D557" s="518"/>
      <c r="E557" s="519"/>
      <c r="F557" s="518"/>
      <c r="G557" s="28"/>
    </row>
    <row r="558" spans="1:7" x14ac:dyDescent="0.25">
      <c r="A558" s="518"/>
      <c r="B558" s="518"/>
      <c r="C558" s="519"/>
      <c r="D558" s="518"/>
      <c r="E558" s="519"/>
      <c r="F558" s="518"/>
      <c r="G558" s="28"/>
    </row>
    <row r="559" spans="1:7" x14ac:dyDescent="0.25">
      <c r="A559" s="518"/>
      <c r="B559" s="518"/>
      <c r="C559" s="519"/>
      <c r="D559" s="518"/>
      <c r="E559" s="519"/>
      <c r="F559" s="518"/>
      <c r="G559" s="28"/>
    </row>
    <row r="560" spans="1:7" x14ac:dyDescent="0.25">
      <c r="A560" s="518"/>
      <c r="B560" s="518"/>
      <c r="C560" s="519"/>
      <c r="D560" s="518"/>
      <c r="E560" s="519"/>
      <c r="F560" s="518"/>
      <c r="G560" s="28"/>
    </row>
    <row r="561" spans="1:7" x14ac:dyDescent="0.25">
      <c r="A561" s="518"/>
      <c r="B561" s="518"/>
      <c r="C561" s="519"/>
      <c r="D561" s="518"/>
      <c r="E561" s="519"/>
      <c r="F561" s="518"/>
      <c r="G561" s="28"/>
    </row>
    <row r="562" spans="1:7" x14ac:dyDescent="0.25">
      <c r="A562" s="518"/>
      <c r="B562" s="518"/>
      <c r="C562" s="519"/>
      <c r="D562" s="518"/>
      <c r="E562" s="519"/>
      <c r="F562" s="518"/>
      <c r="G562" s="28"/>
    </row>
    <row r="563" spans="1:7" x14ac:dyDescent="0.25">
      <c r="A563" s="518"/>
      <c r="B563" s="518"/>
      <c r="C563" s="519"/>
      <c r="D563" s="518"/>
      <c r="E563" s="519"/>
      <c r="F563" s="518"/>
      <c r="G563" s="28"/>
    </row>
    <row r="564" spans="1:7" x14ac:dyDescent="0.25">
      <c r="A564" s="518"/>
      <c r="B564" s="518"/>
      <c r="C564" s="519"/>
      <c r="D564" s="518"/>
      <c r="E564" s="519"/>
      <c r="F564" s="518"/>
      <c r="G564" s="28"/>
    </row>
    <row r="565" spans="1:7" x14ac:dyDescent="0.25">
      <c r="A565" s="518"/>
      <c r="B565" s="518"/>
      <c r="C565" s="519"/>
      <c r="D565" s="518"/>
      <c r="E565" s="519"/>
      <c r="F565" s="518"/>
      <c r="G565" s="28"/>
    </row>
    <row r="566" spans="1:7" x14ac:dyDescent="0.25">
      <c r="A566" s="518"/>
      <c r="B566" s="518"/>
      <c r="C566" s="519"/>
      <c r="D566" s="518"/>
      <c r="E566" s="519"/>
      <c r="F566" s="518"/>
      <c r="G566" s="28"/>
    </row>
    <row r="567" spans="1:7" x14ac:dyDescent="0.25">
      <c r="A567" s="518"/>
      <c r="B567" s="518"/>
      <c r="C567" s="519"/>
      <c r="D567" s="518"/>
      <c r="E567" s="519"/>
      <c r="F567" s="518"/>
      <c r="G567" s="28"/>
    </row>
    <row r="568" spans="1:7" x14ac:dyDescent="0.25">
      <c r="A568" s="518"/>
      <c r="B568" s="518"/>
      <c r="C568" s="519"/>
      <c r="D568" s="518"/>
      <c r="E568" s="519"/>
      <c r="F568" s="518"/>
      <c r="G568" s="28"/>
    </row>
    <row r="569" spans="1:7" x14ac:dyDescent="0.25">
      <c r="A569" s="518"/>
      <c r="B569" s="518"/>
      <c r="C569" s="519"/>
      <c r="D569" s="518"/>
      <c r="E569" s="519"/>
      <c r="F569" s="518"/>
      <c r="G569" s="28"/>
    </row>
    <row r="570" spans="1:7" x14ac:dyDescent="0.25">
      <c r="A570" s="518"/>
      <c r="B570" s="518"/>
      <c r="C570" s="519"/>
      <c r="D570" s="518"/>
      <c r="E570" s="519"/>
      <c r="F570" s="518"/>
      <c r="G570" s="28"/>
    </row>
    <row r="571" spans="1:7" x14ac:dyDescent="0.25">
      <c r="A571" s="518"/>
      <c r="B571" s="518"/>
      <c r="C571" s="519"/>
      <c r="D571" s="518"/>
      <c r="E571" s="519"/>
      <c r="F571" s="518"/>
      <c r="G571" s="28"/>
    </row>
    <row r="572" spans="1:7" x14ac:dyDescent="0.25">
      <c r="A572" s="518"/>
      <c r="B572" s="518"/>
      <c r="C572" s="519"/>
      <c r="D572" s="518"/>
      <c r="E572" s="519"/>
      <c r="F572" s="518"/>
      <c r="G572" s="28"/>
    </row>
    <row r="573" spans="1:7" x14ac:dyDescent="0.25">
      <c r="A573" s="518"/>
      <c r="B573" s="518"/>
      <c r="C573" s="519"/>
      <c r="D573" s="518"/>
      <c r="E573" s="519"/>
      <c r="F573" s="518"/>
      <c r="G573" s="28"/>
    </row>
    <row r="574" spans="1:7" x14ac:dyDescent="0.25">
      <c r="A574" s="518"/>
      <c r="B574" s="518"/>
      <c r="C574" s="519"/>
      <c r="D574" s="518"/>
      <c r="E574" s="519"/>
      <c r="F574" s="518"/>
      <c r="G574" s="28"/>
    </row>
    <row r="575" spans="1:7" x14ac:dyDescent="0.25">
      <c r="A575" s="518"/>
      <c r="B575" s="518"/>
      <c r="C575" s="519"/>
      <c r="D575" s="518"/>
      <c r="E575" s="519"/>
      <c r="F575" s="518"/>
      <c r="G575" s="28"/>
    </row>
    <row r="576" spans="1:7" x14ac:dyDescent="0.25">
      <c r="A576" s="518"/>
      <c r="B576" s="518"/>
      <c r="C576" s="519"/>
      <c r="D576" s="518"/>
      <c r="E576" s="519"/>
      <c r="F576" s="518"/>
      <c r="G576" s="28"/>
    </row>
    <row r="577" spans="1:7" x14ac:dyDescent="0.25">
      <c r="A577" s="518"/>
      <c r="B577" s="518"/>
      <c r="C577" s="519"/>
      <c r="D577" s="518"/>
      <c r="E577" s="519"/>
      <c r="F577" s="518"/>
      <c r="G577" s="28"/>
    </row>
    <row r="578" spans="1:7" x14ac:dyDescent="0.25">
      <c r="A578" s="518"/>
      <c r="B578" s="518"/>
      <c r="C578" s="519"/>
      <c r="D578" s="518"/>
      <c r="E578" s="519"/>
      <c r="F578" s="518"/>
      <c r="G578" s="28"/>
    </row>
    <row r="579" spans="1:7" x14ac:dyDescent="0.25">
      <c r="A579" s="518"/>
      <c r="B579" s="518"/>
      <c r="C579" s="519"/>
      <c r="D579" s="518"/>
      <c r="E579" s="519"/>
      <c r="F579" s="518"/>
      <c r="G579" s="28"/>
    </row>
    <row r="580" spans="1:7" x14ac:dyDescent="0.25">
      <c r="A580" s="518"/>
      <c r="B580" s="518"/>
      <c r="C580" s="519"/>
      <c r="D580" s="518"/>
      <c r="E580" s="519"/>
      <c r="F580" s="518"/>
      <c r="G580" s="28"/>
    </row>
    <row r="581" spans="1:7" x14ac:dyDescent="0.25">
      <c r="A581" s="518"/>
      <c r="B581" s="518"/>
      <c r="C581" s="519"/>
      <c r="D581" s="518"/>
      <c r="E581" s="519"/>
      <c r="F581" s="518"/>
      <c r="G581" s="28"/>
    </row>
    <row r="582" spans="1:7" x14ac:dyDescent="0.25">
      <c r="A582" s="518"/>
      <c r="B582" s="518"/>
      <c r="C582" s="519"/>
      <c r="D582" s="518"/>
      <c r="E582" s="519"/>
      <c r="F582" s="518"/>
      <c r="G582" s="28"/>
    </row>
    <row r="583" spans="1:7" x14ac:dyDescent="0.25">
      <c r="A583" s="518"/>
      <c r="B583" s="518"/>
      <c r="C583" s="519"/>
      <c r="D583" s="518"/>
      <c r="E583" s="519"/>
      <c r="F583" s="518"/>
      <c r="G583" s="28"/>
    </row>
    <row r="584" spans="1:7" x14ac:dyDescent="0.25">
      <c r="A584" s="518"/>
      <c r="B584" s="518"/>
      <c r="C584" s="519"/>
      <c r="D584" s="518"/>
      <c r="E584" s="519"/>
      <c r="F584" s="518"/>
      <c r="G584" s="28"/>
    </row>
    <row r="585" spans="1:7" x14ac:dyDescent="0.25">
      <c r="A585" s="518"/>
      <c r="B585" s="518"/>
      <c r="C585" s="519"/>
      <c r="D585" s="518"/>
      <c r="E585" s="519"/>
      <c r="F585" s="518"/>
      <c r="G585" s="28"/>
    </row>
    <row r="586" spans="1:7" x14ac:dyDescent="0.25">
      <c r="A586" s="518"/>
      <c r="B586" s="518"/>
      <c r="C586" s="519"/>
      <c r="D586" s="518"/>
      <c r="E586" s="519"/>
      <c r="F586" s="518"/>
      <c r="G586" s="28"/>
    </row>
    <row r="587" spans="1:7" x14ac:dyDescent="0.25">
      <c r="A587" s="518"/>
      <c r="B587" s="518"/>
      <c r="C587" s="519"/>
      <c r="D587" s="518"/>
      <c r="E587" s="519"/>
      <c r="F587" s="518"/>
      <c r="G587" s="28"/>
    </row>
    <row r="588" spans="1:7" x14ac:dyDescent="0.25">
      <c r="A588" s="518"/>
      <c r="B588" s="518"/>
      <c r="C588" s="519"/>
      <c r="D588" s="518"/>
      <c r="E588" s="519"/>
      <c r="F588" s="518"/>
      <c r="G588" s="28"/>
    </row>
    <row r="589" spans="1:7" x14ac:dyDescent="0.25">
      <c r="A589" s="518"/>
      <c r="B589" s="518"/>
      <c r="C589" s="519"/>
      <c r="D589" s="518"/>
      <c r="E589" s="519"/>
      <c r="F589" s="518"/>
      <c r="G589" s="28"/>
    </row>
    <row r="590" spans="1:7" x14ac:dyDescent="0.25">
      <c r="A590" s="518"/>
      <c r="B590" s="518"/>
      <c r="C590" s="519"/>
      <c r="D590" s="518"/>
      <c r="E590" s="519"/>
      <c r="F590" s="518"/>
      <c r="G590" s="28"/>
    </row>
    <row r="591" spans="1:7" x14ac:dyDescent="0.25">
      <c r="A591" s="518"/>
      <c r="B591" s="518"/>
      <c r="C591" s="519"/>
      <c r="D591" s="518"/>
      <c r="E591" s="519"/>
      <c r="F591" s="518"/>
      <c r="G591" s="28"/>
    </row>
    <row r="592" spans="1:7" x14ac:dyDescent="0.25">
      <c r="A592" s="518"/>
      <c r="B592" s="518"/>
      <c r="C592" s="519"/>
      <c r="D592" s="518"/>
      <c r="E592" s="519"/>
      <c r="F592" s="518"/>
      <c r="G592" s="28"/>
    </row>
    <row r="593" spans="1:7" x14ac:dyDescent="0.25">
      <c r="A593" s="518"/>
      <c r="B593" s="518"/>
      <c r="C593" s="519"/>
      <c r="D593" s="518"/>
      <c r="E593" s="519"/>
      <c r="F593" s="518"/>
      <c r="G593" s="28"/>
    </row>
    <row r="594" spans="1:7" x14ac:dyDescent="0.25">
      <c r="A594" s="518"/>
      <c r="B594" s="518"/>
      <c r="C594" s="519"/>
      <c r="D594" s="518"/>
      <c r="E594" s="519"/>
      <c r="F594" s="518"/>
      <c r="G594" s="28"/>
    </row>
    <row r="595" spans="1:7" x14ac:dyDescent="0.25">
      <c r="A595" s="518"/>
      <c r="B595" s="518"/>
      <c r="C595" s="519"/>
      <c r="D595" s="518"/>
      <c r="E595" s="519"/>
      <c r="F595" s="518"/>
      <c r="G595" s="28"/>
    </row>
    <row r="596" spans="1:7" x14ac:dyDescent="0.25">
      <c r="A596" s="518"/>
      <c r="B596" s="518"/>
      <c r="C596" s="519"/>
      <c r="D596" s="518"/>
      <c r="E596" s="519"/>
      <c r="F596" s="518"/>
      <c r="G596" s="28"/>
    </row>
    <row r="597" spans="1:7" x14ac:dyDescent="0.25">
      <c r="A597" s="518"/>
      <c r="B597" s="518"/>
      <c r="C597" s="519"/>
      <c r="D597" s="518"/>
      <c r="E597" s="519"/>
      <c r="F597" s="518"/>
      <c r="G597" s="28"/>
    </row>
    <row r="598" spans="1:7" x14ac:dyDescent="0.25">
      <c r="A598" s="518"/>
      <c r="B598" s="518"/>
      <c r="C598" s="519"/>
      <c r="D598" s="518"/>
      <c r="E598" s="519"/>
      <c r="F598" s="518"/>
      <c r="G598" s="28"/>
    </row>
    <row r="599" spans="1:7" x14ac:dyDescent="0.25">
      <c r="A599" s="518"/>
      <c r="B599" s="518"/>
      <c r="C599" s="519"/>
      <c r="D599" s="518"/>
      <c r="E599" s="519"/>
      <c r="F599" s="518"/>
      <c r="G599" s="28"/>
    </row>
    <row r="600" spans="1:7" x14ac:dyDescent="0.25">
      <c r="A600" s="518"/>
      <c r="B600" s="518"/>
      <c r="C600" s="519"/>
      <c r="D600" s="518"/>
      <c r="E600" s="519"/>
      <c r="F600" s="518"/>
      <c r="G600" s="28"/>
    </row>
    <row r="601" spans="1:7" x14ac:dyDescent="0.25">
      <c r="A601" s="518"/>
      <c r="B601" s="518"/>
      <c r="C601" s="519"/>
      <c r="D601" s="518"/>
      <c r="E601" s="519"/>
      <c r="F601" s="518"/>
      <c r="G601" s="28"/>
    </row>
    <row r="602" spans="1:7" x14ac:dyDescent="0.25">
      <c r="A602" s="518"/>
      <c r="B602" s="518"/>
      <c r="C602" s="519"/>
      <c r="D602" s="518"/>
      <c r="E602" s="519"/>
      <c r="F602" s="518"/>
      <c r="G602" s="28"/>
    </row>
    <row r="603" spans="1:7" x14ac:dyDescent="0.25">
      <c r="A603" s="518"/>
      <c r="B603" s="518"/>
      <c r="C603" s="519"/>
      <c r="D603" s="518"/>
      <c r="E603" s="519"/>
      <c r="F603" s="518"/>
      <c r="G603" s="28"/>
    </row>
    <row r="604" spans="1:7" x14ac:dyDescent="0.25">
      <c r="A604" s="518"/>
      <c r="B604" s="518"/>
      <c r="C604" s="519"/>
      <c r="D604" s="518"/>
      <c r="E604" s="519"/>
      <c r="F604" s="518"/>
      <c r="G604" s="28"/>
    </row>
    <row r="605" spans="1:7" x14ac:dyDescent="0.25">
      <c r="A605" s="518"/>
      <c r="B605" s="518"/>
      <c r="C605" s="519"/>
      <c r="D605" s="518"/>
      <c r="E605" s="519"/>
      <c r="F605" s="518"/>
      <c r="G605" s="28"/>
    </row>
    <row r="606" spans="1:7" x14ac:dyDescent="0.25">
      <c r="A606" s="518"/>
      <c r="B606" s="518"/>
      <c r="C606" s="519"/>
      <c r="D606" s="518"/>
      <c r="E606" s="519"/>
      <c r="F606" s="518"/>
      <c r="G606" s="28"/>
    </row>
    <row r="607" spans="1:7" x14ac:dyDescent="0.25">
      <c r="A607" s="518"/>
      <c r="B607" s="518"/>
      <c r="C607" s="519"/>
      <c r="D607" s="518"/>
      <c r="E607" s="519"/>
      <c r="F607" s="518"/>
      <c r="G607" s="28"/>
    </row>
    <row r="608" spans="1:7" x14ac:dyDescent="0.25">
      <c r="A608" s="518"/>
      <c r="B608" s="518"/>
      <c r="C608" s="519"/>
      <c r="D608" s="518"/>
      <c r="E608" s="519"/>
      <c r="F608" s="518"/>
      <c r="G608" s="28"/>
    </row>
    <row r="609" spans="1:7" x14ac:dyDescent="0.25">
      <c r="A609" s="518"/>
      <c r="B609" s="518"/>
      <c r="C609" s="519"/>
      <c r="D609" s="518"/>
      <c r="E609" s="519"/>
      <c r="F609" s="518"/>
      <c r="G609" s="28"/>
    </row>
    <row r="610" spans="1:7" x14ac:dyDescent="0.25">
      <c r="A610" s="518"/>
      <c r="B610" s="518"/>
      <c r="C610" s="519"/>
      <c r="D610" s="518"/>
      <c r="E610" s="519"/>
      <c r="F610" s="518"/>
      <c r="G610" s="28"/>
    </row>
    <row r="611" spans="1:7" x14ac:dyDescent="0.25">
      <c r="A611" s="518"/>
      <c r="B611" s="518"/>
      <c r="C611" s="519"/>
      <c r="D611" s="518"/>
      <c r="E611" s="519"/>
      <c r="F611" s="518"/>
      <c r="G611" s="28"/>
    </row>
    <row r="612" spans="1:7" x14ac:dyDescent="0.25">
      <c r="A612" s="518"/>
      <c r="B612" s="518"/>
      <c r="C612" s="519"/>
      <c r="D612" s="518"/>
      <c r="E612" s="519"/>
      <c r="F612" s="518"/>
      <c r="G612" s="28"/>
    </row>
    <row r="613" spans="1:7" x14ac:dyDescent="0.25">
      <c r="A613" s="518"/>
      <c r="B613" s="518"/>
      <c r="C613" s="519"/>
      <c r="D613" s="518"/>
      <c r="E613" s="519"/>
      <c r="F613" s="518"/>
      <c r="G613" s="28"/>
    </row>
    <row r="614" spans="1:7" x14ac:dyDescent="0.25">
      <c r="A614" s="518"/>
      <c r="B614" s="518"/>
      <c r="C614" s="519"/>
      <c r="D614" s="518"/>
      <c r="E614" s="519"/>
      <c r="F614" s="518"/>
      <c r="G614" s="28"/>
    </row>
    <row r="615" spans="1:7" x14ac:dyDescent="0.25">
      <c r="A615" s="518"/>
      <c r="B615" s="518"/>
      <c r="C615" s="519"/>
      <c r="D615" s="518"/>
      <c r="E615" s="519"/>
      <c r="F615" s="518"/>
      <c r="G615" s="28"/>
    </row>
    <row r="616" spans="1:7" x14ac:dyDescent="0.25">
      <c r="A616" s="518"/>
      <c r="B616" s="518"/>
      <c r="C616" s="519"/>
      <c r="D616" s="518"/>
      <c r="E616" s="519"/>
      <c r="F616" s="518"/>
      <c r="G616" s="28"/>
    </row>
    <row r="617" spans="1:7" x14ac:dyDescent="0.25">
      <c r="A617" s="518"/>
      <c r="B617" s="518"/>
      <c r="C617" s="519"/>
      <c r="D617" s="518"/>
      <c r="E617" s="519"/>
      <c r="F617" s="518"/>
      <c r="G617" s="28"/>
    </row>
    <row r="618" spans="1:7" x14ac:dyDescent="0.25">
      <c r="A618" s="518"/>
      <c r="B618" s="518"/>
      <c r="C618" s="519"/>
      <c r="D618" s="518"/>
      <c r="E618" s="519"/>
      <c r="F618" s="518"/>
      <c r="G618" s="28"/>
    </row>
    <row r="619" spans="1:7" x14ac:dyDescent="0.25">
      <c r="A619" s="518"/>
      <c r="B619" s="518"/>
      <c r="C619" s="519"/>
      <c r="D619" s="518"/>
      <c r="E619" s="519"/>
      <c r="F619" s="518"/>
      <c r="G619" s="28"/>
    </row>
    <row r="620" spans="1:7" x14ac:dyDescent="0.25">
      <c r="A620" s="518"/>
      <c r="B620" s="518"/>
      <c r="C620" s="519"/>
      <c r="D620" s="518"/>
      <c r="E620" s="519"/>
      <c r="F620" s="518"/>
      <c r="G620" s="28"/>
    </row>
    <row r="621" spans="1:7" x14ac:dyDescent="0.25">
      <c r="A621" s="518"/>
      <c r="B621" s="518"/>
      <c r="C621" s="519"/>
      <c r="D621" s="518"/>
      <c r="E621" s="519"/>
      <c r="F621" s="518"/>
      <c r="G621" s="28"/>
    </row>
    <row r="622" spans="1:7" x14ac:dyDescent="0.25">
      <c r="A622" s="518"/>
      <c r="B622" s="518"/>
      <c r="C622" s="519"/>
      <c r="D622" s="518"/>
      <c r="E622" s="519"/>
      <c r="F622" s="518"/>
      <c r="G622" s="28"/>
    </row>
    <row r="623" spans="1:7" x14ac:dyDescent="0.25">
      <c r="A623" s="518"/>
      <c r="B623" s="518"/>
      <c r="C623" s="519"/>
      <c r="D623" s="518"/>
      <c r="E623" s="519"/>
      <c r="F623" s="518"/>
      <c r="G623" s="28"/>
    </row>
    <row r="624" spans="1:7" x14ac:dyDescent="0.25">
      <c r="A624" s="518"/>
      <c r="B624" s="518"/>
      <c r="C624" s="519"/>
      <c r="D624" s="518"/>
      <c r="E624" s="519"/>
      <c r="F624" s="518"/>
      <c r="G624" s="28"/>
    </row>
    <row r="625" spans="1:7" x14ac:dyDescent="0.25">
      <c r="A625" s="518"/>
      <c r="B625" s="518"/>
      <c r="C625" s="519"/>
      <c r="D625" s="518"/>
      <c r="E625" s="519"/>
      <c r="F625" s="518"/>
      <c r="G625" s="28"/>
    </row>
    <row r="626" spans="1:7" x14ac:dyDescent="0.25">
      <c r="A626" s="518"/>
      <c r="B626" s="518"/>
      <c r="C626" s="519"/>
      <c r="D626" s="518"/>
      <c r="E626" s="519"/>
      <c r="F626" s="518"/>
      <c r="G626" s="28"/>
    </row>
    <row r="627" spans="1:7" x14ac:dyDescent="0.25">
      <c r="A627" s="518"/>
      <c r="B627" s="518"/>
      <c r="C627" s="519"/>
      <c r="D627" s="518"/>
      <c r="E627" s="519"/>
      <c r="F627" s="518"/>
      <c r="G627" s="28"/>
    </row>
    <row r="628" spans="1:7" x14ac:dyDescent="0.25">
      <c r="A628" s="518"/>
      <c r="B628" s="518"/>
      <c r="C628" s="519"/>
      <c r="D628" s="518"/>
      <c r="E628" s="519"/>
      <c r="F628" s="518"/>
      <c r="G628" s="28"/>
    </row>
    <row r="629" spans="1:7" x14ac:dyDescent="0.25">
      <c r="A629" s="518"/>
      <c r="B629" s="518"/>
      <c r="C629" s="519"/>
      <c r="D629" s="518"/>
      <c r="E629" s="519"/>
      <c r="F629" s="518"/>
      <c r="G629" s="28"/>
    </row>
    <row r="630" spans="1:7" x14ac:dyDescent="0.25">
      <c r="A630" s="518"/>
      <c r="B630" s="518"/>
      <c r="C630" s="519"/>
      <c r="D630" s="518"/>
      <c r="E630" s="519"/>
      <c r="F630" s="518"/>
      <c r="G630" s="28"/>
    </row>
    <row r="631" spans="1:7" x14ac:dyDescent="0.25">
      <c r="A631" s="518"/>
      <c r="B631" s="518"/>
      <c r="C631" s="519"/>
      <c r="D631" s="518"/>
      <c r="E631" s="519"/>
      <c r="F631" s="518"/>
      <c r="G631" s="28"/>
    </row>
    <row r="632" spans="1:7" x14ac:dyDescent="0.25">
      <c r="A632" s="518"/>
      <c r="B632" s="518"/>
      <c r="C632" s="519"/>
      <c r="D632" s="518"/>
      <c r="E632" s="519"/>
      <c r="F632" s="518"/>
      <c r="G632" s="28"/>
    </row>
    <row r="633" spans="1:7" x14ac:dyDescent="0.25">
      <c r="A633" s="518"/>
      <c r="B633" s="518"/>
      <c r="C633" s="519"/>
      <c r="D633" s="518"/>
      <c r="E633" s="519"/>
      <c r="F633" s="518"/>
      <c r="G633" s="28"/>
    </row>
    <row r="634" spans="1:7" x14ac:dyDescent="0.25">
      <c r="A634" s="518"/>
      <c r="B634" s="518"/>
      <c r="C634" s="519"/>
      <c r="D634" s="518"/>
      <c r="E634" s="519"/>
      <c r="F634" s="518"/>
      <c r="G634" s="28"/>
    </row>
    <row r="635" spans="1:7" x14ac:dyDescent="0.25">
      <c r="A635" s="518"/>
      <c r="B635" s="518"/>
      <c r="C635" s="519"/>
      <c r="D635" s="518"/>
      <c r="E635" s="519"/>
      <c r="F635" s="518"/>
      <c r="G635" s="28"/>
    </row>
    <row r="636" spans="1:7" x14ac:dyDescent="0.25">
      <c r="A636" s="518"/>
      <c r="B636" s="518"/>
      <c r="C636" s="519"/>
      <c r="D636" s="518"/>
      <c r="E636" s="519"/>
      <c r="F636" s="518"/>
      <c r="G636" s="28"/>
    </row>
    <row r="637" spans="1:7" x14ac:dyDescent="0.25">
      <c r="A637" s="518"/>
      <c r="B637" s="518"/>
      <c r="C637" s="519"/>
      <c r="D637" s="518"/>
      <c r="E637" s="519"/>
      <c r="F637" s="518"/>
      <c r="G637" s="28"/>
    </row>
    <row r="638" spans="1:7" x14ac:dyDescent="0.25">
      <c r="A638" s="518"/>
      <c r="B638" s="518"/>
      <c r="C638" s="519"/>
      <c r="D638" s="518"/>
      <c r="E638" s="519"/>
      <c r="F638" s="518"/>
      <c r="G638" s="28"/>
    </row>
    <row r="639" spans="1:7" x14ac:dyDescent="0.25">
      <c r="A639" s="518"/>
      <c r="B639" s="518"/>
      <c r="C639" s="519"/>
      <c r="D639" s="518"/>
      <c r="E639" s="519"/>
      <c r="F639" s="518"/>
      <c r="G639" s="28"/>
    </row>
    <row r="640" spans="1:7" x14ac:dyDescent="0.25">
      <c r="A640" s="518"/>
      <c r="B640" s="518"/>
      <c r="C640" s="519"/>
      <c r="D640" s="518"/>
      <c r="E640" s="519"/>
      <c r="F640" s="518"/>
      <c r="G640" s="28"/>
    </row>
    <row r="641" spans="1:7" x14ac:dyDescent="0.25">
      <c r="A641" s="518"/>
      <c r="B641" s="518"/>
      <c r="C641" s="519"/>
      <c r="D641" s="518"/>
      <c r="E641" s="519"/>
      <c r="F641" s="518"/>
      <c r="G641" s="28"/>
    </row>
    <row r="642" spans="1:7" x14ac:dyDescent="0.25">
      <c r="A642" s="518"/>
      <c r="B642" s="518"/>
      <c r="C642" s="519"/>
      <c r="D642" s="518"/>
      <c r="E642" s="519"/>
      <c r="F642" s="518"/>
      <c r="G642" s="28"/>
    </row>
    <row r="643" spans="1:7" x14ac:dyDescent="0.25">
      <c r="A643" s="518"/>
      <c r="B643" s="518"/>
      <c r="C643" s="519"/>
      <c r="D643" s="518"/>
      <c r="E643" s="519"/>
      <c r="F643" s="518"/>
      <c r="G643" s="28"/>
    </row>
    <row r="644" spans="1:7" x14ac:dyDescent="0.25">
      <c r="A644" s="518"/>
      <c r="B644" s="518"/>
      <c r="C644" s="519"/>
      <c r="D644" s="518"/>
      <c r="E644" s="519"/>
      <c r="F644" s="518"/>
      <c r="G644" s="28"/>
    </row>
    <row r="645" spans="1:7" x14ac:dyDescent="0.25">
      <c r="A645" s="518"/>
      <c r="B645" s="518"/>
      <c r="C645" s="519"/>
      <c r="D645" s="518"/>
      <c r="E645" s="519"/>
      <c r="F645" s="518"/>
      <c r="G645" s="28"/>
    </row>
    <row r="646" spans="1:7" x14ac:dyDescent="0.25">
      <c r="A646" s="518"/>
      <c r="B646" s="518"/>
      <c r="C646" s="519"/>
      <c r="D646" s="518"/>
      <c r="E646" s="519"/>
      <c r="F646" s="518"/>
      <c r="G646" s="28"/>
    </row>
    <row r="647" spans="1:7" x14ac:dyDescent="0.25">
      <c r="A647" s="518"/>
      <c r="B647" s="518"/>
      <c r="C647" s="519"/>
      <c r="D647" s="518"/>
      <c r="E647" s="519"/>
      <c r="F647" s="518"/>
      <c r="G647" s="28"/>
    </row>
    <row r="648" spans="1:7" x14ac:dyDescent="0.25">
      <c r="A648" s="518"/>
      <c r="B648" s="518"/>
      <c r="C648" s="519"/>
      <c r="D648" s="518"/>
      <c r="E648" s="519"/>
      <c r="F648" s="518"/>
      <c r="G648" s="28"/>
    </row>
    <row r="649" spans="1:7" x14ac:dyDescent="0.25">
      <c r="A649" s="518"/>
      <c r="B649" s="518"/>
      <c r="C649" s="519"/>
      <c r="D649" s="518"/>
      <c r="E649" s="519"/>
      <c r="F649" s="518"/>
      <c r="G649" s="28"/>
    </row>
    <row r="650" spans="1:7" x14ac:dyDescent="0.25">
      <c r="A650" s="518"/>
      <c r="B650" s="518"/>
      <c r="C650" s="519"/>
      <c r="D650" s="518"/>
      <c r="E650" s="519"/>
      <c r="F650" s="518"/>
      <c r="G650" s="28"/>
    </row>
    <row r="651" spans="1:7" x14ac:dyDescent="0.25">
      <c r="A651" s="518"/>
      <c r="B651" s="518"/>
      <c r="C651" s="519"/>
      <c r="D651" s="518"/>
      <c r="E651" s="519"/>
      <c r="F651" s="518"/>
      <c r="G651" s="28"/>
    </row>
    <row r="652" spans="1:7" x14ac:dyDescent="0.25">
      <c r="A652" s="518"/>
      <c r="B652" s="518"/>
      <c r="C652" s="519"/>
      <c r="D652" s="518"/>
      <c r="E652" s="519"/>
      <c r="F652" s="518"/>
      <c r="G652" s="28"/>
    </row>
    <row r="653" spans="1:7" x14ac:dyDescent="0.25">
      <c r="A653" s="518"/>
      <c r="B653" s="518"/>
      <c r="C653" s="519"/>
      <c r="D653" s="518"/>
      <c r="E653" s="519"/>
      <c r="F653" s="518"/>
      <c r="G653" s="28"/>
    </row>
    <row r="654" spans="1:7" x14ac:dyDescent="0.25">
      <c r="A654" s="518"/>
      <c r="B654" s="518"/>
      <c r="C654" s="519"/>
      <c r="D654" s="518"/>
      <c r="E654" s="519"/>
      <c r="F654" s="518"/>
      <c r="G654" s="28"/>
    </row>
    <row r="655" spans="1:7" x14ac:dyDescent="0.25">
      <c r="A655" s="518"/>
      <c r="B655" s="518"/>
      <c r="C655" s="519"/>
      <c r="D655" s="518"/>
      <c r="E655" s="519"/>
      <c r="F655" s="518"/>
      <c r="G655" s="28"/>
    </row>
    <row r="656" spans="1:7" x14ac:dyDescent="0.25">
      <c r="A656" s="518"/>
      <c r="B656" s="518"/>
      <c r="C656" s="519"/>
      <c r="D656" s="518"/>
      <c r="E656" s="519"/>
      <c r="F656" s="518"/>
      <c r="G656" s="28"/>
    </row>
    <row r="657" spans="1:7" x14ac:dyDescent="0.25">
      <c r="A657" s="518"/>
      <c r="B657" s="518"/>
      <c r="C657" s="519"/>
      <c r="D657" s="518"/>
      <c r="E657" s="519"/>
      <c r="F657" s="518"/>
      <c r="G657" s="28"/>
    </row>
    <row r="658" spans="1:7" x14ac:dyDescent="0.25">
      <c r="A658" s="518"/>
      <c r="B658" s="518"/>
      <c r="C658" s="519"/>
      <c r="D658" s="518"/>
      <c r="E658" s="519"/>
      <c r="F658" s="518"/>
      <c r="G658" s="28"/>
    </row>
    <row r="659" spans="1:7" x14ac:dyDescent="0.25">
      <c r="A659" s="518"/>
      <c r="B659" s="518"/>
      <c r="C659" s="519"/>
      <c r="D659" s="518"/>
      <c r="E659" s="519"/>
      <c r="F659" s="518"/>
      <c r="G659" s="28"/>
    </row>
    <row r="660" spans="1:7" x14ac:dyDescent="0.25">
      <c r="A660" s="518"/>
      <c r="B660" s="518"/>
      <c r="C660" s="519"/>
      <c r="D660" s="518"/>
      <c r="E660" s="519"/>
      <c r="F660" s="518"/>
      <c r="G660" s="28"/>
    </row>
    <row r="661" spans="1:7" x14ac:dyDescent="0.25">
      <c r="A661" s="518"/>
      <c r="B661" s="518"/>
      <c r="C661" s="519"/>
      <c r="D661" s="518"/>
      <c r="E661" s="519"/>
      <c r="F661" s="518"/>
      <c r="G661" s="28"/>
    </row>
    <row r="662" spans="1:7" x14ac:dyDescent="0.25">
      <c r="A662" s="518"/>
      <c r="B662" s="518"/>
      <c r="C662" s="519"/>
      <c r="D662" s="518"/>
      <c r="E662" s="519"/>
      <c r="F662" s="518"/>
      <c r="G662" s="28"/>
    </row>
    <row r="663" spans="1:7" x14ac:dyDescent="0.25">
      <c r="A663" s="518"/>
      <c r="B663" s="518"/>
      <c r="C663" s="519"/>
      <c r="D663" s="518"/>
      <c r="E663" s="519"/>
      <c r="F663" s="518"/>
      <c r="G663" s="28"/>
    </row>
    <row r="664" spans="1:7" x14ac:dyDescent="0.25">
      <c r="A664" s="518"/>
      <c r="B664" s="518"/>
      <c r="C664" s="519"/>
      <c r="D664" s="518"/>
      <c r="E664" s="519"/>
      <c r="F664" s="518"/>
      <c r="G664" s="28"/>
    </row>
    <row r="665" spans="1:7" x14ac:dyDescent="0.25">
      <c r="A665" s="518"/>
      <c r="B665" s="518"/>
      <c r="C665" s="519"/>
      <c r="D665" s="518"/>
      <c r="E665" s="519"/>
      <c r="F665" s="518"/>
      <c r="G665" s="28"/>
    </row>
    <row r="666" spans="1:7" x14ac:dyDescent="0.25">
      <c r="A666" s="518"/>
      <c r="B666" s="518"/>
      <c r="C666" s="519"/>
      <c r="D666" s="518"/>
      <c r="E666" s="519"/>
      <c r="F666" s="518"/>
      <c r="G666" s="28"/>
    </row>
    <row r="667" spans="1:7" x14ac:dyDescent="0.25">
      <c r="A667" s="518"/>
      <c r="B667" s="518"/>
      <c r="C667" s="519"/>
      <c r="D667" s="518"/>
      <c r="E667" s="519"/>
      <c r="F667" s="518"/>
      <c r="G667" s="28"/>
    </row>
    <row r="668" spans="1:7" x14ac:dyDescent="0.25">
      <c r="A668" s="518"/>
      <c r="B668" s="518"/>
      <c r="C668" s="519"/>
      <c r="D668" s="518"/>
      <c r="E668" s="519"/>
      <c r="F668" s="518"/>
      <c r="G668" s="28"/>
    </row>
    <row r="669" spans="1:7" x14ac:dyDescent="0.25">
      <c r="A669" s="518"/>
      <c r="B669" s="518"/>
      <c r="C669" s="519"/>
      <c r="D669" s="518"/>
      <c r="E669" s="519"/>
      <c r="F669" s="518"/>
      <c r="G669" s="28"/>
    </row>
    <row r="670" spans="1:7" x14ac:dyDescent="0.25">
      <c r="A670" s="518"/>
      <c r="B670" s="518"/>
      <c r="C670" s="519"/>
      <c r="D670" s="518"/>
      <c r="E670" s="519"/>
      <c r="F670" s="518"/>
      <c r="G670" s="28"/>
    </row>
    <row r="671" spans="1:7" x14ac:dyDescent="0.25">
      <c r="A671" s="518"/>
      <c r="B671" s="518"/>
      <c r="C671" s="519"/>
      <c r="D671" s="518"/>
      <c r="E671" s="519"/>
      <c r="F671" s="518"/>
      <c r="G671" s="28"/>
    </row>
    <row r="672" spans="1:7" x14ac:dyDescent="0.25">
      <c r="A672" s="518"/>
      <c r="B672" s="518"/>
      <c r="C672" s="519"/>
      <c r="D672" s="518"/>
      <c r="E672" s="519"/>
      <c r="F672" s="518"/>
      <c r="G672" s="28"/>
    </row>
    <row r="673" spans="1:7" x14ac:dyDescent="0.25">
      <c r="A673" s="518"/>
      <c r="B673" s="518"/>
      <c r="C673" s="519"/>
      <c r="D673" s="518"/>
      <c r="E673" s="519"/>
      <c r="F673" s="518"/>
      <c r="G673" s="28"/>
    </row>
    <row r="674" spans="1:7" x14ac:dyDescent="0.25">
      <c r="A674" s="518"/>
      <c r="B674" s="518"/>
      <c r="C674" s="519"/>
      <c r="D674" s="518"/>
      <c r="E674" s="519"/>
      <c r="F674" s="518"/>
      <c r="G674" s="28"/>
    </row>
    <row r="675" spans="1:7" x14ac:dyDescent="0.25">
      <c r="A675" s="518"/>
      <c r="B675" s="518"/>
      <c r="C675" s="519"/>
      <c r="D675" s="518"/>
      <c r="E675" s="519"/>
      <c r="F675" s="518"/>
      <c r="G675" s="28"/>
    </row>
    <row r="676" spans="1:7" x14ac:dyDescent="0.25">
      <c r="A676" s="518"/>
      <c r="B676" s="518"/>
      <c r="C676" s="519"/>
      <c r="D676" s="518"/>
      <c r="E676" s="519"/>
      <c r="F676" s="518"/>
      <c r="G676" s="28"/>
    </row>
    <row r="677" spans="1:7" x14ac:dyDescent="0.25">
      <c r="A677" s="518"/>
      <c r="B677" s="518"/>
      <c r="C677" s="519"/>
      <c r="D677" s="518"/>
      <c r="E677" s="519"/>
      <c r="F677" s="518"/>
      <c r="G677" s="28"/>
    </row>
    <row r="678" spans="1:7" x14ac:dyDescent="0.25">
      <c r="A678" s="518"/>
      <c r="B678" s="518"/>
      <c r="C678" s="519"/>
      <c r="D678" s="518"/>
      <c r="E678" s="519"/>
      <c r="F678" s="518"/>
      <c r="G678" s="28"/>
    </row>
    <row r="679" spans="1:7" x14ac:dyDescent="0.25">
      <c r="A679" s="518"/>
      <c r="B679" s="518"/>
      <c r="C679" s="519"/>
      <c r="D679" s="518"/>
      <c r="E679" s="519"/>
      <c r="F679" s="518"/>
      <c r="G679" s="28"/>
    </row>
    <row r="680" spans="1:7" x14ac:dyDescent="0.25">
      <c r="A680" s="518"/>
      <c r="B680" s="518"/>
      <c r="C680" s="519"/>
      <c r="D680" s="518"/>
      <c r="E680" s="519"/>
      <c r="F680" s="518"/>
      <c r="G680" s="28"/>
    </row>
    <row r="681" spans="1:7" x14ac:dyDescent="0.25">
      <c r="A681" s="518"/>
      <c r="B681" s="518"/>
      <c r="C681" s="519"/>
      <c r="D681" s="518"/>
      <c r="E681" s="519"/>
      <c r="F681" s="518"/>
      <c r="G681" s="28"/>
    </row>
    <row r="682" spans="1:7" x14ac:dyDescent="0.25">
      <c r="A682" s="518"/>
      <c r="B682" s="518"/>
      <c r="C682" s="519"/>
      <c r="D682" s="518"/>
      <c r="E682" s="519"/>
      <c r="F682" s="518"/>
      <c r="G682" s="28"/>
    </row>
    <row r="683" spans="1:7" x14ac:dyDescent="0.25">
      <c r="A683" s="518"/>
      <c r="B683" s="518"/>
      <c r="C683" s="519"/>
      <c r="D683" s="518"/>
      <c r="E683" s="519"/>
      <c r="F683" s="518"/>
      <c r="G683" s="28"/>
    </row>
    <row r="684" spans="1:7" x14ac:dyDescent="0.25">
      <c r="A684" s="518"/>
      <c r="B684" s="518"/>
      <c r="C684" s="519"/>
      <c r="D684" s="518"/>
      <c r="E684" s="519"/>
      <c r="F684" s="518"/>
      <c r="G684" s="28"/>
    </row>
    <row r="685" spans="1:7" x14ac:dyDescent="0.25">
      <c r="A685" s="518"/>
      <c r="B685" s="518"/>
      <c r="C685" s="519"/>
      <c r="D685" s="518"/>
      <c r="E685" s="519"/>
      <c r="F685" s="518"/>
      <c r="G685" s="28"/>
    </row>
    <row r="686" spans="1:7" x14ac:dyDescent="0.25">
      <c r="A686" s="518"/>
      <c r="B686" s="518"/>
      <c r="C686" s="519"/>
      <c r="D686" s="518"/>
      <c r="E686" s="519"/>
      <c r="F686" s="518"/>
      <c r="G686" s="28"/>
    </row>
    <row r="687" spans="1:7" x14ac:dyDescent="0.25">
      <c r="A687" s="518"/>
      <c r="B687" s="518"/>
      <c r="C687" s="519"/>
      <c r="D687" s="518"/>
      <c r="E687" s="519"/>
      <c r="F687" s="518"/>
      <c r="G687" s="28"/>
    </row>
    <row r="688" spans="1:7" x14ac:dyDescent="0.25">
      <c r="A688" s="518"/>
      <c r="B688" s="518"/>
      <c r="C688" s="519"/>
      <c r="D688" s="518"/>
      <c r="E688" s="519"/>
      <c r="F688" s="518"/>
      <c r="G688" s="28"/>
    </row>
    <row r="689" spans="1:7" x14ac:dyDescent="0.25">
      <c r="A689" s="518"/>
      <c r="B689" s="518"/>
      <c r="C689" s="519"/>
      <c r="D689" s="518"/>
      <c r="E689" s="519"/>
      <c r="F689" s="518"/>
      <c r="G689" s="28"/>
    </row>
    <row r="690" spans="1:7" x14ac:dyDescent="0.25">
      <c r="A690" s="518"/>
      <c r="B690" s="518"/>
      <c r="C690" s="519"/>
      <c r="D690" s="518"/>
      <c r="E690" s="519"/>
      <c r="F690" s="518"/>
      <c r="G690" s="28"/>
    </row>
    <row r="691" spans="1:7" x14ac:dyDescent="0.25">
      <c r="A691" s="518"/>
      <c r="B691" s="518"/>
      <c r="C691" s="519"/>
      <c r="D691" s="518"/>
      <c r="E691" s="519"/>
      <c r="F691" s="518"/>
      <c r="G691" s="28"/>
    </row>
    <row r="692" spans="1:7" x14ac:dyDescent="0.25">
      <c r="A692" s="518"/>
      <c r="B692" s="518"/>
      <c r="C692" s="519"/>
      <c r="D692" s="518"/>
      <c r="E692" s="519"/>
      <c r="F692" s="518"/>
      <c r="G692" s="28"/>
    </row>
    <row r="693" spans="1:7" x14ac:dyDescent="0.25">
      <c r="A693" s="518"/>
      <c r="B693" s="518"/>
      <c r="C693" s="519"/>
      <c r="D693" s="518"/>
      <c r="E693" s="519"/>
      <c r="F693" s="518"/>
      <c r="G693" s="28"/>
    </row>
    <row r="694" spans="1:7" x14ac:dyDescent="0.25">
      <c r="A694" s="518"/>
      <c r="B694" s="518"/>
      <c r="C694" s="519"/>
      <c r="D694" s="518"/>
      <c r="E694" s="519"/>
      <c r="F694" s="518"/>
      <c r="G694" s="28"/>
    </row>
    <row r="695" spans="1:7" x14ac:dyDescent="0.25">
      <c r="A695" s="518"/>
      <c r="B695" s="518"/>
      <c r="C695" s="519"/>
      <c r="D695" s="518"/>
      <c r="E695" s="519"/>
      <c r="F695" s="518"/>
      <c r="G695" s="28"/>
    </row>
    <row r="696" spans="1:7" x14ac:dyDescent="0.25">
      <c r="A696" s="518"/>
      <c r="B696" s="518"/>
      <c r="C696" s="519"/>
      <c r="D696" s="518"/>
      <c r="E696" s="519"/>
      <c r="F696" s="518"/>
      <c r="G696" s="28"/>
    </row>
    <row r="697" spans="1:7" x14ac:dyDescent="0.25">
      <c r="A697" s="518"/>
      <c r="B697" s="518"/>
      <c r="C697" s="519"/>
      <c r="D697" s="518"/>
      <c r="E697" s="519"/>
      <c r="F697" s="518"/>
      <c r="G697" s="28"/>
    </row>
    <row r="698" spans="1:7" x14ac:dyDescent="0.25">
      <c r="A698" s="518"/>
      <c r="B698" s="518"/>
      <c r="C698" s="519"/>
      <c r="D698" s="518"/>
      <c r="E698" s="519"/>
      <c r="F698" s="518"/>
      <c r="G698" s="28"/>
    </row>
    <row r="699" spans="1:7" x14ac:dyDescent="0.25">
      <c r="A699" s="518"/>
      <c r="B699" s="518"/>
      <c r="C699" s="519"/>
      <c r="D699" s="518"/>
      <c r="E699" s="519"/>
      <c r="F699" s="518"/>
      <c r="G699" s="28"/>
    </row>
    <row r="700" spans="1:7" x14ac:dyDescent="0.25">
      <c r="A700" s="518"/>
      <c r="B700" s="518"/>
      <c r="C700" s="519"/>
      <c r="D700" s="518"/>
      <c r="E700" s="519"/>
      <c r="F700" s="518"/>
      <c r="G700" s="28"/>
    </row>
    <row r="701" spans="1:7" x14ac:dyDescent="0.25">
      <c r="A701" s="518"/>
      <c r="B701" s="518"/>
      <c r="C701" s="519"/>
      <c r="D701" s="518"/>
      <c r="E701" s="519"/>
      <c r="F701" s="518"/>
      <c r="G701" s="28"/>
    </row>
    <row r="702" spans="1:7" x14ac:dyDescent="0.25">
      <c r="A702" s="518"/>
      <c r="B702" s="518"/>
      <c r="C702" s="519"/>
      <c r="D702" s="518"/>
      <c r="E702" s="519"/>
      <c r="F702" s="518"/>
      <c r="G702" s="28"/>
    </row>
    <row r="703" spans="1:7" x14ac:dyDescent="0.25">
      <c r="A703" s="518"/>
      <c r="B703" s="518"/>
      <c r="C703" s="519"/>
      <c r="D703" s="518"/>
      <c r="E703" s="519"/>
      <c r="F703" s="518"/>
      <c r="G703" s="28"/>
    </row>
    <row r="704" spans="1:7" x14ac:dyDescent="0.25">
      <c r="A704" s="518"/>
      <c r="B704" s="518"/>
      <c r="C704" s="519"/>
      <c r="D704" s="518"/>
      <c r="E704" s="519"/>
      <c r="F704" s="518"/>
      <c r="G704" s="28"/>
    </row>
    <row r="705" spans="1:7" x14ac:dyDescent="0.25">
      <c r="A705" s="518"/>
      <c r="B705" s="518"/>
      <c r="C705" s="519"/>
      <c r="D705" s="518"/>
      <c r="E705" s="519"/>
      <c r="F705" s="518"/>
      <c r="G705" s="28"/>
    </row>
    <row r="706" spans="1:7" x14ac:dyDescent="0.25">
      <c r="A706" s="518"/>
      <c r="B706" s="518"/>
      <c r="C706" s="519"/>
      <c r="D706" s="518"/>
      <c r="E706" s="519"/>
      <c r="F706" s="518"/>
      <c r="G706" s="28"/>
    </row>
    <row r="707" spans="1:7" x14ac:dyDescent="0.25">
      <c r="A707" s="518"/>
      <c r="B707" s="518"/>
      <c r="C707" s="519"/>
      <c r="D707" s="518"/>
      <c r="E707" s="519"/>
      <c r="F707" s="518"/>
      <c r="G707" s="28"/>
    </row>
    <row r="708" spans="1:7" x14ac:dyDescent="0.25">
      <c r="A708" s="518"/>
      <c r="B708" s="518"/>
      <c r="C708" s="519"/>
      <c r="D708" s="518"/>
      <c r="E708" s="519"/>
      <c r="F708" s="518"/>
      <c r="G708" s="28"/>
    </row>
    <row r="709" spans="1:7" x14ac:dyDescent="0.25">
      <c r="A709" s="518"/>
      <c r="B709" s="518"/>
      <c r="C709" s="519"/>
      <c r="D709" s="518"/>
      <c r="E709" s="519"/>
      <c r="F709" s="518"/>
      <c r="G709" s="28"/>
    </row>
    <row r="710" spans="1:7" x14ac:dyDescent="0.25">
      <c r="A710" s="518"/>
      <c r="B710" s="518"/>
      <c r="C710" s="519"/>
      <c r="D710" s="518"/>
      <c r="E710" s="519"/>
      <c r="F710" s="518"/>
      <c r="G710" s="28"/>
    </row>
    <row r="711" spans="1:7" x14ac:dyDescent="0.25">
      <c r="A711" s="518"/>
      <c r="B711" s="518"/>
      <c r="C711" s="519"/>
      <c r="D711" s="518"/>
      <c r="E711" s="519"/>
      <c r="F711" s="518"/>
      <c r="G711" s="28"/>
    </row>
    <row r="712" spans="1:7" x14ac:dyDescent="0.25">
      <c r="A712" s="518"/>
      <c r="B712" s="518"/>
      <c r="C712" s="519"/>
      <c r="D712" s="518"/>
      <c r="E712" s="519"/>
      <c r="F712" s="518"/>
      <c r="G712" s="28"/>
    </row>
    <row r="713" spans="1:7" x14ac:dyDescent="0.25">
      <c r="A713" s="518"/>
      <c r="B713" s="518"/>
      <c r="C713" s="519"/>
      <c r="D713" s="518"/>
      <c r="E713" s="519"/>
      <c r="F713" s="518"/>
      <c r="G713" s="28"/>
    </row>
    <row r="714" spans="1:7" x14ac:dyDescent="0.25">
      <c r="A714" s="518"/>
      <c r="B714" s="518"/>
      <c r="C714" s="519"/>
      <c r="D714" s="518"/>
      <c r="E714" s="519"/>
      <c r="F714" s="518"/>
      <c r="G714" s="28"/>
    </row>
    <row r="715" spans="1:7" x14ac:dyDescent="0.25">
      <c r="A715" s="518"/>
      <c r="B715" s="518"/>
      <c r="C715" s="519"/>
      <c r="D715" s="518"/>
      <c r="E715" s="519"/>
      <c r="F715" s="518"/>
      <c r="G715" s="28"/>
    </row>
    <row r="716" spans="1:7" x14ac:dyDescent="0.25">
      <c r="A716" s="518"/>
      <c r="B716" s="518"/>
      <c r="C716" s="519"/>
      <c r="D716" s="518"/>
      <c r="E716" s="519"/>
      <c r="F716" s="518"/>
      <c r="G716" s="28"/>
    </row>
    <row r="717" spans="1:7" x14ac:dyDescent="0.25">
      <c r="A717" s="518"/>
      <c r="B717" s="518"/>
      <c r="C717" s="519"/>
      <c r="D717" s="518"/>
      <c r="E717" s="519"/>
      <c r="F717" s="518"/>
      <c r="G717" s="28"/>
    </row>
    <row r="718" spans="1:7" x14ac:dyDescent="0.25">
      <c r="A718" s="518"/>
      <c r="B718" s="518"/>
      <c r="C718" s="519"/>
      <c r="D718" s="518"/>
      <c r="E718" s="519"/>
      <c r="F718" s="518"/>
      <c r="G718" s="28"/>
    </row>
    <row r="719" spans="1:7" x14ac:dyDescent="0.25">
      <c r="A719" s="518"/>
      <c r="B719" s="518"/>
      <c r="C719" s="519"/>
      <c r="D719" s="518"/>
      <c r="E719" s="519"/>
      <c r="F719" s="518"/>
      <c r="G719" s="28"/>
    </row>
    <row r="720" spans="1:7" x14ac:dyDescent="0.25">
      <c r="A720" s="518"/>
      <c r="B720" s="518"/>
      <c r="C720" s="519"/>
      <c r="D720" s="518"/>
      <c r="E720" s="519"/>
      <c r="F720" s="518"/>
      <c r="G720" s="28"/>
    </row>
    <row r="721" spans="1:7" x14ac:dyDescent="0.25">
      <c r="A721" s="518"/>
      <c r="B721" s="518"/>
      <c r="C721" s="519"/>
      <c r="D721" s="518"/>
      <c r="E721" s="519"/>
      <c r="F721" s="518"/>
      <c r="G721" s="28"/>
    </row>
    <row r="722" spans="1:7" x14ac:dyDescent="0.25">
      <c r="A722" s="518"/>
      <c r="B722" s="518"/>
      <c r="C722" s="519"/>
      <c r="D722" s="518"/>
      <c r="E722" s="519"/>
      <c r="F722" s="518"/>
      <c r="G722" s="28"/>
    </row>
    <row r="723" spans="1:7" x14ac:dyDescent="0.25">
      <c r="A723" s="518"/>
      <c r="B723" s="518"/>
      <c r="C723" s="519"/>
      <c r="D723" s="518"/>
      <c r="E723" s="519"/>
      <c r="F723" s="518"/>
      <c r="G723" s="28"/>
    </row>
    <row r="724" spans="1:7" x14ac:dyDescent="0.25">
      <c r="A724" s="518"/>
      <c r="B724" s="518"/>
      <c r="C724" s="519"/>
      <c r="D724" s="518"/>
      <c r="E724" s="519"/>
      <c r="F724" s="518"/>
      <c r="G724" s="28"/>
    </row>
    <row r="725" spans="1:7" x14ac:dyDescent="0.25">
      <c r="A725" s="518"/>
      <c r="B725" s="518"/>
      <c r="C725" s="519"/>
      <c r="D725" s="518"/>
      <c r="E725" s="519"/>
      <c r="F725" s="518"/>
      <c r="G725" s="28"/>
    </row>
    <row r="726" spans="1:7" x14ac:dyDescent="0.25">
      <c r="A726" s="518"/>
      <c r="B726" s="518"/>
      <c r="C726" s="519"/>
      <c r="D726" s="518"/>
      <c r="E726" s="519"/>
      <c r="F726" s="518"/>
      <c r="G726" s="28"/>
    </row>
    <row r="727" spans="1:7" x14ac:dyDescent="0.25">
      <c r="A727" s="518"/>
      <c r="B727" s="518"/>
      <c r="C727" s="519"/>
      <c r="D727" s="518"/>
      <c r="E727" s="519"/>
      <c r="F727" s="518"/>
      <c r="G727" s="28"/>
    </row>
    <row r="728" spans="1:7" x14ac:dyDescent="0.25">
      <c r="A728" s="518"/>
      <c r="B728" s="518"/>
      <c r="C728" s="519"/>
      <c r="D728" s="518"/>
      <c r="E728" s="519"/>
      <c r="F728" s="518"/>
      <c r="G728" s="28"/>
    </row>
    <row r="729" spans="1:7" x14ac:dyDescent="0.25">
      <c r="A729" s="518"/>
      <c r="B729" s="518"/>
      <c r="C729" s="519"/>
      <c r="D729" s="518"/>
      <c r="E729" s="519"/>
      <c r="F729" s="518"/>
      <c r="G729" s="28"/>
    </row>
    <row r="730" spans="1:7" x14ac:dyDescent="0.25">
      <c r="A730" s="518"/>
      <c r="B730" s="518"/>
      <c r="C730" s="519"/>
      <c r="D730" s="518"/>
      <c r="E730" s="519"/>
      <c r="F730" s="518"/>
      <c r="G730" s="28"/>
    </row>
    <row r="731" spans="1:7" x14ac:dyDescent="0.25">
      <c r="A731" s="518"/>
      <c r="B731" s="518"/>
      <c r="C731" s="519"/>
      <c r="D731" s="518"/>
      <c r="E731" s="519"/>
      <c r="F731" s="518"/>
      <c r="G731" s="28"/>
    </row>
    <row r="732" spans="1:7" x14ac:dyDescent="0.25">
      <c r="A732" s="518"/>
      <c r="B732" s="518"/>
      <c r="C732" s="519"/>
      <c r="D732" s="518"/>
      <c r="E732" s="519"/>
      <c r="F732" s="518"/>
      <c r="G732" s="28"/>
    </row>
    <row r="733" spans="1:7" x14ac:dyDescent="0.25">
      <c r="A733" s="518"/>
      <c r="B733" s="518"/>
      <c r="C733" s="519"/>
      <c r="D733" s="518"/>
      <c r="E733" s="519"/>
      <c r="F733" s="518"/>
      <c r="G733" s="28"/>
    </row>
    <row r="734" spans="1:7" x14ac:dyDescent="0.25">
      <c r="A734" s="518"/>
      <c r="B734" s="518"/>
      <c r="C734" s="519"/>
      <c r="D734" s="518"/>
      <c r="E734" s="519"/>
      <c r="F734" s="518"/>
      <c r="G734" s="28"/>
    </row>
    <row r="735" spans="1:7" x14ac:dyDescent="0.25">
      <c r="A735" s="518"/>
      <c r="B735" s="518"/>
      <c r="C735" s="519"/>
      <c r="D735" s="518"/>
      <c r="E735" s="519"/>
      <c r="F735" s="518"/>
      <c r="G735" s="28"/>
    </row>
    <row r="736" spans="1:7" x14ac:dyDescent="0.25">
      <c r="A736" s="518"/>
      <c r="B736" s="518"/>
      <c r="C736" s="519"/>
      <c r="D736" s="518"/>
      <c r="E736" s="519"/>
      <c r="F736" s="518"/>
      <c r="G736" s="28"/>
    </row>
    <row r="737" spans="1:7" x14ac:dyDescent="0.25">
      <c r="A737" s="518"/>
      <c r="B737" s="518"/>
      <c r="C737" s="519"/>
      <c r="D737" s="518"/>
      <c r="E737" s="519"/>
      <c r="F737" s="518"/>
      <c r="G737" s="28"/>
    </row>
    <row r="738" spans="1:7" x14ac:dyDescent="0.25">
      <c r="A738" s="518"/>
      <c r="B738" s="518"/>
      <c r="C738" s="519"/>
      <c r="D738" s="518"/>
      <c r="E738" s="519"/>
      <c r="F738" s="518"/>
      <c r="G738" s="28"/>
    </row>
    <row r="739" spans="1:7" x14ac:dyDescent="0.25">
      <c r="A739" s="518"/>
      <c r="B739" s="518"/>
      <c r="C739" s="519"/>
      <c r="D739" s="518"/>
      <c r="E739" s="519"/>
      <c r="F739" s="518"/>
      <c r="G739" s="28"/>
    </row>
    <row r="740" spans="1:7" x14ac:dyDescent="0.25">
      <c r="A740" s="518"/>
      <c r="B740" s="518"/>
      <c r="C740" s="519"/>
      <c r="D740" s="518"/>
      <c r="E740" s="519"/>
      <c r="F740" s="518"/>
      <c r="G740" s="28"/>
    </row>
    <row r="741" spans="1:7" x14ac:dyDescent="0.25">
      <c r="A741" s="518"/>
      <c r="B741" s="518"/>
      <c r="C741" s="519"/>
      <c r="D741" s="518"/>
      <c r="E741" s="519"/>
      <c r="F741" s="518"/>
      <c r="G741" s="28"/>
    </row>
    <row r="742" spans="1:7" x14ac:dyDescent="0.25">
      <c r="A742" s="518"/>
      <c r="B742" s="518"/>
      <c r="C742" s="519"/>
      <c r="D742" s="518"/>
      <c r="E742" s="519"/>
      <c r="F742" s="518"/>
      <c r="G742" s="28"/>
    </row>
    <row r="743" spans="1:7" x14ac:dyDescent="0.25">
      <c r="A743" s="518"/>
      <c r="B743" s="518"/>
      <c r="C743" s="519"/>
      <c r="D743" s="518"/>
      <c r="E743" s="519"/>
      <c r="F743" s="518"/>
      <c r="G743" s="28"/>
    </row>
    <row r="744" spans="1:7" x14ac:dyDescent="0.25">
      <c r="A744" s="518"/>
      <c r="B744" s="518"/>
      <c r="C744" s="519"/>
      <c r="D744" s="518"/>
      <c r="E744" s="519"/>
      <c r="F744" s="518"/>
      <c r="G744" s="28"/>
    </row>
    <row r="745" spans="1:7" x14ac:dyDescent="0.25">
      <c r="A745" s="518"/>
      <c r="B745" s="518"/>
      <c r="C745" s="519"/>
      <c r="D745" s="518"/>
      <c r="E745" s="519"/>
      <c r="F745" s="518"/>
      <c r="G745" s="28"/>
    </row>
    <row r="746" spans="1:7" x14ac:dyDescent="0.25">
      <c r="A746" s="518"/>
      <c r="B746" s="518"/>
      <c r="C746" s="519"/>
      <c r="D746" s="518"/>
      <c r="E746" s="519"/>
      <c r="F746" s="518"/>
      <c r="G746" s="28"/>
    </row>
    <row r="747" spans="1:7" x14ac:dyDescent="0.25">
      <c r="A747" s="518"/>
      <c r="B747" s="518"/>
      <c r="C747" s="519"/>
      <c r="D747" s="518"/>
      <c r="E747" s="519"/>
      <c r="F747" s="518"/>
      <c r="G747" s="28"/>
    </row>
    <row r="748" spans="1:7" x14ac:dyDescent="0.25">
      <c r="A748" s="518"/>
      <c r="B748" s="518"/>
      <c r="C748" s="519"/>
      <c r="D748" s="518"/>
      <c r="E748" s="519"/>
      <c r="F748" s="518"/>
      <c r="G748" s="28"/>
    </row>
    <row r="749" spans="1:7" x14ac:dyDescent="0.25">
      <c r="A749" s="518"/>
      <c r="B749" s="518"/>
      <c r="C749" s="519"/>
      <c r="D749" s="518"/>
      <c r="E749" s="519"/>
      <c r="F749" s="518"/>
      <c r="G749" s="28"/>
    </row>
    <row r="750" spans="1:7" x14ac:dyDescent="0.25">
      <c r="A750" s="518"/>
      <c r="B750" s="518"/>
      <c r="C750" s="519"/>
      <c r="D750" s="518"/>
      <c r="E750" s="519"/>
      <c r="F750" s="518"/>
      <c r="G750" s="28"/>
    </row>
    <row r="751" spans="1:7" x14ac:dyDescent="0.25">
      <c r="A751" s="518"/>
      <c r="B751" s="518"/>
      <c r="C751" s="519"/>
      <c r="D751" s="518"/>
      <c r="E751" s="519"/>
      <c r="F751" s="518"/>
      <c r="G751" s="28"/>
    </row>
    <row r="752" spans="1:7" x14ac:dyDescent="0.25">
      <c r="A752" s="518"/>
      <c r="B752" s="518"/>
      <c r="C752" s="519"/>
      <c r="D752" s="518"/>
      <c r="E752" s="519"/>
      <c r="F752" s="518"/>
      <c r="G752" s="28"/>
    </row>
    <row r="753" spans="1:7" x14ac:dyDescent="0.25">
      <c r="A753" s="518"/>
      <c r="B753" s="518"/>
      <c r="C753" s="519"/>
      <c r="D753" s="518"/>
      <c r="E753" s="519"/>
      <c r="F753" s="518"/>
      <c r="G753" s="28"/>
    </row>
    <row r="754" spans="1:7" x14ac:dyDescent="0.25">
      <c r="A754" s="518"/>
      <c r="B754" s="518"/>
      <c r="C754" s="519"/>
      <c r="D754" s="518"/>
      <c r="E754" s="519"/>
      <c r="F754" s="518"/>
      <c r="G754" s="28"/>
    </row>
    <row r="755" spans="1:7" x14ac:dyDescent="0.25">
      <c r="A755" s="518"/>
      <c r="B755" s="518"/>
      <c r="C755" s="519"/>
      <c r="D755" s="518"/>
      <c r="E755" s="519"/>
      <c r="F755" s="518"/>
      <c r="G755" s="28"/>
    </row>
    <row r="756" spans="1:7" x14ac:dyDescent="0.25">
      <c r="A756" s="518"/>
      <c r="B756" s="518"/>
      <c r="C756" s="519"/>
      <c r="D756" s="518"/>
      <c r="E756" s="519"/>
      <c r="F756" s="518"/>
      <c r="G756" s="28"/>
    </row>
    <row r="757" spans="1:7" x14ac:dyDescent="0.25">
      <c r="A757" s="518"/>
      <c r="B757" s="518"/>
      <c r="C757" s="519"/>
      <c r="D757" s="518"/>
      <c r="E757" s="519"/>
      <c r="F757" s="518"/>
      <c r="G757" s="28"/>
    </row>
    <row r="758" spans="1:7" x14ac:dyDescent="0.25">
      <c r="A758" s="518"/>
      <c r="B758" s="518"/>
      <c r="C758" s="519"/>
      <c r="D758" s="518"/>
      <c r="E758" s="519"/>
      <c r="F758" s="518"/>
      <c r="G758" s="28"/>
    </row>
    <row r="759" spans="1:7" x14ac:dyDescent="0.25">
      <c r="A759" s="518"/>
      <c r="B759" s="518"/>
      <c r="C759" s="519"/>
      <c r="D759" s="518"/>
      <c r="E759" s="519"/>
      <c r="F759" s="518"/>
      <c r="G759" s="28"/>
    </row>
    <row r="760" spans="1:7" x14ac:dyDescent="0.25">
      <c r="A760" s="518"/>
      <c r="B760" s="518"/>
      <c r="C760" s="519"/>
      <c r="D760" s="518"/>
      <c r="E760" s="519"/>
      <c r="F760" s="518"/>
      <c r="G760" s="28"/>
    </row>
    <row r="761" spans="1:7" x14ac:dyDescent="0.25">
      <c r="A761" s="518"/>
      <c r="B761" s="518"/>
      <c r="C761" s="519"/>
      <c r="D761" s="518"/>
      <c r="E761" s="519"/>
      <c r="F761" s="518"/>
      <c r="G761" s="28"/>
    </row>
    <row r="762" spans="1:7" x14ac:dyDescent="0.25">
      <c r="A762" s="518"/>
      <c r="B762" s="518"/>
      <c r="C762" s="519"/>
      <c r="D762" s="518"/>
      <c r="E762" s="519"/>
      <c r="F762" s="518"/>
      <c r="G762" s="28"/>
    </row>
    <row r="763" spans="1:7" x14ac:dyDescent="0.25">
      <c r="A763" s="518"/>
      <c r="B763" s="518"/>
      <c r="C763" s="519"/>
      <c r="D763" s="518"/>
      <c r="E763" s="519"/>
      <c r="F763" s="518"/>
      <c r="G763" s="28"/>
    </row>
    <row r="764" spans="1:7" x14ac:dyDescent="0.25">
      <c r="A764" s="518"/>
      <c r="B764" s="518"/>
      <c r="C764" s="519"/>
      <c r="D764" s="518"/>
      <c r="E764" s="519"/>
      <c r="F764" s="518"/>
      <c r="G764" s="28"/>
    </row>
    <row r="765" spans="1:7" x14ac:dyDescent="0.25">
      <c r="A765" s="518"/>
      <c r="B765" s="518"/>
      <c r="C765" s="519"/>
      <c r="D765" s="518"/>
      <c r="E765" s="519"/>
      <c r="F765" s="518"/>
      <c r="G765" s="28"/>
    </row>
    <row r="766" spans="1:7" x14ac:dyDescent="0.25">
      <c r="A766" s="518"/>
      <c r="B766" s="518"/>
      <c r="C766" s="519"/>
      <c r="D766" s="518"/>
      <c r="E766" s="519"/>
      <c r="F766" s="518"/>
      <c r="G766" s="28"/>
    </row>
    <row r="767" spans="1:7" x14ac:dyDescent="0.25">
      <c r="A767" s="518"/>
      <c r="B767" s="518"/>
      <c r="C767" s="519"/>
      <c r="D767" s="518"/>
      <c r="E767" s="519"/>
      <c r="F767" s="518"/>
      <c r="G767" s="28"/>
    </row>
    <row r="768" spans="1:7" x14ac:dyDescent="0.25">
      <c r="A768" s="518"/>
      <c r="B768" s="518"/>
      <c r="C768" s="519"/>
      <c r="D768" s="518"/>
      <c r="E768" s="519"/>
      <c r="F768" s="518"/>
      <c r="G768" s="28"/>
    </row>
    <row r="769" spans="1:7" x14ac:dyDescent="0.25">
      <c r="A769" s="518"/>
      <c r="B769" s="518"/>
      <c r="C769" s="519"/>
      <c r="D769" s="518"/>
      <c r="E769" s="519"/>
      <c r="F769" s="518"/>
      <c r="G769" s="28"/>
    </row>
    <row r="770" spans="1:7" x14ac:dyDescent="0.25">
      <c r="A770" s="518"/>
      <c r="B770" s="518"/>
      <c r="C770" s="519"/>
      <c r="D770" s="518"/>
      <c r="E770" s="519"/>
      <c r="F770" s="518"/>
      <c r="G770" s="28"/>
    </row>
    <row r="771" spans="1:7" x14ac:dyDescent="0.25">
      <c r="A771" s="518"/>
      <c r="B771" s="518"/>
      <c r="C771" s="519"/>
      <c r="D771" s="518"/>
      <c r="E771" s="519"/>
      <c r="F771" s="518"/>
      <c r="G771" s="28"/>
    </row>
    <row r="772" spans="1:7" x14ac:dyDescent="0.25">
      <c r="A772" s="518"/>
      <c r="B772" s="518"/>
      <c r="C772" s="519"/>
      <c r="D772" s="518"/>
      <c r="E772" s="519"/>
      <c r="F772" s="518"/>
      <c r="G772" s="28"/>
    </row>
    <row r="773" spans="1:7" x14ac:dyDescent="0.25">
      <c r="A773" s="518"/>
      <c r="B773" s="518"/>
      <c r="C773" s="519"/>
      <c r="D773" s="518"/>
      <c r="E773" s="519"/>
      <c r="F773" s="518"/>
      <c r="G773" s="28"/>
    </row>
    <row r="774" spans="1:7" x14ac:dyDescent="0.25">
      <c r="A774" s="518"/>
      <c r="B774" s="518"/>
      <c r="C774" s="519"/>
      <c r="D774" s="518"/>
      <c r="E774" s="519"/>
      <c r="F774" s="518"/>
      <c r="G774" s="28"/>
    </row>
    <row r="775" spans="1:7" x14ac:dyDescent="0.25">
      <c r="A775" s="518"/>
      <c r="B775" s="518"/>
      <c r="C775" s="519"/>
      <c r="D775" s="518"/>
      <c r="E775" s="519"/>
      <c r="F775" s="518"/>
      <c r="G775" s="28"/>
    </row>
    <row r="776" spans="1:7" x14ac:dyDescent="0.25">
      <c r="A776" s="518"/>
      <c r="B776" s="518"/>
      <c r="C776" s="519"/>
      <c r="D776" s="518"/>
      <c r="E776" s="519"/>
      <c r="F776" s="518"/>
      <c r="G776" s="28"/>
    </row>
    <row r="777" spans="1:7" x14ac:dyDescent="0.25">
      <c r="A777" s="518"/>
      <c r="B777" s="518"/>
      <c r="C777" s="519"/>
      <c r="D777" s="518"/>
      <c r="E777" s="519"/>
      <c r="F777" s="518"/>
      <c r="G777" s="28"/>
    </row>
    <row r="778" spans="1:7" x14ac:dyDescent="0.25">
      <c r="A778" s="518"/>
      <c r="B778" s="518"/>
      <c r="C778" s="519"/>
      <c r="D778" s="518"/>
      <c r="E778" s="519"/>
      <c r="F778" s="518"/>
      <c r="G778" s="28"/>
    </row>
    <row r="779" spans="1:7" x14ac:dyDescent="0.25">
      <c r="A779" s="518"/>
      <c r="B779" s="518"/>
      <c r="C779" s="519"/>
      <c r="D779" s="518"/>
      <c r="E779" s="519"/>
      <c r="F779" s="518"/>
      <c r="G779" s="28"/>
    </row>
    <row r="780" spans="1:7" x14ac:dyDescent="0.25">
      <c r="A780" s="518"/>
      <c r="B780" s="518"/>
      <c r="C780" s="519"/>
      <c r="D780" s="518"/>
      <c r="E780" s="519"/>
      <c r="F780" s="518"/>
      <c r="G780" s="28"/>
    </row>
    <row r="781" spans="1:7" x14ac:dyDescent="0.25">
      <c r="A781" s="518"/>
      <c r="B781" s="518"/>
      <c r="C781" s="519"/>
      <c r="D781" s="518"/>
      <c r="E781" s="519"/>
      <c r="F781" s="518"/>
      <c r="G781" s="28"/>
    </row>
    <row r="782" spans="1:7" x14ac:dyDescent="0.25">
      <c r="A782" s="518"/>
      <c r="B782" s="518"/>
      <c r="C782" s="519"/>
      <c r="D782" s="518"/>
      <c r="E782" s="519"/>
      <c r="F782" s="518"/>
      <c r="G782" s="28"/>
    </row>
    <row r="783" spans="1:7" x14ac:dyDescent="0.25">
      <c r="A783" s="518"/>
      <c r="B783" s="518"/>
      <c r="C783" s="519"/>
      <c r="D783" s="518"/>
      <c r="E783" s="519"/>
      <c r="F783" s="518"/>
      <c r="G783" s="28"/>
    </row>
    <row r="784" spans="1:7" x14ac:dyDescent="0.25">
      <c r="A784" s="518"/>
      <c r="B784" s="518"/>
      <c r="C784" s="519"/>
      <c r="D784" s="518"/>
      <c r="E784" s="519"/>
      <c r="F784" s="518"/>
      <c r="G784" s="28"/>
    </row>
    <row r="785" spans="1:7" x14ac:dyDescent="0.25">
      <c r="A785" s="518"/>
      <c r="B785" s="518"/>
      <c r="C785" s="519"/>
      <c r="D785" s="518"/>
      <c r="E785" s="519"/>
      <c r="F785" s="518"/>
      <c r="G785" s="28"/>
    </row>
    <row r="786" spans="1:7" x14ac:dyDescent="0.25">
      <c r="A786" s="518"/>
      <c r="B786" s="518"/>
      <c r="C786" s="519"/>
      <c r="D786" s="518"/>
      <c r="E786" s="519"/>
      <c r="F786" s="518"/>
      <c r="G786" s="28"/>
    </row>
    <row r="787" spans="1:7" x14ac:dyDescent="0.25">
      <c r="A787" s="518"/>
      <c r="B787" s="518"/>
      <c r="C787" s="519"/>
      <c r="D787" s="518"/>
      <c r="E787" s="519"/>
      <c r="F787" s="518"/>
      <c r="G787" s="28"/>
    </row>
    <row r="788" spans="1:7" x14ac:dyDescent="0.25">
      <c r="A788" s="518"/>
      <c r="B788" s="518"/>
      <c r="C788" s="519"/>
      <c r="D788" s="518"/>
      <c r="E788" s="519"/>
      <c r="F788" s="518"/>
      <c r="G788" s="28"/>
    </row>
    <row r="789" spans="1:7" x14ac:dyDescent="0.25">
      <c r="A789" s="518"/>
      <c r="B789" s="518"/>
      <c r="C789" s="519"/>
      <c r="D789" s="518"/>
      <c r="E789" s="519"/>
      <c r="F789" s="518"/>
      <c r="G789" s="28"/>
    </row>
    <row r="790" spans="1:7" x14ac:dyDescent="0.25">
      <c r="A790" s="518"/>
      <c r="B790" s="518"/>
      <c r="C790" s="519"/>
      <c r="D790" s="518"/>
      <c r="E790" s="519"/>
      <c r="F790" s="518"/>
      <c r="G790" s="28"/>
    </row>
    <row r="791" spans="1:7" x14ac:dyDescent="0.25">
      <c r="A791" s="518"/>
      <c r="B791" s="518"/>
      <c r="C791" s="519"/>
      <c r="D791" s="518"/>
      <c r="E791" s="519"/>
      <c r="F791" s="518"/>
      <c r="G791" s="28"/>
    </row>
    <row r="792" spans="1:7" x14ac:dyDescent="0.25">
      <c r="A792" s="518"/>
      <c r="B792" s="518"/>
      <c r="C792" s="519"/>
      <c r="D792" s="518"/>
      <c r="E792" s="519"/>
      <c r="F792" s="518"/>
      <c r="G792" s="28"/>
    </row>
    <row r="793" spans="1:7" x14ac:dyDescent="0.25">
      <c r="A793" s="518"/>
      <c r="B793" s="518"/>
      <c r="C793" s="519"/>
      <c r="D793" s="518"/>
      <c r="E793" s="519"/>
      <c r="F793" s="518"/>
      <c r="G793" s="28"/>
    </row>
    <row r="794" spans="1:7" x14ac:dyDescent="0.25">
      <c r="A794" s="518"/>
      <c r="B794" s="518"/>
      <c r="C794" s="519"/>
      <c r="D794" s="518"/>
      <c r="E794" s="519"/>
      <c r="F794" s="518"/>
      <c r="G794" s="28"/>
    </row>
    <row r="795" spans="1:7" x14ac:dyDescent="0.25">
      <c r="A795" s="518"/>
      <c r="B795" s="518"/>
      <c r="C795" s="519"/>
      <c r="D795" s="518"/>
      <c r="E795" s="519"/>
      <c r="F795" s="518"/>
      <c r="G795" s="28"/>
    </row>
    <row r="796" spans="1:7" x14ac:dyDescent="0.25">
      <c r="A796" s="518"/>
      <c r="B796" s="518"/>
      <c r="C796" s="519"/>
      <c r="D796" s="518"/>
      <c r="E796" s="519"/>
      <c r="F796" s="518"/>
      <c r="G796" s="28"/>
    </row>
    <row r="797" spans="1:7" x14ac:dyDescent="0.25">
      <c r="A797" s="518"/>
      <c r="B797" s="518"/>
      <c r="C797" s="519"/>
      <c r="D797" s="518"/>
      <c r="E797" s="519"/>
      <c r="F797" s="518"/>
      <c r="G797" s="28"/>
    </row>
    <row r="798" spans="1:7" x14ac:dyDescent="0.25">
      <c r="A798" s="518"/>
      <c r="B798" s="518"/>
      <c r="C798" s="519"/>
      <c r="D798" s="518"/>
      <c r="E798" s="519"/>
      <c r="F798" s="518"/>
      <c r="G798" s="28"/>
    </row>
    <row r="799" spans="1:7" x14ac:dyDescent="0.25">
      <c r="A799" s="518"/>
      <c r="B799" s="518"/>
      <c r="C799" s="519"/>
      <c r="D799" s="518"/>
      <c r="E799" s="519"/>
      <c r="F799" s="518"/>
      <c r="G799" s="28"/>
    </row>
    <row r="800" spans="1:7" x14ac:dyDescent="0.25">
      <c r="A800" s="518"/>
      <c r="B800" s="518"/>
      <c r="C800" s="519"/>
      <c r="D800" s="518"/>
      <c r="E800" s="519"/>
      <c r="F800" s="518"/>
      <c r="G800" s="28"/>
    </row>
    <row r="801" spans="1:7" x14ac:dyDescent="0.25">
      <c r="A801" s="518"/>
      <c r="B801" s="518"/>
      <c r="C801" s="519"/>
      <c r="D801" s="518"/>
      <c r="E801" s="519"/>
      <c r="F801" s="518"/>
      <c r="G801" s="28"/>
    </row>
    <row r="802" spans="1:7" x14ac:dyDescent="0.25">
      <c r="A802" s="518"/>
      <c r="B802" s="518"/>
      <c r="C802" s="519"/>
      <c r="D802" s="518"/>
      <c r="E802" s="519"/>
      <c r="F802" s="518"/>
      <c r="G802" s="28"/>
    </row>
    <row r="803" spans="1:7" x14ac:dyDescent="0.25">
      <c r="A803" s="518"/>
      <c r="B803" s="518"/>
      <c r="C803" s="519"/>
      <c r="D803" s="518"/>
      <c r="E803" s="519"/>
      <c r="F803" s="518"/>
      <c r="G803" s="28"/>
    </row>
    <row r="804" spans="1:7" x14ac:dyDescent="0.25">
      <c r="A804" s="518"/>
      <c r="B804" s="518"/>
      <c r="C804" s="519"/>
      <c r="D804" s="518"/>
      <c r="E804" s="519"/>
      <c r="F804" s="518"/>
      <c r="G804" s="28"/>
    </row>
    <row r="805" spans="1:7" x14ac:dyDescent="0.25">
      <c r="A805" s="518"/>
      <c r="B805" s="518"/>
      <c r="C805" s="519"/>
      <c r="D805" s="518"/>
      <c r="E805" s="519"/>
      <c r="F805" s="518"/>
      <c r="G805" s="28"/>
    </row>
    <row r="806" spans="1:7" x14ac:dyDescent="0.25">
      <c r="A806" s="518"/>
      <c r="B806" s="518"/>
      <c r="C806" s="519"/>
      <c r="D806" s="518"/>
      <c r="E806" s="519"/>
      <c r="F806" s="518"/>
      <c r="G806" s="28"/>
    </row>
    <row r="807" spans="1:7" x14ac:dyDescent="0.25">
      <c r="A807" s="518"/>
      <c r="B807" s="518"/>
      <c r="C807" s="519"/>
      <c r="D807" s="518"/>
      <c r="E807" s="519"/>
      <c r="F807" s="518"/>
      <c r="G807" s="28"/>
    </row>
    <row r="808" spans="1:7" x14ac:dyDescent="0.25">
      <c r="A808" s="518"/>
      <c r="B808" s="518"/>
      <c r="C808" s="519"/>
      <c r="D808" s="518"/>
      <c r="E808" s="519"/>
      <c r="F808" s="518"/>
      <c r="G808" s="28"/>
    </row>
    <row r="809" spans="1:7" x14ac:dyDescent="0.25">
      <c r="A809" s="518"/>
      <c r="B809" s="518"/>
      <c r="C809" s="519"/>
      <c r="D809" s="518"/>
      <c r="E809" s="519"/>
      <c r="F809" s="518"/>
      <c r="G809" s="28"/>
    </row>
    <row r="810" spans="1:7" x14ac:dyDescent="0.25">
      <c r="A810" s="518"/>
      <c r="B810" s="518"/>
      <c r="C810" s="519"/>
      <c r="D810" s="518"/>
      <c r="E810" s="519"/>
      <c r="F810" s="518"/>
      <c r="G810" s="28"/>
    </row>
    <row r="811" spans="1:7" x14ac:dyDescent="0.25">
      <c r="A811" s="518"/>
      <c r="B811" s="518"/>
      <c r="C811" s="519"/>
      <c r="D811" s="518"/>
      <c r="E811" s="519"/>
      <c r="F811" s="518"/>
      <c r="G811" s="28"/>
    </row>
    <row r="812" spans="1:7" x14ac:dyDescent="0.25">
      <c r="A812" s="518"/>
      <c r="B812" s="518"/>
      <c r="C812" s="519"/>
      <c r="D812" s="518"/>
      <c r="E812" s="519"/>
      <c r="F812" s="518"/>
      <c r="G812" s="28"/>
    </row>
    <row r="813" spans="1:7" x14ac:dyDescent="0.25">
      <c r="A813" s="518"/>
      <c r="B813" s="518"/>
      <c r="C813" s="519"/>
      <c r="D813" s="518"/>
      <c r="E813" s="519"/>
      <c r="F813" s="518"/>
      <c r="G813" s="28"/>
    </row>
    <row r="814" spans="1:7" x14ac:dyDescent="0.25">
      <c r="A814" s="518"/>
      <c r="B814" s="518"/>
      <c r="C814" s="519"/>
      <c r="D814" s="518"/>
      <c r="E814" s="519"/>
      <c r="F814" s="518"/>
      <c r="G814" s="28"/>
    </row>
    <row r="815" spans="1:7" x14ac:dyDescent="0.25">
      <c r="A815" s="518"/>
      <c r="B815" s="518"/>
      <c r="C815" s="519"/>
      <c r="D815" s="518"/>
      <c r="E815" s="519"/>
      <c r="F815" s="518"/>
      <c r="G815" s="28"/>
    </row>
    <row r="816" spans="1:7" x14ac:dyDescent="0.25">
      <c r="A816" s="518"/>
      <c r="B816" s="518"/>
      <c r="C816" s="519"/>
      <c r="D816" s="518"/>
      <c r="E816" s="519"/>
      <c r="F816" s="518"/>
      <c r="G816" s="28"/>
    </row>
    <row r="817" spans="1:7" x14ac:dyDescent="0.25">
      <c r="A817" s="518"/>
      <c r="B817" s="518"/>
      <c r="C817" s="519"/>
      <c r="D817" s="518"/>
      <c r="E817" s="519"/>
      <c r="F817" s="518"/>
      <c r="G817" s="28"/>
    </row>
    <row r="818" spans="1:7" x14ac:dyDescent="0.25">
      <c r="A818" s="518"/>
      <c r="B818" s="518"/>
      <c r="C818" s="519"/>
      <c r="D818" s="518"/>
      <c r="E818" s="519"/>
      <c r="F818" s="518"/>
      <c r="G818" s="28"/>
    </row>
    <row r="819" spans="1:7" x14ac:dyDescent="0.25">
      <c r="A819" s="518"/>
      <c r="B819" s="518"/>
      <c r="C819" s="519"/>
      <c r="D819" s="518"/>
      <c r="E819" s="519"/>
      <c r="F819" s="518"/>
      <c r="G819" s="28"/>
    </row>
    <row r="820" spans="1:7" x14ac:dyDescent="0.25">
      <c r="A820" s="518"/>
      <c r="B820" s="518"/>
      <c r="C820" s="519"/>
      <c r="D820" s="518"/>
      <c r="E820" s="519"/>
      <c r="F820" s="518"/>
      <c r="G820" s="28"/>
    </row>
    <row r="821" spans="1:7" x14ac:dyDescent="0.25">
      <c r="A821" s="518"/>
      <c r="B821" s="518"/>
      <c r="C821" s="519"/>
      <c r="D821" s="518"/>
      <c r="E821" s="519"/>
      <c r="F821" s="518"/>
      <c r="G821" s="28"/>
    </row>
    <row r="822" spans="1:7" x14ac:dyDescent="0.25">
      <c r="A822" s="518"/>
      <c r="B822" s="518"/>
      <c r="C822" s="519"/>
      <c r="D822" s="518"/>
      <c r="E822" s="519"/>
      <c r="F822" s="518"/>
      <c r="G822" s="28"/>
    </row>
    <row r="823" spans="1:7" x14ac:dyDescent="0.25">
      <c r="A823" s="518"/>
      <c r="B823" s="518"/>
      <c r="C823" s="519"/>
      <c r="D823" s="518"/>
      <c r="E823" s="519"/>
      <c r="F823" s="518"/>
      <c r="G823" s="28"/>
    </row>
    <row r="824" spans="1:7" x14ac:dyDescent="0.25">
      <c r="A824" s="518"/>
      <c r="B824" s="518"/>
      <c r="C824" s="519"/>
      <c r="D824" s="518"/>
      <c r="E824" s="519"/>
      <c r="F824" s="518"/>
      <c r="G824" s="28"/>
    </row>
    <row r="825" spans="1:7" x14ac:dyDescent="0.25">
      <c r="A825" s="518"/>
      <c r="B825" s="518"/>
      <c r="C825" s="519"/>
      <c r="D825" s="518"/>
      <c r="E825" s="519"/>
      <c r="F825" s="518"/>
      <c r="G825" s="28"/>
    </row>
    <row r="826" spans="1:7" x14ac:dyDescent="0.25">
      <c r="A826" s="518"/>
      <c r="B826" s="518"/>
      <c r="C826" s="519"/>
      <c r="D826" s="518"/>
      <c r="E826" s="519"/>
      <c r="F826" s="518"/>
      <c r="G826" s="28"/>
    </row>
    <row r="827" spans="1:7" x14ac:dyDescent="0.25">
      <c r="A827" s="518"/>
      <c r="B827" s="518"/>
      <c r="C827" s="519"/>
      <c r="D827" s="518"/>
      <c r="E827" s="519"/>
      <c r="F827" s="518"/>
      <c r="G827" s="28"/>
    </row>
    <row r="828" spans="1:7" x14ac:dyDescent="0.25">
      <c r="A828" s="518"/>
      <c r="B828" s="518"/>
      <c r="C828" s="519"/>
      <c r="D828" s="518"/>
      <c r="E828" s="519"/>
      <c r="F828" s="518"/>
      <c r="G828" s="28"/>
    </row>
    <row r="829" spans="1:7" x14ac:dyDescent="0.25">
      <c r="A829" s="518"/>
      <c r="B829" s="518"/>
      <c r="C829" s="519"/>
      <c r="D829" s="518"/>
      <c r="E829" s="519"/>
      <c r="F829" s="518"/>
      <c r="G829" s="28"/>
    </row>
    <row r="830" spans="1:7" x14ac:dyDescent="0.25">
      <c r="A830" s="518"/>
      <c r="B830" s="518"/>
      <c r="C830" s="519"/>
      <c r="D830" s="518"/>
      <c r="E830" s="519"/>
      <c r="F830" s="518"/>
      <c r="G830" s="28"/>
    </row>
    <row r="831" spans="1:7" x14ac:dyDescent="0.25">
      <c r="A831" s="518"/>
      <c r="B831" s="518"/>
      <c r="C831" s="519"/>
      <c r="D831" s="518"/>
      <c r="E831" s="519"/>
      <c r="F831" s="518"/>
      <c r="G831" s="28"/>
    </row>
    <row r="832" spans="1:7" x14ac:dyDescent="0.25">
      <c r="A832" s="518"/>
      <c r="B832" s="518"/>
      <c r="C832" s="519"/>
      <c r="D832" s="518"/>
      <c r="E832" s="519"/>
      <c r="F832" s="518"/>
      <c r="G832" s="28"/>
    </row>
    <row r="833" spans="1:7" x14ac:dyDescent="0.25">
      <c r="A833" s="518"/>
      <c r="B833" s="518"/>
      <c r="C833" s="519"/>
      <c r="D833" s="518"/>
      <c r="E833" s="519"/>
      <c r="F833" s="518"/>
      <c r="G833" s="28"/>
    </row>
    <row r="834" spans="1:7" x14ac:dyDescent="0.25">
      <c r="A834" s="518"/>
      <c r="B834" s="518"/>
      <c r="C834" s="519"/>
      <c r="D834" s="518"/>
      <c r="E834" s="519"/>
      <c r="F834" s="518"/>
      <c r="G834" s="28"/>
    </row>
    <row r="835" spans="1:7" x14ac:dyDescent="0.25">
      <c r="A835" s="518"/>
      <c r="B835" s="518"/>
      <c r="C835" s="519"/>
      <c r="D835" s="518"/>
      <c r="E835" s="519"/>
      <c r="F835" s="518"/>
      <c r="G835" s="28"/>
    </row>
    <row r="836" spans="1:7" x14ac:dyDescent="0.25">
      <c r="A836" s="518"/>
      <c r="B836" s="518"/>
      <c r="C836" s="519"/>
      <c r="D836" s="518"/>
      <c r="E836" s="519"/>
      <c r="F836" s="518"/>
      <c r="G836" s="28"/>
    </row>
    <row r="837" spans="1:7" x14ac:dyDescent="0.25">
      <c r="A837" s="518"/>
      <c r="B837" s="518"/>
      <c r="C837" s="519"/>
      <c r="D837" s="518"/>
      <c r="E837" s="519"/>
      <c r="F837" s="518"/>
      <c r="G837" s="28"/>
    </row>
    <row r="838" spans="1:7" x14ac:dyDescent="0.25">
      <c r="A838" s="518"/>
      <c r="B838" s="518"/>
      <c r="C838" s="519"/>
      <c r="D838" s="518"/>
      <c r="E838" s="519"/>
      <c r="F838" s="518"/>
      <c r="G838" s="28"/>
    </row>
    <row r="839" spans="1:7" x14ac:dyDescent="0.25">
      <c r="A839" s="518"/>
      <c r="B839" s="518"/>
      <c r="C839" s="519"/>
      <c r="D839" s="518"/>
      <c r="E839" s="519"/>
      <c r="F839" s="518"/>
      <c r="G839" s="28"/>
    </row>
    <row r="840" spans="1:7" x14ac:dyDescent="0.25">
      <c r="A840" s="518"/>
      <c r="B840" s="518"/>
      <c r="C840" s="519"/>
      <c r="D840" s="518"/>
      <c r="E840" s="519"/>
      <c r="F840" s="518"/>
      <c r="G840" s="28"/>
    </row>
    <row r="841" spans="1:7" x14ac:dyDescent="0.25">
      <c r="A841" s="518"/>
      <c r="B841" s="518"/>
      <c r="C841" s="519"/>
      <c r="D841" s="518"/>
      <c r="E841" s="519"/>
      <c r="F841" s="518"/>
      <c r="G841" s="28"/>
    </row>
    <row r="842" spans="1:7" x14ac:dyDescent="0.25">
      <c r="A842" s="518"/>
      <c r="B842" s="518"/>
      <c r="C842" s="519"/>
      <c r="D842" s="518"/>
      <c r="E842" s="519"/>
      <c r="F842" s="518"/>
      <c r="G842" s="28"/>
    </row>
    <row r="843" spans="1:7" x14ac:dyDescent="0.25">
      <c r="A843" s="518"/>
      <c r="B843" s="518"/>
      <c r="C843" s="519"/>
      <c r="D843" s="518"/>
      <c r="E843" s="519"/>
      <c r="F843" s="518"/>
      <c r="G843" s="28"/>
    </row>
    <row r="844" spans="1:7" x14ac:dyDescent="0.25">
      <c r="A844" s="518"/>
      <c r="B844" s="518"/>
      <c r="C844" s="519"/>
      <c r="D844" s="518"/>
      <c r="E844" s="519"/>
      <c r="F844" s="518"/>
      <c r="G844" s="28"/>
    </row>
    <row r="845" spans="1:7" x14ac:dyDescent="0.25">
      <c r="A845" s="518"/>
      <c r="B845" s="518"/>
      <c r="C845" s="519"/>
      <c r="D845" s="518"/>
      <c r="E845" s="519"/>
      <c r="F845" s="518"/>
      <c r="G845" s="28"/>
    </row>
    <row r="846" spans="1:7" x14ac:dyDescent="0.25">
      <c r="A846" s="518"/>
      <c r="B846" s="518"/>
      <c r="C846" s="519"/>
      <c r="D846" s="518"/>
      <c r="E846" s="519"/>
      <c r="F846" s="518"/>
      <c r="G846" s="28"/>
    </row>
    <row r="847" spans="1:7" x14ac:dyDescent="0.25">
      <c r="A847" s="518"/>
      <c r="B847" s="518"/>
      <c r="C847" s="519"/>
      <c r="D847" s="518"/>
      <c r="E847" s="519"/>
      <c r="F847" s="518"/>
      <c r="G847" s="28"/>
    </row>
    <row r="848" spans="1:7" x14ac:dyDescent="0.25">
      <c r="A848" s="518"/>
      <c r="B848" s="518"/>
      <c r="C848" s="519"/>
      <c r="D848" s="518"/>
      <c r="E848" s="519"/>
      <c r="F848" s="518"/>
      <c r="G848" s="28"/>
    </row>
    <row r="849" spans="1:7" x14ac:dyDescent="0.25">
      <c r="A849" s="518"/>
      <c r="B849" s="518"/>
      <c r="C849" s="519"/>
      <c r="D849" s="518"/>
      <c r="E849" s="519"/>
      <c r="F849" s="518"/>
      <c r="G849" s="28"/>
    </row>
    <row r="850" spans="1:7" x14ac:dyDescent="0.25">
      <c r="A850" s="518"/>
      <c r="B850" s="518"/>
      <c r="C850" s="519"/>
      <c r="D850" s="518"/>
      <c r="E850" s="519"/>
      <c r="F850" s="518"/>
      <c r="G850" s="28"/>
    </row>
    <row r="851" spans="1:7" x14ac:dyDescent="0.25">
      <c r="A851" s="518"/>
      <c r="B851" s="518"/>
      <c r="C851" s="519"/>
      <c r="D851" s="518"/>
      <c r="E851" s="519"/>
      <c r="F851" s="518"/>
      <c r="G851" s="28"/>
    </row>
    <row r="852" spans="1:7" x14ac:dyDescent="0.25">
      <c r="A852" s="518"/>
      <c r="B852" s="518"/>
      <c r="C852" s="519"/>
      <c r="D852" s="518"/>
      <c r="E852" s="519"/>
      <c r="F852" s="518"/>
      <c r="G852" s="28"/>
    </row>
    <row r="853" spans="1:7" x14ac:dyDescent="0.25">
      <c r="A853" s="518"/>
      <c r="B853" s="518"/>
      <c r="C853" s="519"/>
      <c r="D853" s="518"/>
      <c r="E853" s="519"/>
      <c r="F853" s="518"/>
      <c r="G853" s="28"/>
    </row>
    <row r="854" spans="1:7" x14ac:dyDescent="0.25">
      <c r="A854" s="518"/>
      <c r="B854" s="518"/>
      <c r="C854" s="519"/>
      <c r="D854" s="518"/>
      <c r="E854" s="519"/>
      <c r="F854" s="518"/>
      <c r="G854" s="28"/>
    </row>
    <row r="855" spans="1:7" x14ac:dyDescent="0.25">
      <c r="A855" s="518"/>
      <c r="B855" s="518"/>
      <c r="C855" s="519"/>
      <c r="D855" s="518"/>
      <c r="E855" s="519"/>
      <c r="F855" s="518"/>
      <c r="G855" s="28"/>
    </row>
    <row r="856" spans="1:7" x14ac:dyDescent="0.25">
      <c r="A856" s="518"/>
      <c r="B856" s="518"/>
      <c r="C856" s="519"/>
      <c r="D856" s="518"/>
      <c r="E856" s="519"/>
      <c r="F856" s="518"/>
      <c r="G856" s="28"/>
    </row>
    <row r="857" spans="1:7" x14ac:dyDescent="0.25">
      <c r="A857" s="518"/>
      <c r="B857" s="518"/>
      <c r="C857" s="519"/>
      <c r="D857" s="518"/>
      <c r="E857" s="519"/>
      <c r="F857" s="518"/>
      <c r="G857" s="28"/>
    </row>
    <row r="858" spans="1:7" x14ac:dyDescent="0.25">
      <c r="A858" s="518"/>
      <c r="B858" s="518"/>
      <c r="C858" s="519"/>
      <c r="D858" s="518"/>
      <c r="E858" s="519"/>
      <c r="F858" s="518"/>
      <c r="G858" s="28"/>
    </row>
    <row r="859" spans="1:7" x14ac:dyDescent="0.25">
      <c r="A859" s="518"/>
      <c r="B859" s="518"/>
      <c r="C859" s="519"/>
      <c r="D859" s="518"/>
      <c r="E859" s="519"/>
      <c r="F859" s="518"/>
      <c r="G859" s="28"/>
    </row>
    <row r="860" spans="1:7" x14ac:dyDescent="0.25">
      <c r="A860" s="518"/>
      <c r="B860" s="518"/>
      <c r="C860" s="519"/>
      <c r="D860" s="518"/>
      <c r="E860" s="519"/>
      <c r="F860" s="518"/>
      <c r="G860" s="28"/>
    </row>
    <row r="861" spans="1:7" x14ac:dyDescent="0.25">
      <c r="A861" s="518"/>
      <c r="B861" s="518"/>
      <c r="C861" s="519"/>
      <c r="D861" s="518"/>
      <c r="E861" s="519"/>
      <c r="F861" s="518"/>
      <c r="G861" s="28"/>
    </row>
    <row r="862" spans="1:7" x14ac:dyDescent="0.25">
      <c r="A862" s="518"/>
      <c r="B862" s="518"/>
      <c r="C862" s="519"/>
      <c r="D862" s="518"/>
      <c r="E862" s="519"/>
      <c r="F862" s="518"/>
      <c r="G862" s="28"/>
    </row>
    <row r="863" spans="1:7" x14ac:dyDescent="0.25">
      <c r="A863" s="518"/>
      <c r="B863" s="518"/>
      <c r="C863" s="519"/>
      <c r="D863" s="518"/>
      <c r="E863" s="519"/>
      <c r="F863" s="518"/>
      <c r="G863" s="28"/>
    </row>
    <row r="864" spans="1:7" x14ac:dyDescent="0.25">
      <c r="A864" s="518"/>
      <c r="B864" s="518"/>
      <c r="C864" s="519"/>
      <c r="D864" s="518"/>
      <c r="E864" s="519"/>
      <c r="F864" s="518"/>
      <c r="G864" s="28"/>
    </row>
    <row r="865" spans="1:7" x14ac:dyDescent="0.25">
      <c r="A865" s="518"/>
      <c r="B865" s="518"/>
      <c r="C865" s="519"/>
      <c r="D865" s="518"/>
      <c r="E865" s="519"/>
      <c r="F865" s="518"/>
      <c r="G865" s="28"/>
    </row>
    <row r="866" spans="1:7" x14ac:dyDescent="0.25">
      <c r="A866" s="518"/>
      <c r="B866" s="518"/>
      <c r="C866" s="519"/>
      <c r="D866" s="518"/>
      <c r="E866" s="519"/>
      <c r="F866" s="518"/>
      <c r="G866" s="28"/>
    </row>
    <row r="867" spans="1:7" x14ac:dyDescent="0.25">
      <c r="A867" s="518"/>
      <c r="B867" s="518"/>
      <c r="C867" s="519"/>
      <c r="D867" s="518"/>
      <c r="E867" s="519"/>
      <c r="F867" s="518"/>
      <c r="G867" s="28"/>
    </row>
    <row r="868" spans="1:7" x14ac:dyDescent="0.25">
      <c r="A868" s="518"/>
      <c r="B868" s="518"/>
      <c r="C868" s="519"/>
      <c r="D868" s="518"/>
      <c r="E868" s="519"/>
      <c r="F868" s="518"/>
      <c r="G868" s="28"/>
    </row>
    <row r="869" spans="1:7" x14ac:dyDescent="0.25">
      <c r="A869" s="518"/>
      <c r="B869" s="518"/>
      <c r="C869" s="519"/>
      <c r="D869" s="518"/>
      <c r="E869" s="519"/>
      <c r="F869" s="518"/>
      <c r="G869" s="28"/>
    </row>
    <row r="870" spans="1:7" x14ac:dyDescent="0.25">
      <c r="A870" s="518"/>
      <c r="B870" s="518"/>
      <c r="C870" s="519"/>
      <c r="D870" s="518"/>
      <c r="E870" s="519"/>
      <c r="F870" s="518"/>
      <c r="G870" s="28"/>
    </row>
    <row r="871" spans="1:7" x14ac:dyDescent="0.25">
      <c r="A871" s="518"/>
      <c r="B871" s="518"/>
      <c r="C871" s="519"/>
      <c r="D871" s="518"/>
      <c r="E871" s="519"/>
      <c r="F871" s="518"/>
      <c r="G871" s="28"/>
    </row>
    <row r="872" spans="1:7" x14ac:dyDescent="0.25">
      <c r="A872" s="518"/>
      <c r="B872" s="518"/>
      <c r="C872" s="519"/>
      <c r="D872" s="518"/>
      <c r="E872" s="519"/>
      <c r="F872" s="518"/>
      <c r="G872" s="28"/>
    </row>
    <row r="873" spans="1:7" x14ac:dyDescent="0.25">
      <c r="A873" s="518"/>
      <c r="B873" s="518"/>
      <c r="C873" s="519"/>
      <c r="D873" s="518"/>
      <c r="E873" s="519"/>
      <c r="F873" s="518"/>
      <c r="G873" s="28"/>
    </row>
    <row r="874" spans="1:7" x14ac:dyDescent="0.25">
      <c r="A874" s="518"/>
      <c r="B874" s="518"/>
      <c r="C874" s="519"/>
      <c r="D874" s="518"/>
      <c r="E874" s="519"/>
      <c r="F874" s="518"/>
      <c r="G874" s="28"/>
    </row>
    <row r="875" spans="1:7" x14ac:dyDescent="0.25">
      <c r="A875" s="518"/>
      <c r="B875" s="518"/>
      <c r="C875" s="519"/>
      <c r="D875" s="518"/>
      <c r="E875" s="519"/>
      <c r="F875" s="518"/>
      <c r="G875" s="28"/>
    </row>
    <row r="876" spans="1:7" x14ac:dyDescent="0.25">
      <c r="A876" s="518"/>
      <c r="B876" s="518"/>
      <c r="C876" s="519"/>
      <c r="D876" s="518"/>
      <c r="E876" s="519"/>
      <c r="F876" s="518"/>
      <c r="G876" s="28"/>
    </row>
    <row r="877" spans="1:7" x14ac:dyDescent="0.25">
      <c r="A877" s="518"/>
      <c r="B877" s="518"/>
      <c r="C877" s="519"/>
      <c r="D877" s="518"/>
      <c r="E877" s="519"/>
      <c r="F877" s="518"/>
      <c r="G877" s="28"/>
    </row>
    <row r="878" spans="1:7" x14ac:dyDescent="0.25">
      <c r="A878" s="518"/>
      <c r="B878" s="518"/>
      <c r="C878" s="519"/>
      <c r="D878" s="518"/>
      <c r="E878" s="519"/>
      <c r="F878" s="518"/>
      <c r="G878" s="28"/>
    </row>
    <row r="879" spans="1:7" x14ac:dyDescent="0.25">
      <c r="A879" s="518"/>
      <c r="B879" s="518"/>
      <c r="C879" s="519"/>
      <c r="D879" s="518"/>
      <c r="E879" s="519"/>
      <c r="F879" s="518"/>
      <c r="G879" s="28"/>
    </row>
    <row r="880" spans="1:7" x14ac:dyDescent="0.25">
      <c r="A880" s="518"/>
      <c r="B880" s="518"/>
      <c r="C880" s="519"/>
      <c r="D880" s="518"/>
      <c r="E880" s="519"/>
      <c r="F880" s="518"/>
      <c r="G880" s="28"/>
    </row>
    <row r="881" spans="1:7" x14ac:dyDescent="0.25">
      <c r="A881" s="518"/>
      <c r="B881" s="518"/>
      <c r="C881" s="519"/>
      <c r="D881" s="518"/>
      <c r="E881" s="519"/>
      <c r="F881" s="518"/>
      <c r="G881" s="28"/>
    </row>
    <row r="882" spans="1:7" x14ac:dyDescent="0.25">
      <c r="A882" s="518"/>
      <c r="B882" s="518"/>
      <c r="C882" s="519"/>
      <c r="D882" s="518"/>
      <c r="E882" s="519"/>
      <c r="F882" s="518"/>
      <c r="G882" s="28"/>
    </row>
    <row r="883" spans="1:7" x14ac:dyDescent="0.25">
      <c r="A883" s="518"/>
      <c r="B883" s="518"/>
      <c r="C883" s="519"/>
      <c r="D883" s="518"/>
      <c r="E883" s="519"/>
      <c r="F883" s="518"/>
      <c r="G883" s="28"/>
    </row>
    <row r="884" spans="1:7" x14ac:dyDescent="0.25">
      <c r="A884" s="518"/>
      <c r="B884" s="518"/>
      <c r="C884" s="519"/>
      <c r="D884" s="518"/>
      <c r="E884" s="519"/>
      <c r="F884" s="518"/>
      <c r="G884" s="28"/>
    </row>
    <row r="885" spans="1:7" x14ac:dyDescent="0.25">
      <c r="A885" s="518"/>
      <c r="B885" s="518"/>
      <c r="C885" s="519"/>
      <c r="D885" s="518"/>
      <c r="E885" s="519"/>
      <c r="F885" s="518"/>
      <c r="G885" s="28"/>
    </row>
    <row r="886" spans="1:7" x14ac:dyDescent="0.25">
      <c r="A886" s="518"/>
      <c r="B886" s="518"/>
      <c r="C886" s="519"/>
      <c r="D886" s="518"/>
      <c r="E886" s="519"/>
      <c r="F886" s="518"/>
      <c r="G886" s="28"/>
    </row>
    <row r="887" spans="1:7" x14ac:dyDescent="0.25">
      <c r="A887" s="518"/>
      <c r="B887" s="518"/>
      <c r="C887" s="519"/>
      <c r="D887" s="518"/>
      <c r="E887" s="519"/>
      <c r="F887" s="518"/>
      <c r="G887" s="28"/>
    </row>
    <row r="888" spans="1:7" x14ac:dyDescent="0.25">
      <c r="A888" s="518"/>
      <c r="B888" s="518"/>
      <c r="C888" s="519"/>
      <c r="D888" s="518"/>
      <c r="E888" s="519"/>
      <c r="F888" s="518"/>
      <c r="G888" s="28"/>
    </row>
    <row r="889" spans="1:7" x14ac:dyDescent="0.25">
      <c r="A889" s="518"/>
      <c r="B889" s="518"/>
      <c r="C889" s="519"/>
      <c r="D889" s="518"/>
      <c r="E889" s="519"/>
      <c r="F889" s="518"/>
      <c r="G889" s="28"/>
    </row>
    <row r="890" spans="1:7" x14ac:dyDescent="0.25">
      <c r="A890" s="518"/>
      <c r="B890" s="518"/>
      <c r="C890" s="519"/>
      <c r="D890" s="518"/>
      <c r="E890" s="519"/>
      <c r="F890" s="518"/>
      <c r="G890" s="28"/>
    </row>
    <row r="891" spans="1:7" x14ac:dyDescent="0.25">
      <c r="A891" s="518"/>
      <c r="B891" s="518"/>
      <c r="C891" s="519"/>
      <c r="D891" s="518"/>
      <c r="E891" s="519"/>
      <c r="F891" s="518"/>
      <c r="G891" s="28"/>
    </row>
    <row r="892" spans="1:7" x14ac:dyDescent="0.25">
      <c r="A892" s="518"/>
      <c r="B892" s="518"/>
      <c r="C892" s="519"/>
      <c r="D892" s="518"/>
      <c r="E892" s="519"/>
      <c r="F892" s="518"/>
      <c r="G892" s="28"/>
    </row>
    <row r="893" spans="1:7" x14ac:dyDescent="0.25">
      <c r="A893" s="518"/>
      <c r="B893" s="518"/>
      <c r="C893" s="519"/>
      <c r="D893" s="518"/>
      <c r="E893" s="519"/>
      <c r="F893" s="518"/>
      <c r="G893" s="28"/>
    </row>
    <row r="894" spans="1:7" x14ac:dyDescent="0.25">
      <c r="A894" s="518"/>
      <c r="B894" s="518"/>
      <c r="C894" s="519"/>
      <c r="D894" s="518"/>
      <c r="E894" s="519"/>
      <c r="F894" s="518"/>
      <c r="G894" s="28"/>
    </row>
    <row r="895" spans="1:7" x14ac:dyDescent="0.25">
      <c r="A895" s="518"/>
      <c r="B895" s="518"/>
      <c r="C895" s="519"/>
      <c r="D895" s="518"/>
      <c r="E895" s="519"/>
      <c r="F895" s="518"/>
      <c r="G895" s="28"/>
    </row>
    <row r="896" spans="1:7" x14ac:dyDescent="0.25">
      <c r="A896" s="518"/>
      <c r="B896" s="518"/>
      <c r="C896" s="519"/>
      <c r="D896" s="518"/>
      <c r="E896" s="519"/>
      <c r="F896" s="518"/>
      <c r="G896" s="28"/>
    </row>
    <row r="897" spans="1:7" x14ac:dyDescent="0.25">
      <c r="A897" s="518"/>
      <c r="B897" s="28"/>
      <c r="C897" s="28"/>
      <c r="D897" s="28"/>
      <c r="E897" s="28"/>
      <c r="F897" s="520"/>
      <c r="G897" s="28"/>
    </row>
    <row r="898" spans="1:7" x14ac:dyDescent="0.25">
      <c r="A898" s="518"/>
      <c r="B898" s="28"/>
      <c r="C898" s="28"/>
      <c r="D898" s="28"/>
      <c r="E898" s="28"/>
      <c r="F898" s="28"/>
      <c r="G898" s="28"/>
    </row>
    <row r="899" spans="1:7" x14ac:dyDescent="0.25">
      <c r="A899" s="28"/>
      <c r="B899" s="28"/>
      <c r="C899" s="28"/>
      <c r="D899" s="28"/>
      <c r="E899" s="28"/>
      <c r="F899" s="28"/>
      <c r="G899" s="28"/>
    </row>
    <row r="900" spans="1:7" x14ac:dyDescent="0.25">
      <c r="A900" s="28"/>
      <c r="B900" s="28"/>
      <c r="C900" s="28"/>
      <c r="D900" s="28"/>
      <c r="E900" s="28"/>
      <c r="F900" s="144"/>
      <c r="G900" s="28"/>
    </row>
  </sheetData>
  <pageMargins left="0.7" right="0.7" top="0.75" bottom="0.75" header="0.3" footer="0.3"/>
  <pageSetup paperSize="14" scale="7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CI22"/>
  <sheetViews>
    <sheetView zoomScaleNormal="100" workbookViewId="0">
      <selection activeCell="Q16" sqref="Q16"/>
    </sheetView>
  </sheetViews>
  <sheetFormatPr baseColWidth="10" defaultRowHeight="13.5" x14ac:dyDescent="0.25"/>
  <cols>
    <col min="1" max="1" width="30.42578125" style="8" customWidth="1"/>
    <col min="2" max="3" width="13.28515625" style="8" bestFit="1" customWidth="1"/>
    <col min="4" max="4" width="13" style="8" bestFit="1" customWidth="1"/>
    <col min="5" max="5" width="13.28515625" style="8" bestFit="1" customWidth="1"/>
    <col min="6" max="6" width="13" style="8" bestFit="1" customWidth="1"/>
    <col min="7" max="7" width="13.28515625" style="8" bestFit="1" customWidth="1"/>
    <col min="8" max="9" width="13" style="8" bestFit="1" customWidth="1"/>
    <col min="10" max="10" width="14.42578125" style="8" customWidth="1"/>
    <col min="11" max="11" width="13.28515625" style="8" bestFit="1" customWidth="1"/>
    <col min="12" max="12" width="14.28515625" style="8" customWidth="1"/>
    <col min="13" max="13" width="13.28515625" style="8" customWidth="1"/>
    <col min="14" max="14" width="18.140625" style="8" customWidth="1"/>
    <col min="15" max="16384" width="11.42578125" style="8"/>
  </cols>
  <sheetData>
    <row r="1" spans="1:87" ht="20.25" customHeight="1" x14ac:dyDescent="0.25">
      <c r="A1" s="68" t="s">
        <v>446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87" ht="19.5" customHeight="1" x14ac:dyDescent="0.25">
      <c r="A2" s="68" t="s">
        <v>117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87" x14ac:dyDescent="0.25">
      <c r="A3" s="68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87" s="62" customFormat="1" ht="15" customHeight="1" x14ac:dyDescent="0.25">
      <c r="A4" s="148" t="s">
        <v>110</v>
      </c>
      <c r="B4" s="148" t="s">
        <v>2</v>
      </c>
      <c r="C4" s="148" t="s">
        <v>3</v>
      </c>
      <c r="D4" s="148" t="s">
        <v>4</v>
      </c>
      <c r="E4" s="148" t="s">
        <v>5</v>
      </c>
      <c r="F4" s="148" t="s">
        <v>6</v>
      </c>
      <c r="G4" s="148" t="s">
        <v>7</v>
      </c>
      <c r="H4" s="148" t="s">
        <v>8</v>
      </c>
      <c r="I4" s="148" t="s">
        <v>9</v>
      </c>
      <c r="J4" s="148" t="s">
        <v>10</v>
      </c>
      <c r="K4" s="148" t="s">
        <v>11</v>
      </c>
      <c r="L4" s="148" t="s">
        <v>12</v>
      </c>
      <c r="M4" s="148" t="s">
        <v>13</v>
      </c>
      <c r="N4" s="53" t="s">
        <v>22</v>
      </c>
    </row>
    <row r="5" spans="1:87" s="62" customFormat="1" ht="20.100000000000001" customHeight="1" x14ac:dyDescent="0.3">
      <c r="A5" s="134" t="s">
        <v>190</v>
      </c>
      <c r="B5" s="521">
        <v>18.5</v>
      </c>
      <c r="C5" s="521">
        <v>19</v>
      </c>
      <c r="D5" s="521">
        <v>21.5</v>
      </c>
      <c r="E5" s="521">
        <v>23</v>
      </c>
      <c r="F5" s="521">
        <v>15</v>
      </c>
      <c r="G5" s="511">
        <v>19.5</v>
      </c>
      <c r="H5" s="521">
        <v>17.5</v>
      </c>
      <c r="I5" s="521">
        <v>25</v>
      </c>
      <c r="J5" s="521">
        <v>15.5</v>
      </c>
      <c r="K5" s="521">
        <v>8.5</v>
      </c>
      <c r="L5" s="521">
        <v>20.2</v>
      </c>
      <c r="M5" s="521">
        <v>15.59</v>
      </c>
      <c r="N5" s="368">
        <f>SUM(B5:M5)</f>
        <v>218.79</v>
      </c>
    </row>
    <row r="6" spans="1:87" s="62" customFormat="1" ht="20.100000000000001" customHeight="1" x14ac:dyDescent="0.3">
      <c r="A6" s="134" t="s">
        <v>191</v>
      </c>
      <c r="B6" s="521">
        <v>463.48</v>
      </c>
      <c r="C6" s="521">
        <v>364.21000000000004</v>
      </c>
      <c r="D6" s="521">
        <v>356.94000000000005</v>
      </c>
      <c r="E6" s="521">
        <v>279.5</v>
      </c>
      <c r="F6" s="521">
        <v>243.24</v>
      </c>
      <c r="G6" s="511">
        <v>243.88000000000002</v>
      </c>
      <c r="H6" s="521">
        <v>198.06</v>
      </c>
      <c r="I6" s="521">
        <v>273.17</v>
      </c>
      <c r="J6" s="521">
        <v>236.27</v>
      </c>
      <c r="K6" s="521">
        <v>332.6</v>
      </c>
      <c r="L6" s="521">
        <v>360.70000000000005</v>
      </c>
      <c r="M6" s="521">
        <v>377.12</v>
      </c>
      <c r="N6" s="368">
        <f t="shared" ref="N6:N19" si="0">SUM(B6:M6)</f>
        <v>3729.17</v>
      </c>
    </row>
    <row r="7" spans="1:87" s="62" customFormat="1" ht="20.100000000000001" customHeight="1" x14ac:dyDescent="0.3">
      <c r="A7" s="134" t="s">
        <v>192</v>
      </c>
      <c r="B7" s="521">
        <v>4</v>
      </c>
      <c r="C7" s="521">
        <v>2.5</v>
      </c>
      <c r="D7" s="521">
        <v>2.5</v>
      </c>
      <c r="E7" s="521">
        <v>1.5</v>
      </c>
      <c r="F7" s="521">
        <v>1.5</v>
      </c>
      <c r="G7" s="511">
        <v>5</v>
      </c>
      <c r="H7" s="521">
        <v>0</v>
      </c>
      <c r="I7" s="521">
        <v>1.5</v>
      </c>
      <c r="J7" s="521">
        <v>0</v>
      </c>
      <c r="K7" s="521">
        <v>1.5</v>
      </c>
      <c r="L7" s="521">
        <v>0</v>
      </c>
      <c r="M7" s="521">
        <v>0</v>
      </c>
      <c r="N7" s="368">
        <f t="shared" si="0"/>
        <v>20</v>
      </c>
    </row>
    <row r="8" spans="1:87" s="62" customFormat="1" ht="20.100000000000001" customHeight="1" x14ac:dyDescent="0.3">
      <c r="A8" s="134" t="s">
        <v>214</v>
      </c>
      <c r="B8" s="521">
        <v>0</v>
      </c>
      <c r="C8" s="521">
        <v>0</v>
      </c>
      <c r="D8" s="521">
        <v>0</v>
      </c>
      <c r="E8" s="521">
        <v>0</v>
      </c>
      <c r="F8" s="521">
        <v>0</v>
      </c>
      <c r="G8" s="511">
        <v>0</v>
      </c>
      <c r="H8" s="521">
        <v>0</v>
      </c>
      <c r="I8" s="521">
        <v>0</v>
      </c>
      <c r="J8" s="521">
        <v>0</v>
      </c>
      <c r="K8" s="521">
        <v>0</v>
      </c>
      <c r="L8" s="521">
        <v>0</v>
      </c>
      <c r="M8" s="521"/>
      <c r="N8" s="635">
        <f t="shared" si="0"/>
        <v>0</v>
      </c>
    </row>
    <row r="9" spans="1:87" s="62" customFormat="1" ht="20.100000000000001" customHeight="1" x14ac:dyDescent="0.3">
      <c r="A9" s="134" t="s">
        <v>193</v>
      </c>
      <c r="B9" s="521">
        <v>83846.570000000007</v>
      </c>
      <c r="C9" s="521">
        <v>75338.510000000009</v>
      </c>
      <c r="D9" s="521">
        <v>74533.87</v>
      </c>
      <c r="E9" s="521">
        <v>63648.41</v>
      </c>
      <c r="F9" s="521">
        <v>67479.73000000001</v>
      </c>
      <c r="G9" s="511">
        <v>62751.990000000005</v>
      </c>
      <c r="H9" s="521">
        <v>72274.37</v>
      </c>
      <c r="I9" s="521">
        <v>72569.89</v>
      </c>
      <c r="J9" s="521">
        <v>67629.69</v>
      </c>
      <c r="K9" s="521">
        <v>74196.13</v>
      </c>
      <c r="L9" s="521">
        <v>80016.759999999995</v>
      </c>
      <c r="M9" s="521">
        <v>86650.959999999992</v>
      </c>
      <c r="N9" s="368">
        <f t="shared" si="0"/>
        <v>880936.88</v>
      </c>
    </row>
    <row r="10" spans="1:87" s="62" customFormat="1" ht="20.100000000000001" customHeight="1" x14ac:dyDescent="0.3">
      <c r="A10" s="134" t="s">
        <v>194</v>
      </c>
      <c r="B10" s="521">
        <v>0</v>
      </c>
      <c r="C10" s="521">
        <v>0</v>
      </c>
      <c r="D10" s="521">
        <v>0.2</v>
      </c>
      <c r="E10" s="521">
        <v>0</v>
      </c>
      <c r="F10" s="521">
        <v>0</v>
      </c>
      <c r="G10" s="511">
        <v>0.5</v>
      </c>
      <c r="H10" s="521">
        <v>0</v>
      </c>
      <c r="I10" s="521">
        <v>0</v>
      </c>
      <c r="J10" s="521">
        <v>0</v>
      </c>
      <c r="K10" s="521">
        <v>0</v>
      </c>
      <c r="L10" s="521">
        <v>0</v>
      </c>
      <c r="M10" s="521">
        <v>0</v>
      </c>
      <c r="N10" s="368">
        <f t="shared" si="0"/>
        <v>0.7</v>
      </c>
    </row>
    <row r="11" spans="1:87" s="62" customFormat="1" ht="20.100000000000001" customHeight="1" x14ac:dyDescent="0.3">
      <c r="A11" s="134" t="s">
        <v>195</v>
      </c>
      <c r="B11" s="521">
        <v>26100.670000000002</v>
      </c>
      <c r="C11" s="521">
        <v>25581.93</v>
      </c>
      <c r="D11" s="521">
        <v>26695.47</v>
      </c>
      <c r="E11" s="521">
        <v>14482.63</v>
      </c>
      <c r="F11" s="521">
        <v>19509.72</v>
      </c>
      <c r="G11" s="511">
        <v>17395.710000000003</v>
      </c>
      <c r="H11" s="521">
        <v>22546.48</v>
      </c>
      <c r="I11" s="521">
        <v>15907.19</v>
      </c>
      <c r="J11" s="521">
        <v>16541.96</v>
      </c>
      <c r="K11" s="521">
        <v>18986.489999999998</v>
      </c>
      <c r="L11" s="521">
        <v>18520.259999999998</v>
      </c>
      <c r="M11" s="521">
        <v>24631.25</v>
      </c>
      <c r="N11" s="368">
        <f t="shared" si="0"/>
        <v>246899.76</v>
      </c>
    </row>
    <row r="12" spans="1:87" s="62" customFormat="1" ht="20.100000000000001" customHeight="1" x14ac:dyDescent="0.3">
      <c r="A12" s="134" t="s">
        <v>196</v>
      </c>
      <c r="B12" s="521">
        <v>0</v>
      </c>
      <c r="C12" s="521">
        <v>0</v>
      </c>
      <c r="D12" s="521">
        <v>0</v>
      </c>
      <c r="E12" s="521">
        <v>0</v>
      </c>
      <c r="F12" s="521">
        <v>0</v>
      </c>
      <c r="G12" s="511">
        <v>0</v>
      </c>
      <c r="H12" s="521">
        <v>0</v>
      </c>
      <c r="I12" s="521">
        <v>0</v>
      </c>
      <c r="J12" s="521">
        <v>0</v>
      </c>
      <c r="K12" s="521">
        <v>0</v>
      </c>
      <c r="L12" s="521">
        <v>0</v>
      </c>
      <c r="M12" s="521">
        <v>0</v>
      </c>
      <c r="N12" s="635">
        <f t="shared" si="0"/>
        <v>0</v>
      </c>
    </row>
    <row r="13" spans="1:87" s="62" customFormat="1" ht="20.100000000000001" customHeight="1" x14ac:dyDescent="0.3">
      <c r="A13" s="134" t="s">
        <v>197</v>
      </c>
      <c r="B13" s="521">
        <v>0</v>
      </c>
      <c r="C13" s="521">
        <v>0</v>
      </c>
      <c r="D13" s="521">
        <v>0</v>
      </c>
      <c r="E13" s="521">
        <v>0</v>
      </c>
      <c r="F13" s="521">
        <v>0</v>
      </c>
      <c r="G13" s="511">
        <v>0</v>
      </c>
      <c r="H13" s="521">
        <v>0</v>
      </c>
      <c r="I13" s="521">
        <v>0</v>
      </c>
      <c r="J13" s="521">
        <v>0</v>
      </c>
      <c r="K13" s="521">
        <v>0</v>
      </c>
      <c r="L13" s="521">
        <v>0</v>
      </c>
      <c r="M13" s="521">
        <v>0</v>
      </c>
      <c r="N13" s="635">
        <f t="shared" si="0"/>
        <v>0</v>
      </c>
    </row>
    <row r="14" spans="1:87" s="62" customFormat="1" ht="20.100000000000001" customHeight="1" x14ac:dyDescent="0.3">
      <c r="A14" s="134" t="s">
        <v>198</v>
      </c>
      <c r="B14" s="521">
        <v>413.81</v>
      </c>
      <c r="C14" s="521">
        <v>280.90999999999997</v>
      </c>
      <c r="D14" s="521">
        <v>332.79999999999995</v>
      </c>
      <c r="E14" s="521">
        <v>316.37</v>
      </c>
      <c r="F14" s="521">
        <v>2101.5300000000002</v>
      </c>
      <c r="G14" s="511">
        <v>1364.5</v>
      </c>
      <c r="H14" s="521">
        <v>751.43</v>
      </c>
      <c r="I14" s="521">
        <v>946.45999999999992</v>
      </c>
      <c r="J14" s="521">
        <v>712.2</v>
      </c>
      <c r="K14" s="521">
        <v>1819.9</v>
      </c>
      <c r="L14" s="521">
        <v>2958.2200000000003</v>
      </c>
      <c r="M14" s="521">
        <v>5473.9999999999991</v>
      </c>
      <c r="N14" s="368">
        <f t="shared" si="0"/>
        <v>17472.13</v>
      </c>
    </row>
    <row r="15" spans="1:87" s="62" customFormat="1" ht="20.100000000000001" customHeight="1" x14ac:dyDescent="0.3">
      <c r="A15" s="134" t="s">
        <v>339</v>
      </c>
      <c r="B15" s="521">
        <v>14957.08</v>
      </c>
      <c r="C15" s="521">
        <v>10948.27</v>
      </c>
      <c r="D15" s="521">
        <v>11496.680000000002</v>
      </c>
      <c r="E15" s="521">
        <v>10645.29</v>
      </c>
      <c r="F15" s="521">
        <v>9124.92</v>
      </c>
      <c r="G15" s="511">
        <v>8096.61</v>
      </c>
      <c r="H15" s="521">
        <v>8804.6200000000008</v>
      </c>
      <c r="I15" s="521">
        <v>8132</v>
      </c>
      <c r="J15" s="521">
        <v>8474.26</v>
      </c>
      <c r="K15" s="521">
        <v>11239.66</v>
      </c>
      <c r="L15" s="521">
        <v>11143.5</v>
      </c>
      <c r="M15" s="521">
        <v>10745.83</v>
      </c>
      <c r="N15" s="368">
        <f t="shared" si="0"/>
        <v>123808.72</v>
      </c>
    </row>
    <row r="16" spans="1:87" s="20" customFormat="1" ht="20.100000000000001" customHeight="1" x14ac:dyDescent="0.3">
      <c r="A16" s="134" t="s">
        <v>340</v>
      </c>
      <c r="B16" s="521"/>
      <c r="C16" s="521"/>
      <c r="D16" s="521"/>
      <c r="E16" s="521"/>
      <c r="F16" s="521"/>
      <c r="G16" s="511"/>
      <c r="H16" s="521"/>
      <c r="I16" s="521"/>
      <c r="J16" s="521"/>
      <c r="K16" s="521"/>
      <c r="L16" s="521"/>
      <c r="M16" s="521"/>
      <c r="N16" s="368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1:87" s="20" customFormat="1" ht="20.100000000000001" customHeight="1" x14ac:dyDescent="0.3">
      <c r="A17" s="134" t="s">
        <v>205</v>
      </c>
      <c r="B17" s="521">
        <v>0</v>
      </c>
      <c r="C17" s="521">
        <v>0</v>
      </c>
      <c r="D17" s="521">
        <v>0</v>
      </c>
      <c r="E17" s="521">
        <v>0</v>
      </c>
      <c r="F17" s="521">
        <v>1.59</v>
      </c>
      <c r="G17" s="511">
        <v>3.59</v>
      </c>
      <c r="H17" s="521">
        <v>3.43</v>
      </c>
      <c r="I17" s="521">
        <v>3.46</v>
      </c>
      <c r="J17" s="521">
        <v>2.73</v>
      </c>
      <c r="K17" s="521">
        <v>3.03</v>
      </c>
      <c r="L17" s="521">
        <v>2.25</v>
      </c>
      <c r="M17" s="521">
        <v>1.59</v>
      </c>
      <c r="N17" s="368">
        <f t="shared" si="0"/>
        <v>21.67</v>
      </c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1:87" s="205" customFormat="1" ht="20.100000000000001" customHeight="1" x14ac:dyDescent="0.3">
      <c r="A18" s="204" t="s">
        <v>433</v>
      </c>
      <c r="B18" s="206"/>
      <c r="C18" s="206"/>
      <c r="D18" s="206"/>
      <c r="E18" s="206"/>
      <c r="F18" s="206"/>
      <c r="G18" s="206"/>
      <c r="H18" s="206"/>
      <c r="I18" s="521"/>
      <c r="J18" s="206"/>
      <c r="K18" s="206"/>
      <c r="L18" s="206"/>
      <c r="M18" s="206"/>
      <c r="N18" s="368"/>
      <c r="P18" s="313"/>
    </row>
    <row r="19" spans="1:87" s="76" customFormat="1" ht="20.100000000000001" customHeight="1" x14ac:dyDescent="0.2">
      <c r="A19" s="241" t="s">
        <v>22</v>
      </c>
      <c r="B19" s="368">
        <f>SUM(B5:B18)</f>
        <v>125804.11</v>
      </c>
      <c r="C19" s="368">
        <f t="shared" ref="C19:M19" si="1">SUM(C5:C18)</f>
        <v>112535.33000000003</v>
      </c>
      <c r="D19" s="368">
        <f t="shared" si="1"/>
        <v>113439.96</v>
      </c>
      <c r="E19" s="368">
        <f t="shared" si="1"/>
        <v>89396.700000000012</v>
      </c>
      <c r="F19" s="368">
        <f t="shared" si="1"/>
        <v>98477.23000000001</v>
      </c>
      <c r="G19" s="368">
        <f t="shared" si="1"/>
        <v>89881.279999999999</v>
      </c>
      <c r="H19" s="368">
        <f t="shared" si="1"/>
        <v>104595.88999999997</v>
      </c>
      <c r="I19" s="368">
        <f t="shared" si="1"/>
        <v>97858.670000000013</v>
      </c>
      <c r="J19" s="368">
        <f t="shared" si="1"/>
        <v>93612.61</v>
      </c>
      <c r="K19" s="368">
        <f t="shared" si="1"/>
        <v>106587.81</v>
      </c>
      <c r="L19" s="368">
        <f t="shared" si="1"/>
        <v>113021.88999999998</v>
      </c>
      <c r="M19" s="368">
        <f t="shared" si="1"/>
        <v>127896.34</v>
      </c>
      <c r="N19" s="368">
        <f t="shared" si="0"/>
        <v>1273107.82</v>
      </c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</row>
    <row r="20" spans="1:87" x14ac:dyDescent="0.25">
      <c r="A20" s="135"/>
      <c r="B20" s="137"/>
      <c r="C20" s="137"/>
      <c r="D20" s="137"/>
      <c r="E20" s="137"/>
      <c r="F20" s="137">
        <v>0</v>
      </c>
      <c r="G20" s="137"/>
      <c r="H20" s="137"/>
      <c r="I20" s="137"/>
      <c r="J20" s="137"/>
      <c r="K20" s="137"/>
      <c r="L20" s="137"/>
      <c r="M20" s="137"/>
      <c r="N20" s="137"/>
      <c r="O20" s="12"/>
      <c r="P20" s="44"/>
      <c r="Q20" s="44"/>
      <c r="R20" s="4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</row>
    <row r="21" spans="1:87" x14ac:dyDescent="0.25">
      <c r="A21" s="45" t="s">
        <v>113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87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</sheetData>
  <pageMargins left="0.7" right="0.7" top="0.75" bottom="0.75" header="0.3" footer="0.3"/>
  <pageSetup paperSize="14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P22"/>
  <sheetViews>
    <sheetView zoomScaleNormal="100" workbookViewId="0">
      <selection activeCell="P25" sqref="P25"/>
    </sheetView>
  </sheetViews>
  <sheetFormatPr baseColWidth="10" defaultRowHeight="13.5" x14ac:dyDescent="0.25"/>
  <cols>
    <col min="1" max="1" width="29.85546875" style="8" customWidth="1"/>
    <col min="2" max="2" width="14.140625" style="8" customWidth="1"/>
    <col min="3" max="3" width="12.7109375" style="8" customWidth="1"/>
    <col min="4" max="4" width="12.28515625" style="8" customWidth="1"/>
    <col min="5" max="6" width="12.7109375" style="8" customWidth="1"/>
    <col min="7" max="7" width="12.28515625" style="8" customWidth="1"/>
    <col min="8" max="8" width="15.28515625" style="8" bestFit="1" customWidth="1"/>
    <col min="9" max="9" width="12" style="8" customWidth="1"/>
    <col min="10" max="10" width="14.42578125" style="8" customWidth="1"/>
    <col min="11" max="11" width="12.7109375" style="8" customWidth="1"/>
    <col min="12" max="12" width="14.28515625" style="8" customWidth="1"/>
    <col min="13" max="13" width="13.28515625" style="8" customWidth="1"/>
    <col min="14" max="14" width="20.28515625" style="8" customWidth="1"/>
    <col min="15" max="15" width="12.28515625" style="8" bestFit="1" customWidth="1"/>
    <col min="16" max="16" width="12.85546875" style="8" bestFit="1" customWidth="1"/>
    <col min="17" max="16384" width="11.42578125" style="8"/>
  </cols>
  <sheetData>
    <row r="1" spans="1:15" x14ac:dyDescent="0.25">
      <c r="A1" s="68" t="s">
        <v>446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68" t="s">
        <v>118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68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" customHeight="1" x14ac:dyDescent="0.25">
      <c r="A4" s="46" t="s">
        <v>110</v>
      </c>
      <c r="B4" s="46" t="s">
        <v>2</v>
      </c>
      <c r="C4" s="46" t="s">
        <v>3</v>
      </c>
      <c r="D4" s="46" t="s">
        <v>4</v>
      </c>
      <c r="E4" s="46" t="s">
        <v>5</v>
      </c>
      <c r="F4" s="46" t="s">
        <v>6</v>
      </c>
      <c r="G4" s="46" t="s">
        <v>7</v>
      </c>
      <c r="H4" s="46" t="s">
        <v>8</v>
      </c>
      <c r="I4" s="46" t="s">
        <v>9</v>
      </c>
      <c r="J4" s="46" t="s">
        <v>10</v>
      </c>
      <c r="K4" s="46" t="s">
        <v>11</v>
      </c>
      <c r="L4" s="46" t="s">
        <v>12</v>
      </c>
      <c r="M4" s="46" t="s">
        <v>13</v>
      </c>
      <c r="N4" s="46" t="s">
        <v>22</v>
      </c>
      <c r="O4" s="12"/>
    </row>
    <row r="5" spans="1:15" ht="20.100000000000001" customHeight="1" x14ac:dyDescent="0.3">
      <c r="A5" s="182" t="s">
        <v>190</v>
      </c>
      <c r="B5" s="537">
        <v>224247.99999999994</v>
      </c>
      <c r="C5" s="537">
        <v>204968.63</v>
      </c>
      <c r="D5" s="537">
        <v>227331.13000000003</v>
      </c>
      <c r="E5" s="537">
        <v>204732.02000000002</v>
      </c>
      <c r="F5" s="537">
        <v>210018.41000000003</v>
      </c>
      <c r="G5" s="537">
        <v>207297.88</v>
      </c>
      <c r="H5" s="538">
        <v>209575.22</v>
      </c>
      <c r="I5" s="538">
        <v>216901.67</v>
      </c>
      <c r="J5" s="538">
        <v>212268.01000000004</v>
      </c>
      <c r="K5" s="538">
        <v>223617.68999999997</v>
      </c>
      <c r="L5" s="538">
        <v>259006.34</v>
      </c>
      <c r="M5" s="538">
        <v>202344.22</v>
      </c>
      <c r="N5" s="367">
        <f>SUM(B5:M5)</f>
        <v>2602309.2199999997</v>
      </c>
      <c r="O5" s="12"/>
    </row>
    <row r="6" spans="1:15" ht="20.100000000000001" customHeight="1" x14ac:dyDescent="0.3">
      <c r="A6" s="182" t="s">
        <v>191</v>
      </c>
      <c r="B6" s="537">
        <v>133281.33000000002</v>
      </c>
      <c r="C6" s="537">
        <v>123509.16</v>
      </c>
      <c r="D6" s="537">
        <v>135748.20000000001</v>
      </c>
      <c r="E6" s="537">
        <v>124351.46000000002</v>
      </c>
      <c r="F6" s="537">
        <v>126839.14999999997</v>
      </c>
      <c r="G6" s="537">
        <v>120103.28</v>
      </c>
      <c r="H6" s="538">
        <v>120765.7</v>
      </c>
      <c r="I6" s="538">
        <v>121325.82</v>
      </c>
      <c r="J6" s="538">
        <v>120045.78</v>
      </c>
      <c r="K6" s="538">
        <v>119721.47</v>
      </c>
      <c r="L6" s="538">
        <v>131274.99999999997</v>
      </c>
      <c r="M6" s="538">
        <v>114779.17000000001</v>
      </c>
      <c r="N6" s="367">
        <f>SUM(B6:M6)</f>
        <v>1491745.52</v>
      </c>
      <c r="O6" s="12"/>
    </row>
    <row r="7" spans="1:15" ht="20.100000000000001" customHeight="1" x14ac:dyDescent="0.3">
      <c r="A7" s="182" t="s">
        <v>192</v>
      </c>
      <c r="B7" s="537">
        <v>48130.97</v>
      </c>
      <c r="C7" s="537">
        <v>42165.220000000016</v>
      </c>
      <c r="D7" s="537">
        <v>45811.55000000001</v>
      </c>
      <c r="E7" s="537">
        <v>39735.350000000006</v>
      </c>
      <c r="F7" s="537">
        <v>40557.479999999996</v>
      </c>
      <c r="G7" s="537">
        <v>38691.12000000001</v>
      </c>
      <c r="H7" s="538">
        <v>38476.39</v>
      </c>
      <c r="I7" s="538">
        <v>39712.279999999992</v>
      </c>
      <c r="J7" s="538">
        <v>38540.149999999994</v>
      </c>
      <c r="K7" s="538">
        <v>38009.360000000001</v>
      </c>
      <c r="L7" s="538">
        <v>43755.93</v>
      </c>
      <c r="M7" s="538">
        <v>34632.239999999998</v>
      </c>
      <c r="N7" s="367">
        <f t="shared" ref="N7:N19" si="0">SUM(B7:M7)</f>
        <v>488218.04</v>
      </c>
      <c r="O7" s="12"/>
    </row>
    <row r="8" spans="1:15" ht="20.100000000000001" customHeight="1" x14ac:dyDescent="0.3">
      <c r="A8" s="182" t="s">
        <v>214</v>
      </c>
      <c r="B8" s="537">
        <v>0</v>
      </c>
      <c r="C8" s="537">
        <v>0</v>
      </c>
      <c r="D8" s="537">
        <v>0</v>
      </c>
      <c r="E8" s="537">
        <v>0</v>
      </c>
      <c r="F8" s="537">
        <v>0</v>
      </c>
      <c r="G8" s="537">
        <v>0</v>
      </c>
      <c r="H8" s="538">
        <v>0</v>
      </c>
      <c r="I8" s="538">
        <v>0</v>
      </c>
      <c r="J8" s="538">
        <v>0</v>
      </c>
      <c r="K8" s="538">
        <v>0</v>
      </c>
      <c r="L8" s="538">
        <v>0</v>
      </c>
      <c r="M8" s="538"/>
      <c r="N8" s="378">
        <f t="shared" si="0"/>
        <v>0</v>
      </c>
      <c r="O8" s="12"/>
    </row>
    <row r="9" spans="1:15" ht="20.100000000000001" customHeight="1" x14ac:dyDescent="0.3">
      <c r="A9" s="182" t="s">
        <v>193</v>
      </c>
      <c r="B9" s="537">
        <v>0</v>
      </c>
      <c r="C9" s="537">
        <v>0</v>
      </c>
      <c r="D9" s="537">
        <v>0</v>
      </c>
      <c r="E9" s="537">
        <v>0</v>
      </c>
      <c r="F9" s="537">
        <v>0</v>
      </c>
      <c r="G9" s="537">
        <v>0</v>
      </c>
      <c r="H9" s="538">
        <v>0</v>
      </c>
      <c r="I9" s="538">
        <v>0</v>
      </c>
      <c r="J9" s="538">
        <v>0</v>
      </c>
      <c r="K9" s="538">
        <v>0</v>
      </c>
      <c r="L9" s="538">
        <v>0</v>
      </c>
      <c r="M9" s="538">
        <v>0</v>
      </c>
      <c r="N9" s="378">
        <f t="shared" si="0"/>
        <v>0</v>
      </c>
      <c r="O9" s="12"/>
    </row>
    <row r="10" spans="1:15" ht="20.100000000000001" customHeight="1" x14ac:dyDescent="0.3">
      <c r="A10" s="182" t="s">
        <v>194</v>
      </c>
      <c r="B10" s="537">
        <v>416.54999999999995</v>
      </c>
      <c r="C10" s="537">
        <v>450.40999999999997</v>
      </c>
      <c r="D10" s="537">
        <v>2400.27</v>
      </c>
      <c r="E10" s="537">
        <v>5146.12</v>
      </c>
      <c r="F10" s="537">
        <v>16537.34</v>
      </c>
      <c r="G10" s="537">
        <v>35934.93</v>
      </c>
      <c r="H10" s="538">
        <v>31848.940000000002</v>
      </c>
      <c r="I10" s="538">
        <v>21312.039999999997</v>
      </c>
      <c r="J10" s="538">
        <v>8112.4500000000007</v>
      </c>
      <c r="K10" s="538">
        <v>4430.1899999999996</v>
      </c>
      <c r="L10" s="538">
        <v>1105.4099999999999</v>
      </c>
      <c r="M10" s="538">
        <v>392.33</v>
      </c>
      <c r="N10" s="367">
        <f t="shared" si="0"/>
        <v>128086.98</v>
      </c>
      <c r="O10" s="12"/>
    </row>
    <row r="11" spans="1:15" ht="20.100000000000001" customHeight="1" x14ac:dyDescent="0.3">
      <c r="A11" s="182" t="s">
        <v>195</v>
      </c>
      <c r="B11" s="537">
        <v>0</v>
      </c>
      <c r="C11" s="537">
        <v>0</v>
      </c>
      <c r="D11" s="537">
        <v>0</v>
      </c>
      <c r="E11" s="537">
        <v>0</v>
      </c>
      <c r="F11" s="537">
        <v>0</v>
      </c>
      <c r="G11" s="537">
        <v>0</v>
      </c>
      <c r="H11" s="538">
        <v>0</v>
      </c>
      <c r="I11" s="538">
        <v>0</v>
      </c>
      <c r="J11" s="538">
        <v>0</v>
      </c>
      <c r="K11" s="538">
        <v>0</v>
      </c>
      <c r="L11" s="538">
        <v>0</v>
      </c>
      <c r="M11" s="538">
        <v>0</v>
      </c>
      <c r="N11" s="378">
        <f t="shared" si="0"/>
        <v>0</v>
      </c>
      <c r="O11" s="12"/>
    </row>
    <row r="12" spans="1:15" ht="20.100000000000001" customHeight="1" x14ac:dyDescent="0.3">
      <c r="A12" s="182" t="s">
        <v>196</v>
      </c>
      <c r="B12" s="537">
        <v>0</v>
      </c>
      <c r="C12" s="537">
        <v>0</v>
      </c>
      <c r="D12" s="537">
        <v>0</v>
      </c>
      <c r="E12" s="537">
        <v>0</v>
      </c>
      <c r="F12" s="537">
        <v>0</v>
      </c>
      <c r="G12" s="537">
        <v>0</v>
      </c>
      <c r="H12" s="538">
        <v>0</v>
      </c>
      <c r="I12" s="538">
        <v>0</v>
      </c>
      <c r="J12" s="538">
        <v>0</v>
      </c>
      <c r="K12" s="538">
        <v>0</v>
      </c>
      <c r="L12" s="538">
        <v>0</v>
      </c>
      <c r="M12" s="538">
        <v>0</v>
      </c>
      <c r="N12" s="378">
        <f t="shared" si="0"/>
        <v>0</v>
      </c>
      <c r="O12" s="12"/>
    </row>
    <row r="13" spans="1:15" ht="20.100000000000001" customHeight="1" x14ac:dyDescent="0.3">
      <c r="A13" s="182" t="s">
        <v>197</v>
      </c>
      <c r="B13" s="537">
        <v>0</v>
      </c>
      <c r="C13" s="537">
        <v>0</v>
      </c>
      <c r="D13" s="537">
        <v>0</v>
      </c>
      <c r="E13" s="537">
        <v>0</v>
      </c>
      <c r="F13" s="537">
        <v>0</v>
      </c>
      <c r="G13" s="537">
        <v>0</v>
      </c>
      <c r="H13" s="538">
        <v>0</v>
      </c>
      <c r="I13" s="538">
        <v>0</v>
      </c>
      <c r="J13" s="538">
        <v>0</v>
      </c>
      <c r="K13" s="538">
        <v>0</v>
      </c>
      <c r="L13" s="538">
        <v>0</v>
      </c>
      <c r="M13" s="538">
        <v>0</v>
      </c>
      <c r="N13" s="378">
        <f t="shared" si="0"/>
        <v>0</v>
      </c>
      <c r="O13" s="12"/>
    </row>
    <row r="14" spans="1:15" ht="20.100000000000001" customHeight="1" x14ac:dyDescent="0.3">
      <c r="A14" s="134" t="s">
        <v>198</v>
      </c>
      <c r="B14" s="537">
        <v>198330.38</v>
      </c>
      <c r="C14" s="537">
        <v>174734.5</v>
      </c>
      <c r="D14" s="537">
        <v>202462.82</v>
      </c>
      <c r="E14" s="537">
        <v>183200.57</v>
      </c>
      <c r="F14" s="537">
        <v>190940.42000000004</v>
      </c>
      <c r="G14" s="537">
        <v>180476.53</v>
      </c>
      <c r="H14" s="538">
        <v>177084</v>
      </c>
      <c r="I14" s="538">
        <v>193745.77000000002</v>
      </c>
      <c r="J14" s="538">
        <v>168146.74</v>
      </c>
      <c r="K14" s="538">
        <v>195761.72000000003</v>
      </c>
      <c r="L14" s="538">
        <v>199032.17</v>
      </c>
      <c r="M14" s="538">
        <v>176925.43000000002</v>
      </c>
      <c r="N14" s="367">
        <f t="shared" si="0"/>
        <v>2240841.0499999998</v>
      </c>
      <c r="O14" s="12"/>
    </row>
    <row r="15" spans="1:15" ht="20.100000000000001" customHeight="1" x14ac:dyDescent="0.3">
      <c r="A15" s="134" t="s">
        <v>339</v>
      </c>
      <c r="B15" s="537">
        <v>90074.359999999986</v>
      </c>
      <c r="C15" s="537">
        <v>75781.459999999992</v>
      </c>
      <c r="D15" s="537">
        <v>96856.56</v>
      </c>
      <c r="E15" s="537">
        <v>85098.65</v>
      </c>
      <c r="F15" s="537">
        <v>85278.87999999999</v>
      </c>
      <c r="G15" s="537">
        <v>79262.720000000001</v>
      </c>
      <c r="H15" s="538">
        <v>76150.419999999984</v>
      </c>
      <c r="I15" s="538">
        <v>79762.89</v>
      </c>
      <c r="J15" s="538">
        <v>74767.53</v>
      </c>
      <c r="K15" s="538">
        <v>86474.229999999981</v>
      </c>
      <c r="L15" s="538">
        <v>118613.52</v>
      </c>
      <c r="M15" s="538">
        <v>41036.179999999993</v>
      </c>
      <c r="N15" s="367">
        <f t="shared" si="0"/>
        <v>989157.40000000014</v>
      </c>
      <c r="O15" s="12"/>
    </row>
    <row r="16" spans="1:15" ht="20.100000000000001" customHeight="1" x14ac:dyDescent="0.3">
      <c r="A16" s="134" t="s">
        <v>340</v>
      </c>
      <c r="B16" s="537"/>
      <c r="C16" s="537"/>
      <c r="D16" s="537"/>
      <c r="E16" s="537"/>
      <c r="F16" s="537"/>
      <c r="G16" s="537"/>
      <c r="H16" s="538"/>
      <c r="I16" s="538"/>
      <c r="J16" s="538"/>
      <c r="K16" s="538"/>
      <c r="L16" s="538"/>
      <c r="M16" s="538"/>
      <c r="N16" s="367"/>
      <c r="O16" s="12"/>
    </row>
    <row r="17" spans="1:16" ht="20.100000000000001" customHeight="1" x14ac:dyDescent="0.3">
      <c r="A17" s="182" t="s">
        <v>205</v>
      </c>
      <c r="B17" s="537">
        <v>0</v>
      </c>
      <c r="C17" s="537">
        <v>0</v>
      </c>
      <c r="D17" s="537">
        <v>0</v>
      </c>
      <c r="E17" s="537">
        <v>0</v>
      </c>
      <c r="F17" s="537">
        <v>0</v>
      </c>
      <c r="G17" s="537">
        <v>0</v>
      </c>
      <c r="H17" s="538">
        <v>0</v>
      </c>
      <c r="I17" s="538">
        <v>0</v>
      </c>
      <c r="J17" s="538">
        <v>0</v>
      </c>
      <c r="K17" s="538">
        <v>0</v>
      </c>
      <c r="L17" s="538">
        <v>0</v>
      </c>
      <c r="M17" s="538">
        <v>0</v>
      </c>
      <c r="N17" s="378">
        <f t="shared" si="0"/>
        <v>0</v>
      </c>
      <c r="O17" s="12"/>
    </row>
    <row r="18" spans="1:16" s="205" customFormat="1" ht="20.100000000000001" customHeight="1" x14ac:dyDescent="0.25">
      <c r="A18" s="204" t="s">
        <v>433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378"/>
      <c r="P18" s="313"/>
    </row>
    <row r="19" spans="1:16" s="86" customFormat="1" ht="20.100000000000001" customHeight="1" x14ac:dyDescent="0.2">
      <c r="A19" s="240" t="s">
        <v>22</v>
      </c>
      <c r="B19" s="539">
        <f>SUM(B5:B18)</f>
        <v>694481.59</v>
      </c>
      <c r="C19" s="539">
        <f t="shared" ref="C19:M19" si="1">SUM(C5:C18)</f>
        <v>621609.38</v>
      </c>
      <c r="D19" s="539">
        <f t="shared" si="1"/>
        <v>710610.53</v>
      </c>
      <c r="E19" s="539">
        <f t="shared" si="1"/>
        <v>642264.17000000004</v>
      </c>
      <c r="F19" s="539">
        <f t="shared" si="1"/>
        <v>670171.68000000005</v>
      </c>
      <c r="G19" s="539">
        <f t="shared" si="1"/>
        <v>661766.46</v>
      </c>
      <c r="H19" s="539">
        <f t="shared" si="1"/>
        <v>653900.66999999993</v>
      </c>
      <c r="I19" s="539">
        <f t="shared" si="1"/>
        <v>672760.47</v>
      </c>
      <c r="J19" s="539">
        <f t="shared" si="1"/>
        <v>621880.66000000015</v>
      </c>
      <c r="K19" s="539">
        <f t="shared" si="1"/>
        <v>668014.65999999992</v>
      </c>
      <c r="L19" s="539">
        <f t="shared" si="1"/>
        <v>752788.37</v>
      </c>
      <c r="M19" s="539">
        <f t="shared" si="1"/>
        <v>570109.57000000007</v>
      </c>
      <c r="N19" s="367">
        <f t="shared" si="0"/>
        <v>7940358.2100000009</v>
      </c>
      <c r="O19" s="68"/>
    </row>
    <row r="20" spans="1:16" ht="15.75" customHeight="1" x14ac:dyDescent="0.25">
      <c r="A20" s="43"/>
      <c r="B20" s="43"/>
      <c r="C20" s="43"/>
      <c r="D20" s="43"/>
      <c r="E20" s="43"/>
      <c r="F20" s="43">
        <v>0</v>
      </c>
      <c r="G20" s="43"/>
      <c r="H20" s="43"/>
      <c r="I20" s="43"/>
      <c r="J20" s="43"/>
      <c r="K20" s="43"/>
      <c r="L20" s="43"/>
      <c r="M20" s="43"/>
      <c r="N20" s="114"/>
      <c r="O20" s="12"/>
    </row>
    <row r="21" spans="1:16" ht="15.75" customHeight="1" x14ac:dyDescent="0.25">
      <c r="A21" s="47" t="s">
        <v>114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12"/>
    </row>
    <row r="22" spans="1:16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12"/>
    </row>
  </sheetData>
  <pageMargins left="0.7" right="0.7" top="0.75" bottom="0.75" header="0.3" footer="0.3"/>
  <pageSetup paperSize="14" scale="7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P22"/>
  <sheetViews>
    <sheetView zoomScaleNormal="100" workbookViewId="0">
      <selection activeCell="Q7" sqref="Q7"/>
    </sheetView>
  </sheetViews>
  <sheetFormatPr baseColWidth="10" defaultRowHeight="13.5" x14ac:dyDescent="0.25"/>
  <cols>
    <col min="1" max="1" width="36.7109375" style="8" customWidth="1"/>
    <col min="2" max="2" width="14.140625" style="8" customWidth="1"/>
    <col min="3" max="3" width="10" style="8" bestFit="1" customWidth="1"/>
    <col min="4" max="4" width="12.28515625" style="8" customWidth="1"/>
    <col min="5" max="5" width="11.5703125" style="8" bestFit="1" customWidth="1"/>
    <col min="6" max="7" width="11.85546875" style="8" customWidth="1"/>
    <col min="8" max="8" width="11.5703125" style="8" bestFit="1" customWidth="1"/>
    <col min="9" max="9" width="12" style="8" customWidth="1"/>
    <col min="10" max="10" width="14.42578125" style="8" customWidth="1"/>
    <col min="11" max="11" width="12.28515625" style="8" customWidth="1"/>
    <col min="12" max="12" width="14.28515625" style="8" customWidth="1"/>
    <col min="13" max="13" width="13.28515625" style="8" customWidth="1"/>
    <col min="14" max="14" width="13.140625" style="8" customWidth="1"/>
    <col min="15" max="16384" width="11.42578125" style="8"/>
  </cols>
  <sheetData>
    <row r="1" spans="1:15" x14ac:dyDescent="0.25">
      <c r="A1" s="68" t="s">
        <v>446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68" t="s">
        <v>119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68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" customHeight="1" x14ac:dyDescent="0.25">
      <c r="A4" s="147" t="s">
        <v>110</v>
      </c>
      <c r="B4" s="148" t="s">
        <v>2</v>
      </c>
      <c r="C4" s="148" t="s">
        <v>3</v>
      </c>
      <c r="D4" s="148" t="s">
        <v>4</v>
      </c>
      <c r="E4" s="148" t="s">
        <v>5</v>
      </c>
      <c r="F4" s="148" t="s">
        <v>6</v>
      </c>
      <c r="G4" s="148" t="s">
        <v>7</v>
      </c>
      <c r="H4" s="148" t="s">
        <v>206</v>
      </c>
      <c r="I4" s="148" t="s">
        <v>207</v>
      </c>
      <c r="J4" s="148" t="s">
        <v>208</v>
      </c>
      <c r="K4" s="148" t="s">
        <v>209</v>
      </c>
      <c r="L4" s="148" t="s">
        <v>210</v>
      </c>
      <c r="M4" s="148" t="s">
        <v>199</v>
      </c>
      <c r="N4" s="53" t="s">
        <v>22</v>
      </c>
      <c r="O4" s="12"/>
    </row>
    <row r="5" spans="1:15" ht="20.100000000000001" customHeight="1" x14ac:dyDescent="0.25">
      <c r="A5" s="189" t="s">
        <v>190</v>
      </c>
      <c r="B5" s="370">
        <v>0</v>
      </c>
      <c r="C5" s="370">
        <v>0</v>
      </c>
      <c r="D5" s="370">
        <v>0</v>
      </c>
      <c r="E5" s="370">
        <v>0</v>
      </c>
      <c r="F5" s="370">
        <v>0</v>
      </c>
      <c r="G5" s="370">
        <v>0</v>
      </c>
      <c r="H5" s="370">
        <v>0</v>
      </c>
      <c r="I5" s="370">
        <v>0</v>
      </c>
      <c r="J5" s="370">
        <v>0</v>
      </c>
      <c r="K5" s="370">
        <v>0</v>
      </c>
      <c r="L5" s="370">
        <v>0</v>
      </c>
      <c r="M5" s="370">
        <v>0</v>
      </c>
      <c r="N5" s="635">
        <f>SUM(B5:M5)</f>
        <v>0</v>
      </c>
      <c r="O5" s="12"/>
    </row>
    <row r="6" spans="1:15" ht="20.100000000000001" customHeight="1" x14ac:dyDescent="0.25">
      <c r="A6" s="189" t="s">
        <v>191</v>
      </c>
      <c r="B6" s="370">
        <v>0</v>
      </c>
      <c r="C6" s="370">
        <v>0</v>
      </c>
      <c r="D6" s="370">
        <v>0</v>
      </c>
      <c r="E6" s="370">
        <v>0</v>
      </c>
      <c r="F6" s="370">
        <v>0</v>
      </c>
      <c r="G6" s="370">
        <v>0</v>
      </c>
      <c r="H6" s="370">
        <v>0</v>
      </c>
      <c r="I6" s="370">
        <v>0</v>
      </c>
      <c r="J6" s="370">
        <v>0</v>
      </c>
      <c r="K6" s="540">
        <v>0</v>
      </c>
      <c r="L6" s="540">
        <v>0</v>
      </c>
      <c r="M6" s="540">
        <v>0</v>
      </c>
      <c r="N6" s="635">
        <f t="shared" ref="N6:N19" si="0">SUM(B6:M6)</f>
        <v>0</v>
      </c>
      <c r="O6" s="12"/>
    </row>
    <row r="7" spans="1:15" ht="20.100000000000001" customHeight="1" x14ac:dyDescent="0.25">
      <c r="A7" s="189" t="s">
        <v>192</v>
      </c>
      <c r="B7" s="370">
        <v>0</v>
      </c>
      <c r="C7" s="370">
        <v>0</v>
      </c>
      <c r="D7" s="370">
        <v>0</v>
      </c>
      <c r="E7" s="370">
        <v>0</v>
      </c>
      <c r="F7" s="370">
        <v>0</v>
      </c>
      <c r="G7" s="370">
        <v>0</v>
      </c>
      <c r="H7" s="370">
        <v>0</v>
      </c>
      <c r="I7" s="370">
        <v>0</v>
      </c>
      <c r="J7" s="370">
        <v>0</v>
      </c>
      <c r="K7" s="370">
        <v>0</v>
      </c>
      <c r="L7" s="370">
        <v>0</v>
      </c>
      <c r="M7" s="370">
        <v>0</v>
      </c>
      <c r="N7" s="635">
        <f t="shared" si="0"/>
        <v>0</v>
      </c>
      <c r="O7" s="12"/>
    </row>
    <row r="8" spans="1:15" ht="20.100000000000001" customHeight="1" x14ac:dyDescent="0.25">
      <c r="A8" s="189" t="s">
        <v>214</v>
      </c>
      <c r="B8" s="370">
        <v>0</v>
      </c>
      <c r="C8" s="370">
        <v>0</v>
      </c>
      <c r="D8" s="370">
        <v>0</v>
      </c>
      <c r="E8" s="370">
        <v>0</v>
      </c>
      <c r="F8" s="370">
        <v>0</v>
      </c>
      <c r="G8" s="370">
        <v>0</v>
      </c>
      <c r="H8" s="370">
        <v>0</v>
      </c>
      <c r="I8" s="370">
        <v>0</v>
      </c>
      <c r="J8" s="370">
        <v>0</v>
      </c>
      <c r="K8" s="370">
        <v>0</v>
      </c>
      <c r="L8" s="370">
        <v>0</v>
      </c>
      <c r="M8" s="370"/>
      <c r="N8" s="635">
        <f t="shared" si="0"/>
        <v>0</v>
      </c>
      <c r="O8" s="12"/>
    </row>
    <row r="9" spans="1:15" ht="20.100000000000001" customHeight="1" x14ac:dyDescent="0.25">
      <c r="A9" s="189" t="s">
        <v>193</v>
      </c>
      <c r="B9" s="370">
        <v>0</v>
      </c>
      <c r="C9" s="370">
        <v>0</v>
      </c>
      <c r="D9" s="370">
        <v>0</v>
      </c>
      <c r="E9" s="370">
        <v>0</v>
      </c>
      <c r="F9" s="370">
        <v>0</v>
      </c>
      <c r="G9" s="370">
        <v>0</v>
      </c>
      <c r="H9" s="370">
        <v>0</v>
      </c>
      <c r="I9" s="370">
        <v>0</v>
      </c>
      <c r="J9" s="370">
        <v>0</v>
      </c>
      <c r="K9" s="370">
        <v>0</v>
      </c>
      <c r="L9" s="370">
        <v>0</v>
      </c>
      <c r="M9" s="370">
        <v>0</v>
      </c>
      <c r="N9" s="635">
        <f t="shared" si="0"/>
        <v>0</v>
      </c>
      <c r="O9" s="12"/>
    </row>
    <row r="10" spans="1:15" ht="20.100000000000001" customHeight="1" x14ac:dyDescent="0.25">
      <c r="A10" s="189" t="s">
        <v>194</v>
      </c>
      <c r="B10" s="370">
        <v>0</v>
      </c>
      <c r="C10" s="370">
        <v>0</v>
      </c>
      <c r="D10" s="370">
        <v>0</v>
      </c>
      <c r="E10" s="370">
        <v>0</v>
      </c>
      <c r="F10" s="370">
        <v>0</v>
      </c>
      <c r="G10" s="370">
        <v>0</v>
      </c>
      <c r="H10" s="370">
        <v>0</v>
      </c>
      <c r="I10" s="370">
        <v>0</v>
      </c>
      <c r="J10" s="370">
        <v>0</v>
      </c>
      <c r="K10" s="370">
        <v>0</v>
      </c>
      <c r="L10" s="370">
        <v>0</v>
      </c>
      <c r="M10" s="370">
        <v>0</v>
      </c>
      <c r="N10" s="635">
        <f t="shared" si="0"/>
        <v>0</v>
      </c>
      <c r="O10" s="12"/>
    </row>
    <row r="11" spans="1:15" ht="20.100000000000001" customHeight="1" x14ac:dyDescent="0.25">
      <c r="A11" s="189" t="s">
        <v>195</v>
      </c>
      <c r="B11" s="370">
        <v>0</v>
      </c>
      <c r="C11" s="370">
        <v>0</v>
      </c>
      <c r="D11" s="370">
        <v>0</v>
      </c>
      <c r="E11" s="370">
        <v>0</v>
      </c>
      <c r="F11" s="370">
        <v>0</v>
      </c>
      <c r="G11" s="370">
        <v>0</v>
      </c>
      <c r="H11" s="370">
        <v>0</v>
      </c>
      <c r="I11" s="370">
        <v>0</v>
      </c>
      <c r="J11" s="370">
        <v>0</v>
      </c>
      <c r="K11" s="370">
        <v>0</v>
      </c>
      <c r="L11" s="370">
        <v>0</v>
      </c>
      <c r="M11" s="370">
        <v>0</v>
      </c>
      <c r="N11" s="635">
        <f t="shared" si="0"/>
        <v>0</v>
      </c>
      <c r="O11" s="12"/>
    </row>
    <row r="12" spans="1:15" ht="20.100000000000001" customHeight="1" x14ac:dyDescent="0.25">
      <c r="A12" s="189" t="s">
        <v>196</v>
      </c>
      <c r="B12" s="370">
        <v>0</v>
      </c>
      <c r="C12" s="370">
        <v>0</v>
      </c>
      <c r="D12" s="370">
        <v>0</v>
      </c>
      <c r="E12" s="370">
        <v>0</v>
      </c>
      <c r="F12" s="370">
        <v>0</v>
      </c>
      <c r="G12" s="370">
        <v>0</v>
      </c>
      <c r="H12" s="370">
        <v>0</v>
      </c>
      <c r="I12" s="370">
        <v>0</v>
      </c>
      <c r="J12" s="370">
        <v>0</v>
      </c>
      <c r="K12" s="370">
        <v>0</v>
      </c>
      <c r="L12" s="370">
        <v>0</v>
      </c>
      <c r="M12" s="370">
        <v>0</v>
      </c>
      <c r="N12" s="635">
        <f t="shared" si="0"/>
        <v>0</v>
      </c>
      <c r="O12" s="12"/>
    </row>
    <row r="13" spans="1:15" ht="20.100000000000001" customHeight="1" x14ac:dyDescent="0.25">
      <c r="A13" s="189" t="s">
        <v>197</v>
      </c>
      <c r="B13" s="370">
        <v>0</v>
      </c>
      <c r="C13" s="370">
        <v>0</v>
      </c>
      <c r="D13" s="370">
        <v>0</v>
      </c>
      <c r="E13" s="370">
        <v>0</v>
      </c>
      <c r="F13" s="370">
        <v>0</v>
      </c>
      <c r="G13" s="370">
        <v>0</v>
      </c>
      <c r="H13" s="370">
        <v>0</v>
      </c>
      <c r="I13" s="370">
        <v>0</v>
      </c>
      <c r="J13" s="370">
        <v>0</v>
      </c>
      <c r="K13" s="370">
        <v>0</v>
      </c>
      <c r="L13" s="370">
        <v>0</v>
      </c>
      <c r="M13" s="370">
        <v>0</v>
      </c>
      <c r="N13" s="635">
        <f t="shared" si="0"/>
        <v>0</v>
      </c>
      <c r="O13" s="12"/>
    </row>
    <row r="14" spans="1:15" ht="20.100000000000001" customHeight="1" x14ac:dyDescent="0.25">
      <c r="A14" s="134" t="s">
        <v>198</v>
      </c>
      <c r="B14" s="370">
        <v>5.61</v>
      </c>
      <c r="C14" s="370">
        <v>5.08</v>
      </c>
      <c r="D14" s="370">
        <v>5.95</v>
      </c>
      <c r="E14" s="370">
        <v>6.33</v>
      </c>
      <c r="F14" s="370">
        <v>6</v>
      </c>
      <c r="G14" s="370">
        <v>7.64</v>
      </c>
      <c r="H14" s="370">
        <v>8.0500000000000007</v>
      </c>
      <c r="I14" s="370">
        <v>7.82</v>
      </c>
      <c r="J14" s="370">
        <v>5.61</v>
      </c>
      <c r="K14" s="370">
        <v>7.91</v>
      </c>
      <c r="L14" s="370">
        <v>11.66</v>
      </c>
      <c r="M14" s="370">
        <v>0</v>
      </c>
      <c r="N14" s="635">
        <f t="shared" si="0"/>
        <v>77.66</v>
      </c>
      <c r="O14" s="12"/>
    </row>
    <row r="15" spans="1:15" ht="20.100000000000001" customHeight="1" x14ac:dyDescent="0.25">
      <c r="A15" s="134" t="s">
        <v>339</v>
      </c>
      <c r="B15" s="370">
        <v>14.749999999999998</v>
      </c>
      <c r="C15" s="370">
        <v>15.32</v>
      </c>
      <c r="D15" s="370">
        <v>18.11</v>
      </c>
      <c r="E15" s="370">
        <v>15.1</v>
      </c>
      <c r="F15" s="370">
        <v>21.34</v>
      </c>
      <c r="G15" s="370">
        <v>19.850000000000001</v>
      </c>
      <c r="H15" s="540">
        <v>19.21</v>
      </c>
      <c r="I15" s="540">
        <v>13.48</v>
      </c>
      <c r="J15" s="540">
        <v>9.1</v>
      </c>
      <c r="K15" s="540">
        <v>9.129999999999999</v>
      </c>
      <c r="L15" s="540">
        <v>22.39</v>
      </c>
      <c r="M15" s="540">
        <v>0</v>
      </c>
      <c r="N15" s="635">
        <f t="shared" si="0"/>
        <v>177.77999999999997</v>
      </c>
      <c r="O15" s="12"/>
    </row>
    <row r="16" spans="1:15" s="28" customFormat="1" ht="20.100000000000001" customHeight="1" x14ac:dyDescent="0.25">
      <c r="A16" s="134" t="s">
        <v>340</v>
      </c>
      <c r="B16" s="370"/>
      <c r="C16" s="370"/>
      <c r="D16" s="370"/>
      <c r="E16" s="370"/>
      <c r="F16" s="370"/>
      <c r="G16" s="370"/>
      <c r="H16" s="540"/>
      <c r="I16" s="540"/>
      <c r="J16" s="540"/>
      <c r="K16" s="540"/>
      <c r="L16" s="540"/>
      <c r="M16" s="540"/>
      <c r="N16" s="635"/>
      <c r="O16" s="43"/>
    </row>
    <row r="17" spans="1:16" s="28" customFormat="1" ht="20.100000000000001" customHeight="1" x14ac:dyDescent="0.25">
      <c r="A17" s="189" t="s">
        <v>205</v>
      </c>
      <c r="B17" s="370"/>
      <c r="C17" s="370"/>
      <c r="D17" s="370"/>
      <c r="E17" s="370"/>
      <c r="F17" s="370"/>
      <c r="G17" s="370"/>
      <c r="H17" s="370"/>
      <c r="I17" s="370"/>
      <c r="J17" s="370"/>
      <c r="K17" s="370"/>
      <c r="L17" s="370"/>
      <c r="M17" s="370"/>
      <c r="N17" s="635">
        <f t="shared" si="0"/>
        <v>0</v>
      </c>
      <c r="O17" s="43"/>
    </row>
    <row r="18" spans="1:16" s="205" customFormat="1" ht="20.100000000000001" customHeight="1" x14ac:dyDescent="0.25">
      <c r="A18" s="204" t="s">
        <v>433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635">
        <f t="shared" si="0"/>
        <v>0</v>
      </c>
      <c r="P18" s="313"/>
    </row>
    <row r="19" spans="1:16" s="86" customFormat="1" ht="20.100000000000001" customHeight="1" x14ac:dyDescent="0.2">
      <c r="A19" s="240" t="s">
        <v>22</v>
      </c>
      <c r="B19" s="517">
        <f>SUM(B5:B18)</f>
        <v>20.36</v>
      </c>
      <c r="C19" s="517">
        <f t="shared" ref="C19:M19" si="1">SUM(C5:C18)</f>
        <v>20.399999999999999</v>
      </c>
      <c r="D19" s="517">
        <f t="shared" si="1"/>
        <v>24.06</v>
      </c>
      <c r="E19" s="517">
        <f t="shared" si="1"/>
        <v>21.43</v>
      </c>
      <c r="F19" s="517">
        <f t="shared" si="1"/>
        <v>27.34</v>
      </c>
      <c r="G19" s="517">
        <f t="shared" si="1"/>
        <v>27.490000000000002</v>
      </c>
      <c r="H19" s="517">
        <f t="shared" si="1"/>
        <v>27.26</v>
      </c>
      <c r="I19" s="517">
        <f t="shared" si="1"/>
        <v>21.3</v>
      </c>
      <c r="J19" s="517">
        <f t="shared" si="1"/>
        <v>14.71</v>
      </c>
      <c r="K19" s="517">
        <f t="shared" si="1"/>
        <v>17.04</v>
      </c>
      <c r="L19" s="517">
        <f t="shared" si="1"/>
        <v>34.049999999999997</v>
      </c>
      <c r="M19" s="517">
        <f t="shared" si="1"/>
        <v>0</v>
      </c>
      <c r="N19" s="635">
        <f t="shared" si="0"/>
        <v>255.44</v>
      </c>
      <c r="O19" s="68"/>
    </row>
    <row r="20" spans="1:16" ht="15.7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6" x14ac:dyDescent="0.25">
      <c r="A21" s="12" t="s">
        <v>153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6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</sheetData>
  <pageMargins left="0.7" right="0.7" top="0.75" bottom="0.75" header="0.3" footer="0.3"/>
  <pageSetup paperSize="14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32"/>
  <sheetViews>
    <sheetView zoomScale="86" zoomScaleNormal="86" workbookViewId="0">
      <selection activeCell="D12" sqref="D12"/>
    </sheetView>
  </sheetViews>
  <sheetFormatPr baseColWidth="10" defaultRowHeight="13.5" x14ac:dyDescent="0.25"/>
  <cols>
    <col min="1" max="1" width="3" style="8" customWidth="1"/>
    <col min="2" max="2" width="45.140625" style="8" customWidth="1"/>
    <col min="3" max="3" width="31.140625" style="8" customWidth="1"/>
    <col min="4" max="4" width="44.42578125" style="8" customWidth="1"/>
    <col min="5" max="16384" width="11.42578125" style="8"/>
  </cols>
  <sheetData>
    <row r="1" spans="1:4" x14ac:dyDescent="0.25">
      <c r="A1" s="4"/>
      <c r="B1" s="4"/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4"/>
      <c r="B3" s="5" t="s">
        <v>100</v>
      </c>
      <c r="C3" s="4"/>
      <c r="D3" s="4"/>
    </row>
    <row r="4" spans="1:4" x14ac:dyDescent="0.25">
      <c r="A4" s="4"/>
      <c r="B4" s="5" t="s">
        <v>450</v>
      </c>
      <c r="C4" s="4"/>
      <c r="D4" s="4"/>
    </row>
    <row r="5" spans="1:4" x14ac:dyDescent="0.25">
      <c r="A5" s="4"/>
      <c r="B5" s="4"/>
      <c r="C5" s="4"/>
      <c r="D5" s="4"/>
    </row>
    <row r="6" spans="1:4" x14ac:dyDescent="0.25">
      <c r="A6" s="4"/>
      <c r="B6" s="4"/>
      <c r="C6" s="4"/>
      <c r="D6" s="4"/>
    </row>
    <row r="7" spans="1:4" x14ac:dyDescent="0.25">
      <c r="A7" s="4"/>
      <c r="B7" s="4"/>
      <c r="C7" s="4"/>
      <c r="D7" s="4"/>
    </row>
    <row r="8" spans="1:4" s="86" customFormat="1" ht="12.75" x14ac:dyDescent="0.2">
      <c r="A8" s="329" t="s">
        <v>101</v>
      </c>
      <c r="B8" s="72"/>
      <c r="C8" s="72"/>
      <c r="D8" s="72"/>
    </row>
    <row r="9" spans="1:4" ht="14.25" thickBot="1" x14ac:dyDescent="0.3">
      <c r="A9" s="4"/>
      <c r="B9" s="4"/>
      <c r="C9" s="4"/>
      <c r="D9" s="4"/>
    </row>
    <row r="10" spans="1:4" x14ac:dyDescent="0.25">
      <c r="A10" s="4"/>
      <c r="B10" s="317" t="s">
        <v>102</v>
      </c>
      <c r="C10" s="318"/>
      <c r="D10" s="319" t="s">
        <v>103</v>
      </c>
    </row>
    <row r="11" spans="1:4" ht="15" x14ac:dyDescent="0.25">
      <c r="A11" s="4"/>
      <c r="B11" s="320" t="s">
        <v>344</v>
      </c>
      <c r="C11" s="321" t="s">
        <v>345</v>
      </c>
      <c r="D11" s="322" t="s">
        <v>346</v>
      </c>
    </row>
    <row r="12" spans="1:4" ht="25.5" customHeight="1" thickBot="1" x14ac:dyDescent="0.3">
      <c r="A12" s="4"/>
      <c r="B12" s="360">
        <f>+'3'!B23</f>
        <v>124799.02719999998</v>
      </c>
      <c r="C12" s="361">
        <f>+'3'!C23</f>
        <v>1044718.8022292998</v>
      </c>
      <c r="D12" s="362">
        <f>+'3'!D23</f>
        <v>9921367.5470000003</v>
      </c>
    </row>
    <row r="13" spans="1:4" x14ac:dyDescent="0.25">
      <c r="A13" s="4"/>
      <c r="B13" s="4"/>
      <c r="C13" s="51"/>
      <c r="D13" s="51"/>
    </row>
    <row r="14" spans="1:4" x14ac:dyDescent="0.25">
      <c r="A14" s="4"/>
      <c r="B14" s="3" t="s">
        <v>79</v>
      </c>
      <c r="C14" s="51"/>
      <c r="D14" s="51"/>
    </row>
    <row r="15" spans="1:4" x14ac:dyDescent="0.25">
      <c r="A15" s="4"/>
      <c r="B15" s="3" t="s">
        <v>104</v>
      </c>
      <c r="C15" s="51"/>
      <c r="D15" s="51"/>
    </row>
    <row r="16" spans="1:4" x14ac:dyDescent="0.25">
      <c r="A16" s="4"/>
      <c r="B16" s="4"/>
      <c r="C16" s="51"/>
      <c r="D16" s="51"/>
    </row>
    <row r="17" spans="1:5" x14ac:dyDescent="0.25">
      <c r="A17" s="4"/>
      <c r="B17" s="4"/>
      <c r="C17" s="51"/>
      <c r="D17" s="51"/>
    </row>
    <row r="18" spans="1:5" s="86" customFormat="1" ht="12.75" x14ac:dyDescent="0.2">
      <c r="A18" s="329" t="s">
        <v>72</v>
      </c>
      <c r="B18" s="72"/>
      <c r="C18" s="87"/>
      <c r="D18" s="87"/>
    </row>
    <row r="19" spans="1:5" ht="14.25" thickBot="1" x14ac:dyDescent="0.3">
      <c r="A19" s="4"/>
      <c r="B19" s="4"/>
      <c r="C19" s="51"/>
      <c r="D19" s="51"/>
    </row>
    <row r="20" spans="1:5" ht="15.75" customHeight="1" x14ac:dyDescent="0.25">
      <c r="A20" s="4"/>
      <c r="B20" s="323" t="s">
        <v>244</v>
      </c>
      <c r="C20" s="636" t="s">
        <v>345</v>
      </c>
      <c r="D20" s="319" t="s">
        <v>105</v>
      </c>
    </row>
    <row r="21" spans="1:5" ht="15" x14ac:dyDescent="0.25">
      <c r="A21" s="4"/>
      <c r="B21" s="324" t="s">
        <v>347</v>
      </c>
      <c r="C21" s="637"/>
      <c r="D21" s="322" t="s">
        <v>348</v>
      </c>
    </row>
    <row r="22" spans="1:5" ht="27" customHeight="1" thickBot="1" x14ac:dyDescent="0.3">
      <c r="A22" s="4"/>
      <c r="B22" s="363">
        <f>+'3'!B31</f>
        <v>219277.38099999999</v>
      </c>
      <c r="C22" s="361">
        <f>+'3'!E31</f>
        <v>1277273</v>
      </c>
      <c r="D22" s="362">
        <f>+'3'!C31</f>
        <v>9757365.1950000003</v>
      </c>
      <c r="E22" s="195"/>
    </row>
    <row r="23" spans="1:5" x14ac:dyDescent="0.25">
      <c r="A23" s="4"/>
      <c r="B23" s="4"/>
      <c r="C23" s="51"/>
      <c r="D23" s="51"/>
    </row>
    <row r="24" spans="1:5" x14ac:dyDescent="0.25">
      <c r="A24" s="4"/>
      <c r="B24" s="4"/>
      <c r="C24" s="51"/>
      <c r="D24" s="51"/>
    </row>
    <row r="25" spans="1:5" x14ac:dyDescent="0.25">
      <c r="A25" s="4"/>
      <c r="B25" s="4"/>
      <c r="C25" s="51"/>
      <c r="D25" s="51"/>
    </row>
    <row r="26" spans="1:5" s="86" customFormat="1" ht="12.75" x14ac:dyDescent="0.2">
      <c r="A26" s="329" t="s">
        <v>106</v>
      </c>
      <c r="B26" s="72"/>
      <c r="C26" s="87"/>
      <c r="D26" s="87"/>
    </row>
    <row r="27" spans="1:5" ht="14.25" thickBot="1" x14ac:dyDescent="0.3">
      <c r="A27" s="4"/>
      <c r="B27" s="4"/>
      <c r="C27" s="4"/>
      <c r="D27" s="4"/>
    </row>
    <row r="28" spans="1:5" ht="15" x14ac:dyDescent="0.25">
      <c r="A28" s="4"/>
      <c r="B28" s="325" t="s">
        <v>349</v>
      </c>
      <c r="C28" s="326"/>
      <c r="D28" s="327" t="s">
        <v>350</v>
      </c>
    </row>
    <row r="29" spans="1:5" ht="34.5" customHeight="1" thickBot="1" x14ac:dyDescent="0.3">
      <c r="A29" s="4"/>
      <c r="B29" s="638">
        <f>'5'!F72</f>
        <v>11432581.546</v>
      </c>
      <c r="C29" s="639"/>
      <c r="D29" s="328"/>
    </row>
    <row r="30" spans="1:5" x14ac:dyDescent="0.25">
      <c r="A30" s="4"/>
      <c r="B30" s="4"/>
      <c r="C30" s="4"/>
      <c r="D30" s="4"/>
    </row>
    <row r="31" spans="1:5" x14ac:dyDescent="0.25">
      <c r="A31" s="4"/>
      <c r="B31" s="3" t="s">
        <v>107</v>
      </c>
      <c r="C31" s="4"/>
      <c r="D31" s="4"/>
    </row>
    <row r="32" spans="1:5" x14ac:dyDescent="0.25">
      <c r="A32" s="4"/>
      <c r="B32" s="4"/>
      <c r="C32" s="4"/>
      <c r="D32" s="4"/>
    </row>
  </sheetData>
  <mergeCells count="2">
    <mergeCell ref="C20:C21"/>
    <mergeCell ref="B29:C29"/>
  </mergeCells>
  <phoneticPr fontId="0" type="noConversion"/>
  <pageMargins left="0.98" right="0.96" top="1.19" bottom="1" header="0" footer="0"/>
  <pageSetup paperSize="14" orientation="landscape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Q24"/>
  <sheetViews>
    <sheetView zoomScaleNormal="100" workbookViewId="0">
      <selection activeCell="J26" sqref="J26"/>
    </sheetView>
  </sheetViews>
  <sheetFormatPr baseColWidth="10" defaultRowHeight="13.5" x14ac:dyDescent="0.25"/>
  <cols>
    <col min="1" max="1" width="32.42578125" style="8" customWidth="1"/>
    <col min="2" max="9" width="13.7109375" style="8" bestFit="1" customWidth="1"/>
    <col min="10" max="10" width="14" style="8" bestFit="1" customWidth="1"/>
    <col min="11" max="13" width="13.7109375" style="8" bestFit="1" customWidth="1"/>
    <col min="14" max="14" width="15" style="8" bestFit="1" customWidth="1"/>
    <col min="15" max="15" width="13" style="8" bestFit="1" customWidth="1"/>
    <col min="16" max="16384" width="11.42578125" style="8"/>
  </cols>
  <sheetData>
    <row r="1" spans="1:17" x14ac:dyDescent="0.25">
      <c r="A1" s="76" t="s">
        <v>446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7" x14ac:dyDescent="0.25">
      <c r="A2" s="76" t="s">
        <v>120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x14ac:dyDescent="0.25">
      <c r="A3" s="7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s="20" customFormat="1" ht="15" customHeight="1" x14ac:dyDescent="0.25">
      <c r="A4" s="148" t="s">
        <v>110</v>
      </c>
      <c r="B4" s="53" t="s">
        <v>2</v>
      </c>
      <c r="C4" s="53" t="s">
        <v>3</v>
      </c>
      <c r="D4" s="53" t="s">
        <v>4</v>
      </c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53" t="s">
        <v>10</v>
      </c>
      <c r="K4" s="53" t="s">
        <v>11</v>
      </c>
      <c r="L4" s="53" t="s">
        <v>12</v>
      </c>
      <c r="M4" s="53" t="s">
        <v>13</v>
      </c>
      <c r="N4" s="53" t="s">
        <v>22</v>
      </c>
      <c r="P4" s="84"/>
      <c r="Q4" s="84"/>
    </row>
    <row r="5" spans="1:17" s="20" customFormat="1" ht="20.100000000000001" customHeight="1" x14ac:dyDescent="0.3">
      <c r="A5" s="134" t="s">
        <v>190</v>
      </c>
      <c r="B5" s="371">
        <f>+'14'!B5+'15'!B5+'16'!B5+'17'!B5+'18'!B5</f>
        <v>226862.20999999993</v>
      </c>
      <c r="C5" s="371">
        <f>+'14'!C5+'15'!C5+'16'!C5+'17'!C5+'18'!C5</f>
        <v>207319.84</v>
      </c>
      <c r="D5" s="371">
        <f>+'14'!D5+'15'!D5+'16'!D5+'17'!D5+'18'!D5</f>
        <v>230838.96000000002</v>
      </c>
      <c r="E5" s="371">
        <f>+'14'!E5+'15'!E5+'16'!E5+'17'!E5+'18'!E5</f>
        <v>207496.97000000003</v>
      </c>
      <c r="F5" s="371">
        <f>+'14'!F5+'15'!F5+'16'!F5+'17'!F5+'18'!F5</f>
        <v>213127.87000000002</v>
      </c>
      <c r="G5" s="371">
        <f>+'14'!G5+'15'!G5+'16'!G5+'17'!G5+'18'!G5</f>
        <v>210194.47</v>
      </c>
      <c r="H5" s="371">
        <f>+'14'!H5+'15'!H5+'16'!H5+'17'!H5+'18'!H5</f>
        <v>212152.46</v>
      </c>
      <c r="I5" s="371">
        <f>+'14'!I5+'15'!I5+'16'!I5+'17'!I5+'18'!I5</f>
        <v>220126.86000000002</v>
      </c>
      <c r="J5" s="371">
        <f>+'14'!J5+'15'!J5+'16'!J5+'17'!J5+'18'!J5</f>
        <v>215110.80000000005</v>
      </c>
      <c r="K5" s="371">
        <f>+'14'!K5+'15'!K5+'16'!K5+'17'!K5+'18'!K5</f>
        <v>227201.21999999997</v>
      </c>
      <c r="L5" s="371">
        <f>+'14'!L5+'15'!L5+'16'!L5+'17'!L5+'18'!L5</f>
        <v>264636.42</v>
      </c>
      <c r="M5" s="371">
        <f>+'14'!M5+'15'!M5+'16'!M5+'17'!M5+'18'!M5</f>
        <v>209413.2</v>
      </c>
      <c r="N5" s="373">
        <f>+SUM(B5:M5)</f>
        <v>2644481.2800000003</v>
      </c>
      <c r="P5" s="227"/>
      <c r="Q5" s="84"/>
    </row>
    <row r="6" spans="1:17" s="20" customFormat="1" ht="20.100000000000001" customHeight="1" x14ac:dyDescent="0.3">
      <c r="A6" s="134" t="s">
        <v>191</v>
      </c>
      <c r="B6" s="371">
        <f>+'14'!B6+'15'!B6+'16'!B6+'17'!B6+'18'!B6</f>
        <v>135540.76</v>
      </c>
      <c r="C6" s="371">
        <f>+'14'!C6+'15'!C6+'16'!C6+'17'!C6+'18'!C6</f>
        <v>125311.44</v>
      </c>
      <c r="D6" s="371">
        <f>+'14'!D6+'15'!D6+'16'!D6+'17'!D6+'18'!D6</f>
        <v>138272.89000000001</v>
      </c>
      <c r="E6" s="371">
        <f>+'14'!E6+'15'!E6+'16'!E6+'17'!E6+'18'!E6</f>
        <v>126580.60000000002</v>
      </c>
      <c r="F6" s="371">
        <f>+'14'!F6+'15'!F6+'16'!F6+'17'!F6+'18'!F6</f>
        <v>128962.88999999997</v>
      </c>
      <c r="G6" s="371">
        <f>+'14'!G6+'15'!G6+'16'!G6+'17'!G6+'18'!G6</f>
        <v>121986.92</v>
      </c>
      <c r="H6" s="371">
        <f>+'14'!H6+'15'!H6+'16'!H6+'17'!H6+'18'!H6</f>
        <v>122406.55</v>
      </c>
      <c r="I6" s="371">
        <f>+'14'!I6+'15'!I6+'16'!I6+'17'!I6+'18'!I6</f>
        <v>123327.28000000001</v>
      </c>
      <c r="J6" s="371">
        <f>+'14'!J6+'15'!J6+'16'!J6+'17'!J6+'18'!J6</f>
        <v>121838.24</v>
      </c>
      <c r="K6" s="371">
        <f>+'14'!K6+'15'!K6+'16'!K6+'17'!K6+'18'!K6</f>
        <v>121733.57</v>
      </c>
      <c r="L6" s="371">
        <f>+'14'!L6+'15'!L6+'16'!L6+'17'!L6+'18'!L6</f>
        <v>134078.78999999998</v>
      </c>
      <c r="M6" s="371">
        <f>+'14'!M6+'15'!M6+'16'!M6+'17'!M6+'18'!M6</f>
        <v>118136.6</v>
      </c>
      <c r="N6" s="373">
        <f t="shared" ref="N6:N19" si="0">+SUM(B6:M6)</f>
        <v>1518176.5300000005</v>
      </c>
      <c r="P6" s="227"/>
      <c r="Q6" s="84"/>
    </row>
    <row r="7" spans="1:17" s="20" customFormat="1" ht="20.100000000000001" customHeight="1" x14ac:dyDescent="0.3">
      <c r="A7" s="134" t="s">
        <v>192</v>
      </c>
      <c r="B7" s="371">
        <f>+'14'!B7+'15'!B7+'16'!B7+'17'!B7+'18'!B7</f>
        <v>48760.41</v>
      </c>
      <c r="C7" s="371">
        <f>+'14'!C7+'15'!C7+'16'!C7+'17'!C7+'18'!C7</f>
        <v>42806.040000000015</v>
      </c>
      <c r="D7" s="371">
        <f>+'14'!D7+'15'!D7+'16'!D7+'17'!D7+'18'!D7</f>
        <v>46713.600000000013</v>
      </c>
      <c r="E7" s="371">
        <f>+'14'!E7+'15'!E7+'16'!E7+'17'!E7+'18'!E7</f>
        <v>40524.670000000006</v>
      </c>
      <c r="F7" s="371">
        <f>+'14'!F7+'15'!F7+'16'!F7+'17'!F7+'18'!F7</f>
        <v>41317.799999999996</v>
      </c>
      <c r="G7" s="371">
        <f>+'14'!G7+'15'!G7+'16'!G7+'17'!G7+'18'!G7</f>
        <v>39469.55000000001</v>
      </c>
      <c r="H7" s="371">
        <f>+'14'!H7+'15'!H7+'16'!H7+'17'!H7+'18'!H7</f>
        <v>39188.089999999997</v>
      </c>
      <c r="I7" s="371">
        <f>+'14'!I7+'15'!I7+'16'!I7+'17'!I7+'18'!I7</f>
        <v>40447.799999999988</v>
      </c>
      <c r="J7" s="371">
        <f>+'14'!J7+'15'!J7+'16'!J7+'17'!J7+'18'!J7</f>
        <v>38940.399999999994</v>
      </c>
      <c r="K7" s="371">
        <f>+'14'!K7+'15'!K7+'16'!K7+'17'!K7+'18'!K7</f>
        <v>38474.68</v>
      </c>
      <c r="L7" s="371">
        <f>+'14'!L7+'15'!L7+'16'!L7+'17'!L7+'18'!L7</f>
        <v>44648.340000000004</v>
      </c>
      <c r="M7" s="371">
        <f>+'14'!M7+'15'!M7+'16'!M7+'17'!M7+'18'!M7</f>
        <v>35556.54</v>
      </c>
      <c r="N7" s="373">
        <f t="shared" si="0"/>
        <v>496847.92</v>
      </c>
      <c r="P7" s="227"/>
      <c r="Q7" s="84"/>
    </row>
    <row r="8" spans="1:17" s="20" customFormat="1" ht="20.100000000000001" customHeight="1" x14ac:dyDescent="0.3">
      <c r="A8" s="134" t="s">
        <v>214</v>
      </c>
      <c r="B8" s="371">
        <f>+'14'!B8+'15'!B8+'16'!B8+'17'!B8+'18'!B8</f>
        <v>110.94</v>
      </c>
      <c r="C8" s="371">
        <f>+'14'!C8+'15'!C8+'16'!C8+'17'!C8+'18'!C8</f>
        <v>145.97999999999999</v>
      </c>
      <c r="D8" s="371">
        <f>+'14'!D8+'15'!D8+'16'!D8+'17'!D8+'18'!D8</f>
        <v>101.46000000000001</v>
      </c>
      <c r="E8" s="371">
        <f>+'14'!E8+'15'!E8+'16'!E8+'17'!E8+'18'!E8</f>
        <v>97.98</v>
      </c>
      <c r="F8" s="371">
        <f>+'14'!F8+'15'!F8+'16'!F8+'17'!F8+'18'!F8</f>
        <v>71.25</v>
      </c>
      <c r="G8" s="371">
        <f>+'14'!G8+'15'!G8+'16'!G8+'17'!G8+'18'!G8</f>
        <v>33.58</v>
      </c>
      <c r="H8" s="371">
        <f>+'14'!H8+'15'!H8+'16'!H8+'17'!H8+'18'!H8</f>
        <v>124.80999999999997</v>
      </c>
      <c r="I8" s="371">
        <f>+'14'!I8+'15'!I8+'16'!I8+'17'!I8+'18'!I8</f>
        <v>95.61</v>
      </c>
      <c r="J8" s="371">
        <f>+'14'!J8+'15'!J8+'16'!J8+'17'!J8+'18'!J8</f>
        <v>107.63</v>
      </c>
      <c r="K8" s="371">
        <f>+'14'!K8+'15'!K8+'16'!K8+'17'!K8+'18'!K8</f>
        <v>134.29000000000002</v>
      </c>
      <c r="L8" s="371">
        <f>+'14'!L8+'15'!L8+'16'!L8+'17'!L8+'18'!L8</f>
        <v>239.39999999999998</v>
      </c>
      <c r="M8" s="371">
        <f>+'14'!M8+'15'!M8+'16'!M8+'17'!M8+'18'!M8</f>
        <v>0</v>
      </c>
      <c r="N8" s="373">
        <f t="shared" si="0"/>
        <v>1262.9299999999998</v>
      </c>
      <c r="P8" s="227"/>
      <c r="Q8" s="84"/>
    </row>
    <row r="9" spans="1:17" s="20" customFormat="1" ht="20.100000000000001" customHeight="1" x14ac:dyDescent="0.3">
      <c r="A9" s="134" t="s">
        <v>193</v>
      </c>
      <c r="B9" s="371">
        <f>+'14'!B9+'15'!B9+'16'!B9+'17'!B9+'18'!B9</f>
        <v>152391.62</v>
      </c>
      <c r="C9" s="371">
        <f>+'14'!C9+'15'!C9+'16'!C9+'17'!C9+'18'!C9</f>
        <v>134339.67000000001</v>
      </c>
      <c r="D9" s="371">
        <f>+'14'!D9+'15'!D9+'16'!D9+'17'!D9+'18'!D9</f>
        <v>134500.74</v>
      </c>
      <c r="E9" s="371">
        <f>+'14'!E9+'15'!E9+'16'!E9+'17'!E9+'18'!E9</f>
        <v>118250.06</v>
      </c>
      <c r="F9" s="371">
        <f>+'14'!F9+'15'!F9+'16'!F9+'17'!F9+'18'!F9</f>
        <v>125155.66</v>
      </c>
      <c r="G9" s="371">
        <f>+'14'!G9+'15'!G9+'16'!G9+'17'!G9+'18'!G9</f>
        <v>118972.9</v>
      </c>
      <c r="H9" s="371">
        <f>+'14'!H9+'15'!H9+'16'!H9+'17'!H9+'18'!H9</f>
        <v>135637.03999999998</v>
      </c>
      <c r="I9" s="371">
        <f>+'14'!I9+'15'!I9+'16'!I9+'17'!I9+'18'!I9</f>
        <v>133142.25</v>
      </c>
      <c r="J9" s="371">
        <f>+'14'!J9+'15'!J9+'16'!J9+'17'!J9+'18'!J9</f>
        <v>131615.91999999998</v>
      </c>
      <c r="K9" s="371">
        <f>+'14'!K9+'15'!K9+'16'!K9+'17'!K9+'18'!K9</f>
        <v>146242.48000000001</v>
      </c>
      <c r="L9" s="371">
        <f>+'14'!L9+'15'!L9+'16'!L9+'17'!L9+'18'!L9</f>
        <v>185015.64</v>
      </c>
      <c r="M9" s="371">
        <f>+'14'!M9+'15'!M9+'16'!M9+'17'!M9+'18'!M9</f>
        <v>115012.9</v>
      </c>
      <c r="N9" s="373">
        <f t="shared" si="0"/>
        <v>1630276.88</v>
      </c>
      <c r="P9" s="227"/>
      <c r="Q9" s="84"/>
    </row>
    <row r="10" spans="1:17" s="20" customFormat="1" ht="20.100000000000001" customHeight="1" x14ac:dyDescent="0.3">
      <c r="A10" s="134" t="s">
        <v>194</v>
      </c>
      <c r="B10" s="371">
        <f>+'14'!B10+'15'!B10+'16'!B10+'17'!B10+'18'!B10</f>
        <v>700.56</v>
      </c>
      <c r="C10" s="371">
        <f>+'14'!C10+'15'!C10+'16'!C10+'17'!C10+'18'!C10</f>
        <v>823.8599999999999</v>
      </c>
      <c r="D10" s="371">
        <f>+'14'!D10+'15'!D10+'16'!D10+'17'!D10+'18'!D10</f>
        <v>2887.81</v>
      </c>
      <c r="E10" s="371">
        <f>+'14'!E10+'15'!E10+'16'!E10+'17'!E10+'18'!E10</f>
        <v>5857.41</v>
      </c>
      <c r="F10" s="371">
        <f>+'14'!F10+'15'!F10+'16'!F10+'17'!F10+'18'!F10</f>
        <v>17997.099999999999</v>
      </c>
      <c r="G10" s="371">
        <f>+'14'!G10+'15'!G10+'16'!G10+'17'!G10+'18'!G10</f>
        <v>39570.35</v>
      </c>
      <c r="H10" s="371">
        <f>+'14'!H10+'15'!H10+'16'!H10+'17'!H10+'18'!H10</f>
        <v>35299.4</v>
      </c>
      <c r="I10" s="371">
        <f>+'14'!I10+'15'!I10+'16'!I10+'17'!I10+'18'!I10</f>
        <v>23881.979999999996</v>
      </c>
      <c r="J10" s="371">
        <f>+'14'!J10+'15'!J10+'16'!J10+'17'!J10+'18'!J10</f>
        <v>8789.26</v>
      </c>
      <c r="K10" s="371">
        <f>+'14'!K10+'15'!K10+'16'!K10+'17'!K10+'18'!K10</f>
        <v>5128.0199999999995</v>
      </c>
      <c r="L10" s="371">
        <f>+'14'!L10+'15'!L10+'16'!L10+'17'!L10+'18'!L10</f>
        <v>1580.35</v>
      </c>
      <c r="M10" s="371">
        <f>+'14'!M10+'15'!M10+'16'!M10+'17'!M10+'18'!M10</f>
        <v>673.75</v>
      </c>
      <c r="N10" s="373">
        <f t="shared" si="0"/>
        <v>143189.84999999998</v>
      </c>
      <c r="P10" s="227"/>
      <c r="Q10" s="84"/>
    </row>
    <row r="11" spans="1:17" s="20" customFormat="1" ht="20.100000000000001" customHeight="1" x14ac:dyDescent="0.3">
      <c r="A11" s="134" t="s">
        <v>195</v>
      </c>
      <c r="B11" s="371">
        <f>+'14'!B11+'15'!B11+'16'!B11+'17'!B11+'18'!B11</f>
        <v>30088.840000000004</v>
      </c>
      <c r="C11" s="371">
        <f>+'14'!C11+'15'!C11+'16'!C11+'17'!C11+'18'!C11</f>
        <v>28690.03</v>
      </c>
      <c r="D11" s="371">
        <f>+'14'!D11+'15'!D11+'16'!D11+'17'!D11+'18'!D11</f>
        <v>31434.440000000002</v>
      </c>
      <c r="E11" s="371">
        <f>+'14'!E11+'15'!E11+'16'!E11+'17'!E11+'18'!E11</f>
        <v>18876.43</v>
      </c>
      <c r="F11" s="371">
        <f>+'14'!F11+'15'!F11+'16'!F11+'17'!F11+'18'!F11</f>
        <v>23282.11</v>
      </c>
      <c r="G11" s="371">
        <f>+'14'!G11+'15'!G11+'16'!G11+'17'!G11+'18'!G11</f>
        <v>23001.870000000003</v>
      </c>
      <c r="H11" s="371">
        <f>+'14'!H11+'15'!H11+'16'!H11+'17'!H11+'18'!H11</f>
        <v>25756.98</v>
      </c>
      <c r="I11" s="371">
        <f>+'14'!I11+'15'!I11+'16'!I11+'17'!I11+'18'!I11</f>
        <v>19158.870000000003</v>
      </c>
      <c r="J11" s="371">
        <f>+'14'!J11+'15'!J11+'16'!J11+'17'!J11+'18'!J11</f>
        <v>20161.14</v>
      </c>
      <c r="K11" s="371">
        <f>+'14'!K11+'15'!K11+'16'!K11+'17'!K11+'18'!K11</f>
        <v>22119.059999999998</v>
      </c>
      <c r="L11" s="371">
        <f>+'14'!L11+'15'!L11+'16'!L11+'17'!L11+'18'!L11</f>
        <v>22491.67</v>
      </c>
      <c r="M11" s="371">
        <f>+'14'!M11+'15'!M11+'16'!M11+'17'!M11+'18'!M11</f>
        <v>27580.26</v>
      </c>
      <c r="N11" s="373">
        <f t="shared" si="0"/>
        <v>292641.69999999995</v>
      </c>
      <c r="P11" s="227"/>
      <c r="Q11" s="84"/>
    </row>
    <row r="12" spans="1:17" s="20" customFormat="1" ht="20.100000000000001" customHeight="1" x14ac:dyDescent="0.3">
      <c r="A12" s="134" t="s">
        <v>196</v>
      </c>
      <c r="B12" s="371">
        <f>+'14'!B12+'15'!B12+'16'!B12+'17'!B12+'18'!B12</f>
        <v>420.69</v>
      </c>
      <c r="C12" s="371">
        <f>+'14'!C12+'15'!C12+'16'!C12+'17'!C12+'18'!C12</f>
        <v>513.68999999999994</v>
      </c>
      <c r="D12" s="371">
        <f>+'14'!D12+'15'!D12+'16'!D12+'17'!D12+'18'!D12</f>
        <v>464.69</v>
      </c>
      <c r="E12" s="371">
        <f>+'14'!E12+'15'!E12+'16'!E12+'17'!E12+'18'!E12</f>
        <v>441.45000000000005</v>
      </c>
      <c r="F12" s="371">
        <f>+'14'!F12+'15'!F12+'16'!F12+'17'!F12+'18'!F12</f>
        <v>583.04999999999995</v>
      </c>
      <c r="G12" s="371">
        <f>+'14'!G12+'15'!G12+'16'!G12+'17'!G12+'18'!G12</f>
        <v>616.67999999999995</v>
      </c>
      <c r="H12" s="371">
        <f>+'14'!H12+'15'!H12+'16'!H12+'17'!H12+'18'!H12</f>
        <v>698.06</v>
      </c>
      <c r="I12" s="371">
        <f>+'14'!I12+'15'!I12+'16'!I12+'17'!I12+'18'!I12</f>
        <v>455.6</v>
      </c>
      <c r="J12" s="371">
        <f>+'14'!J12+'15'!J12+'16'!J12+'17'!J12+'18'!J12</f>
        <v>579.84</v>
      </c>
      <c r="K12" s="371">
        <f>+'14'!K12+'15'!K12+'16'!K12+'17'!K12+'18'!K12</f>
        <v>815.25</v>
      </c>
      <c r="L12" s="371">
        <f>+'14'!L12+'15'!L12+'16'!L12+'17'!L12+'18'!L12</f>
        <v>290.40999999999997</v>
      </c>
      <c r="M12" s="371">
        <f>+'14'!M12+'15'!M12+'16'!M12+'17'!M12+'18'!M12</f>
        <v>155.76999999999998</v>
      </c>
      <c r="N12" s="373">
        <f t="shared" si="0"/>
        <v>6035.18</v>
      </c>
      <c r="P12" s="227"/>
      <c r="Q12" s="84"/>
    </row>
    <row r="13" spans="1:17" s="20" customFormat="1" ht="20.100000000000001" customHeight="1" x14ac:dyDescent="0.3">
      <c r="A13" s="134" t="s">
        <v>197</v>
      </c>
      <c r="B13" s="371">
        <f>+'14'!B13+'15'!B13+'16'!B13+'17'!B13+'18'!B13</f>
        <v>40283.18</v>
      </c>
      <c r="C13" s="371">
        <f>+'14'!C13+'15'!C13+'16'!C13+'17'!C13+'18'!C13</f>
        <v>39968.53</v>
      </c>
      <c r="D13" s="371">
        <f>+'14'!D13+'15'!D13+'16'!D13+'17'!D13+'18'!D13</f>
        <v>60186.740000000013</v>
      </c>
      <c r="E13" s="371">
        <f>+'14'!E13+'15'!E13+'16'!E13+'17'!E13+'18'!E13</f>
        <v>54159.030000000006</v>
      </c>
      <c r="F13" s="371">
        <f>+'14'!F13+'15'!F13+'16'!F13+'17'!F13+'18'!F13</f>
        <v>51225.54</v>
      </c>
      <c r="G13" s="371">
        <f>+'14'!G13+'15'!G13+'16'!G13+'17'!G13+'18'!G13</f>
        <v>49041.540000000008</v>
      </c>
      <c r="H13" s="371">
        <f>+'14'!H13+'15'!H13+'16'!H13+'17'!H13+'18'!H13</f>
        <v>43383.790000000008</v>
      </c>
      <c r="I13" s="371">
        <f>+'14'!I13+'15'!I13+'16'!I13+'17'!I13+'18'!I13</f>
        <v>44332.01</v>
      </c>
      <c r="J13" s="371">
        <f>+'14'!J13+'15'!J13+'16'!J13+'17'!J13+'18'!J13</f>
        <v>33395.879999999997</v>
      </c>
      <c r="K13" s="371">
        <f>+'14'!K13+'15'!K13+'16'!K13+'17'!K13+'18'!K13</f>
        <v>42853.74</v>
      </c>
      <c r="L13" s="371">
        <f>+'14'!L13+'15'!L13+'16'!L13+'17'!L13+'18'!L13</f>
        <v>50210.400000000001</v>
      </c>
      <c r="M13" s="371">
        <f>+'14'!M13+'15'!M13+'16'!M13+'17'!M13+'18'!M13</f>
        <v>22762.83</v>
      </c>
      <c r="N13" s="373">
        <f t="shared" si="0"/>
        <v>531803.21000000008</v>
      </c>
      <c r="P13" s="227"/>
      <c r="Q13" s="84"/>
    </row>
    <row r="14" spans="1:17" s="20" customFormat="1" ht="20.100000000000001" customHeight="1" x14ac:dyDescent="0.3">
      <c r="A14" s="134" t="s">
        <v>198</v>
      </c>
      <c r="B14" s="371">
        <f>+'14'!B14+'15'!B14+'16'!B14+'17'!B14+'18'!B14</f>
        <v>383222.97</v>
      </c>
      <c r="C14" s="371">
        <f>+'14'!C14+'15'!C14+'16'!C14+'17'!C14+'18'!C14</f>
        <v>340374.69</v>
      </c>
      <c r="D14" s="371">
        <f>+'14'!D14+'15'!D14+'16'!D14+'17'!D14+'18'!D14</f>
        <v>394294.33</v>
      </c>
      <c r="E14" s="371">
        <f>+'14'!E14+'15'!E14+'16'!E14+'17'!E14+'18'!E14</f>
        <v>368377.03</v>
      </c>
      <c r="F14" s="371">
        <f>+'14'!F14+'15'!F14+'16'!F14+'17'!F14+'18'!F14</f>
        <v>378897.03</v>
      </c>
      <c r="G14" s="371">
        <f>+'14'!G14+'15'!G14+'16'!G14+'17'!G14+'18'!G14</f>
        <v>357541.61</v>
      </c>
      <c r="H14" s="371">
        <f>+'14'!H14+'15'!H14+'16'!H14+'17'!H14+'18'!H14</f>
        <v>348594.80999999994</v>
      </c>
      <c r="I14" s="371">
        <f>+'14'!I14+'15'!I14+'16'!I14+'17'!I14+'18'!I14</f>
        <v>384171.06000000006</v>
      </c>
      <c r="J14" s="371">
        <f>+'14'!J14+'15'!J14+'16'!J14+'17'!J14+'18'!J14</f>
        <v>325746.30000000005</v>
      </c>
      <c r="K14" s="371">
        <f>+'14'!K14+'15'!K14+'16'!K14+'17'!K14+'18'!K14</f>
        <v>389894.02999999997</v>
      </c>
      <c r="L14" s="371">
        <f>+'14'!L14+'15'!L14+'16'!L14+'17'!L14+'18'!L14</f>
        <v>401301.18</v>
      </c>
      <c r="M14" s="371">
        <f>+'14'!M14+'15'!M14+'16'!M14+'17'!M14+'18'!M14</f>
        <v>367308.53</v>
      </c>
      <c r="N14" s="373">
        <f t="shared" si="0"/>
        <v>4439723.57</v>
      </c>
      <c r="P14" s="227"/>
      <c r="Q14" s="84"/>
    </row>
    <row r="15" spans="1:17" s="20" customFormat="1" ht="20.100000000000001" customHeight="1" x14ac:dyDescent="0.3">
      <c r="A15" s="134" t="s">
        <v>339</v>
      </c>
      <c r="B15" s="371">
        <f>+'14'!B15+'15'!B15+'16'!B15+'17'!B15+'18'!B15</f>
        <v>435878.22000000003</v>
      </c>
      <c r="C15" s="371">
        <f>+'14'!C15+'15'!C15+'16'!C15+'17'!C15+'18'!C15</f>
        <v>383381.45</v>
      </c>
      <c r="D15" s="371">
        <f>+'14'!D15+'15'!D15+'16'!D15+'17'!D15+'18'!D15</f>
        <v>456869.05</v>
      </c>
      <c r="E15" s="371">
        <f>+'14'!E15+'15'!E15+'16'!E15+'17'!E15+'18'!E15</f>
        <v>432823.37</v>
      </c>
      <c r="F15" s="371">
        <f>+'14'!F15+'15'!F15+'16'!F15+'17'!F15+'18'!F15</f>
        <v>436331.97000000003</v>
      </c>
      <c r="G15" s="371">
        <f>+'14'!G15+'15'!G15+'16'!G15+'17'!G15+'18'!G15</f>
        <v>412727.85999999987</v>
      </c>
      <c r="H15" s="371">
        <f>+'14'!H15+'15'!H15+'16'!H15+'17'!H15+'18'!H15</f>
        <v>403758.41000000003</v>
      </c>
      <c r="I15" s="371">
        <f>+'14'!I15+'15'!I15+'16'!I15+'17'!I15+'18'!I15</f>
        <v>433737.33000000013</v>
      </c>
      <c r="J15" s="371">
        <f>+'14'!J15+'15'!J15+'16'!J15+'17'!J15+'18'!J15</f>
        <v>387724.87</v>
      </c>
      <c r="K15" s="371">
        <f>+'14'!K15+'15'!K15+'16'!K15+'17'!K15+'18'!K15</f>
        <v>437823.96</v>
      </c>
      <c r="L15" s="371">
        <f>+'14'!L15+'15'!L15+'16'!L15+'17'!L15+'18'!L15</f>
        <v>485872.76000000013</v>
      </c>
      <c r="M15" s="371">
        <f>+'14'!M15+'15'!M15+'16'!M15+'17'!M15+'18'!M15</f>
        <v>352180.56999999995</v>
      </c>
      <c r="N15" s="373">
        <f t="shared" si="0"/>
        <v>5059109.82</v>
      </c>
      <c r="P15" s="227"/>
      <c r="Q15" s="84"/>
    </row>
    <row r="16" spans="1:17" s="20" customFormat="1" ht="20.100000000000001" customHeight="1" x14ac:dyDescent="0.3">
      <c r="A16" s="134" t="s">
        <v>340</v>
      </c>
      <c r="B16" s="371"/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3"/>
      <c r="P16" s="227"/>
      <c r="Q16" s="84"/>
    </row>
    <row r="17" spans="1:17" s="20" customFormat="1" ht="20.100000000000001" customHeight="1" x14ac:dyDescent="0.3">
      <c r="A17" s="134" t="s">
        <v>205</v>
      </c>
      <c r="B17" s="371">
        <v>2526</v>
      </c>
      <c r="C17" s="371">
        <v>2254</v>
      </c>
      <c r="D17" s="371">
        <v>2927</v>
      </c>
      <c r="E17" s="371">
        <v>2878</v>
      </c>
      <c r="F17" s="371">
        <v>13203</v>
      </c>
      <c r="G17" s="371">
        <v>17136</v>
      </c>
      <c r="H17" s="371">
        <v>16367</v>
      </c>
      <c r="I17" s="371">
        <v>17952</v>
      </c>
      <c r="J17" s="371">
        <v>16310</v>
      </c>
      <c r="K17" s="371">
        <v>14623</v>
      </c>
      <c r="L17" s="371">
        <v>12842</v>
      </c>
      <c r="M17" s="371">
        <v>8303</v>
      </c>
      <c r="N17" s="373">
        <f t="shared" si="0"/>
        <v>127321</v>
      </c>
      <c r="P17" s="227"/>
      <c r="Q17" s="84"/>
    </row>
    <row r="18" spans="1:17" s="20" customFormat="1" ht="20.100000000000001" customHeight="1" x14ac:dyDescent="0.3">
      <c r="A18" s="134" t="s">
        <v>433</v>
      </c>
      <c r="B18" s="371">
        <f>+'14'!B18+'15'!B18+'16'!B18+'17'!B18+'18'!B18</f>
        <v>0</v>
      </c>
      <c r="C18" s="371">
        <f>+'14'!C18+'15'!C18+'16'!C18+'17'!C18+'18'!C18</f>
        <v>0</v>
      </c>
      <c r="D18" s="371">
        <f>+'14'!D18+'15'!D18+'16'!D18+'17'!D18+'18'!D18</f>
        <v>0</v>
      </c>
      <c r="E18" s="371">
        <f>+'14'!E18+'15'!E18+'16'!E18+'17'!E18+'18'!E18</f>
        <v>0</v>
      </c>
      <c r="F18" s="371">
        <f>+'14'!F18+'15'!F18+'16'!F18+'17'!F18+'18'!F18</f>
        <v>0</v>
      </c>
      <c r="G18" s="371">
        <f>+'14'!G18+'15'!G18+'16'!G18+'17'!G18+'18'!G18</f>
        <v>0</v>
      </c>
      <c r="H18" s="371">
        <f>+'14'!H18+'15'!H18+'16'!H18+'17'!H18+'18'!H18</f>
        <v>0</v>
      </c>
      <c r="I18" s="371">
        <f>+'14'!I18+'15'!I18+'16'!I18+'17'!I18+'18'!I18</f>
        <v>0</v>
      </c>
      <c r="J18" s="371">
        <f>+'14'!J18+'15'!J18+'16'!J18+'17'!J18+'18'!J18</f>
        <v>0</v>
      </c>
      <c r="K18" s="371">
        <f>+'14'!K18+'15'!K18+'16'!K18+'17'!K18+'18'!K18</f>
        <v>0</v>
      </c>
      <c r="L18" s="371">
        <f>+'14'!L18+'15'!L18+'16'!L18+'17'!L18+'18'!L18</f>
        <v>0</v>
      </c>
      <c r="M18" s="371">
        <f>+'14'!M18+'15'!M18+'16'!M18+'17'!M18+'18'!M18</f>
        <v>0</v>
      </c>
      <c r="N18" s="373">
        <f t="shared" si="0"/>
        <v>0</v>
      </c>
      <c r="P18" s="227"/>
      <c r="Q18" s="84"/>
    </row>
    <row r="19" spans="1:17" s="76" customFormat="1" ht="20.100000000000001" customHeight="1" x14ac:dyDescent="0.2">
      <c r="A19" s="241" t="s">
        <v>22</v>
      </c>
      <c r="B19" s="374">
        <f>+SUM(B5:B18)</f>
        <v>1456786.4</v>
      </c>
      <c r="C19" s="374">
        <f t="shared" ref="C19:M19" si="1">+SUM(C5:C18)</f>
        <v>1305929.22</v>
      </c>
      <c r="D19" s="374">
        <f t="shared" si="1"/>
        <v>1499491.7100000002</v>
      </c>
      <c r="E19" s="374">
        <f t="shared" si="1"/>
        <v>1376363</v>
      </c>
      <c r="F19" s="374">
        <f t="shared" si="1"/>
        <v>1430155.27</v>
      </c>
      <c r="G19" s="374">
        <f t="shared" si="1"/>
        <v>1390293.33</v>
      </c>
      <c r="H19" s="374">
        <f t="shared" si="1"/>
        <v>1383367.4</v>
      </c>
      <c r="I19" s="374">
        <f t="shared" si="1"/>
        <v>1440828.6500000001</v>
      </c>
      <c r="J19" s="374">
        <f t="shared" si="1"/>
        <v>1300320.28</v>
      </c>
      <c r="K19" s="374">
        <f t="shared" si="1"/>
        <v>1447043.3</v>
      </c>
      <c r="L19" s="374">
        <f t="shared" si="1"/>
        <v>1603207.3600000003</v>
      </c>
      <c r="M19" s="374">
        <f t="shared" si="1"/>
        <v>1257083.95</v>
      </c>
      <c r="N19" s="373">
        <f t="shared" si="0"/>
        <v>16890869.870000001</v>
      </c>
      <c r="P19" s="143"/>
      <c r="Q19" s="143"/>
    </row>
    <row r="20" spans="1:17" x14ac:dyDescent="0.25">
      <c r="M20" s="27"/>
    </row>
    <row r="24" spans="1:17" x14ac:dyDescent="0.25">
      <c r="N24" s="536"/>
    </row>
  </sheetData>
  <pageMargins left="0.7" right="0.7" top="0.75" bottom="0.75" header="0.3" footer="0.3"/>
  <pageSetup paperSize="14" scale="7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IT24"/>
  <sheetViews>
    <sheetView zoomScaleNormal="100" workbookViewId="0">
      <selection activeCell="E26" sqref="E26"/>
    </sheetView>
  </sheetViews>
  <sheetFormatPr baseColWidth="10" defaultRowHeight="13.5" x14ac:dyDescent="0.25"/>
  <cols>
    <col min="1" max="1" width="30.28515625" style="8" customWidth="1"/>
    <col min="2" max="2" width="15.7109375" style="8" customWidth="1"/>
    <col min="3" max="3" width="13" style="8" customWidth="1"/>
    <col min="4" max="4" width="15.85546875" style="8" customWidth="1"/>
    <col min="5" max="5" width="12.42578125" style="8" customWidth="1"/>
    <col min="6" max="6" width="13.140625" style="8" customWidth="1"/>
    <col min="7" max="7" width="14.85546875" style="8" customWidth="1"/>
    <col min="8" max="8" width="13.5703125" style="8" customWidth="1"/>
    <col min="9" max="9" width="12.85546875" style="8" customWidth="1"/>
    <col min="10" max="10" width="13.7109375" style="8" customWidth="1"/>
    <col min="11" max="11" width="14" style="8" customWidth="1"/>
    <col min="12" max="13" width="13.28515625" style="8" customWidth="1"/>
    <col min="14" max="14" width="19.28515625" style="8" customWidth="1"/>
    <col min="15" max="15" width="16.28515625" style="8" customWidth="1"/>
    <col min="16" max="16" width="16.42578125" style="8" customWidth="1"/>
    <col min="17" max="17" width="17.7109375" style="8" customWidth="1"/>
    <col min="18" max="18" width="13.28515625" style="8" customWidth="1"/>
    <col min="19" max="16384" width="11.42578125" style="8"/>
  </cols>
  <sheetData>
    <row r="1" spans="1:254" ht="13.5" customHeight="1" x14ac:dyDescent="0.25">
      <c r="A1" s="41" t="s">
        <v>201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</row>
    <row r="2" spans="1:254" ht="13.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</row>
    <row r="3" spans="1:254" ht="13.5" customHeight="1" x14ac:dyDescent="0.25">
      <c r="A3" s="143" t="s">
        <v>457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28"/>
      <c r="Q3" s="28"/>
      <c r="R3" s="28"/>
      <c r="S3" s="28"/>
      <c r="T3" s="28"/>
      <c r="U3" s="28"/>
      <c r="V3" s="28"/>
    </row>
    <row r="4" spans="1:254" s="28" customFormat="1" ht="13.5" customHeight="1" x14ac:dyDescent="0.25">
      <c r="A4" s="143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Q4" s="144">
        <f>SUM(B4:P4)</f>
        <v>0</v>
      </c>
    </row>
    <row r="5" spans="1:254" s="145" customFormat="1" ht="53.25" customHeight="1" x14ac:dyDescent="0.2">
      <c r="A5" s="183" t="s">
        <v>110</v>
      </c>
      <c r="B5" s="183" t="s">
        <v>219</v>
      </c>
      <c r="C5" s="183" t="s">
        <v>220</v>
      </c>
      <c r="D5" s="183" t="s">
        <v>221</v>
      </c>
      <c r="E5" s="183" t="s">
        <v>222</v>
      </c>
      <c r="F5" s="183" t="s">
        <v>223</v>
      </c>
      <c r="G5" s="183" t="s">
        <v>224</v>
      </c>
      <c r="H5" s="183" t="s">
        <v>225</v>
      </c>
      <c r="I5" s="183" t="s">
        <v>226</v>
      </c>
      <c r="J5" s="183" t="s">
        <v>227</v>
      </c>
      <c r="K5" s="183" t="s">
        <v>228</v>
      </c>
      <c r="L5" s="183" t="s">
        <v>229</v>
      </c>
      <c r="M5" s="183" t="s">
        <v>230</v>
      </c>
      <c r="N5" s="183" t="s">
        <v>231</v>
      </c>
      <c r="O5" s="183" t="s">
        <v>232</v>
      </c>
      <c r="P5" s="183" t="s">
        <v>42</v>
      </c>
      <c r="Q5" s="183" t="s">
        <v>22</v>
      </c>
    </row>
    <row r="6" spans="1:254" ht="20.100000000000001" customHeight="1" x14ac:dyDescent="0.3">
      <c r="A6" s="182" t="s">
        <v>190</v>
      </c>
      <c r="B6" s="371">
        <f>+'21 '!B5+'27'!B5</f>
        <v>38849.470000000008</v>
      </c>
      <c r="C6" s="371">
        <f>+'21 '!C5+'27'!C5</f>
        <v>51636.62000000001</v>
      </c>
      <c r="D6" s="371">
        <f>+'21 '!D5+'27'!D5</f>
        <v>82677.440000000002</v>
      </c>
      <c r="E6" s="371">
        <f>+'21 '!E5+'27'!E5</f>
        <v>55400.42</v>
      </c>
      <c r="F6" s="371">
        <f>+'21 '!F5+'27'!F5</f>
        <v>121160.35999999999</v>
      </c>
      <c r="G6" s="371">
        <f>+'21 '!G5+'27'!G5</f>
        <v>258398.93000000002</v>
      </c>
      <c r="H6" s="371">
        <f>+'21 '!H5+'27'!H5</f>
        <v>132610.76</v>
      </c>
      <c r="I6" s="371">
        <f>+'21 '!I5+'27'!I5</f>
        <v>171465.54199999999</v>
      </c>
      <c r="J6" s="371">
        <f>+'21 '!J5+'27'!J5</f>
        <v>283190.29000000004</v>
      </c>
      <c r="K6" s="371">
        <f>+'21 '!K5+'27'!K5</f>
        <v>129567.51000000001</v>
      </c>
      <c r="L6" s="371">
        <f>+'21 '!L5+'27'!L5</f>
        <v>64658.45</v>
      </c>
      <c r="M6" s="371">
        <f>+'21 '!M5+'27'!M5</f>
        <v>132733.07</v>
      </c>
      <c r="N6" s="371">
        <f>+'21 '!N5+'27'!N5</f>
        <v>20881.629999999997</v>
      </c>
      <c r="O6" s="371">
        <f>+'21 '!O5+'27'!O5</f>
        <v>35660.779999999992</v>
      </c>
      <c r="P6" s="371">
        <f>+'21 '!P5+'27'!P5</f>
        <v>1068871.5600000003</v>
      </c>
      <c r="Q6" s="374">
        <f>+SUM(B6:P6)</f>
        <v>2647762.8320000004</v>
      </c>
      <c r="R6" s="27"/>
      <c r="S6" s="27"/>
    </row>
    <row r="7" spans="1:254" ht="20.100000000000001" customHeight="1" x14ac:dyDescent="0.3">
      <c r="A7" s="182" t="s">
        <v>191</v>
      </c>
      <c r="B7" s="371">
        <f>+'21 '!B6+'27'!B6</f>
        <v>20662.890000000003</v>
      </c>
      <c r="C7" s="371">
        <f>+'21 '!C6+'27'!C6</f>
        <v>19812.230000000003</v>
      </c>
      <c r="D7" s="371">
        <f>+'21 '!D6+'27'!D6</f>
        <v>58741.18</v>
      </c>
      <c r="E7" s="371">
        <f>+'21 '!E6+'27'!E6</f>
        <v>23400.04</v>
      </c>
      <c r="F7" s="371">
        <f>+'21 '!F6+'27'!F6</f>
        <v>63095.270000000011</v>
      </c>
      <c r="G7" s="371">
        <f>+'21 '!G6+'27'!G6</f>
        <v>142268.37</v>
      </c>
      <c r="H7" s="371">
        <f>+'21 '!H6+'27'!H6</f>
        <v>80652.409999999989</v>
      </c>
      <c r="I7" s="371">
        <f>+'21 '!I6+'27'!I6</f>
        <v>98645.500000000015</v>
      </c>
      <c r="J7" s="371">
        <f>+'21 '!J6+'27'!J6</f>
        <v>139321.25000000003</v>
      </c>
      <c r="K7" s="371">
        <f>+'21 '!K6+'27'!K6</f>
        <v>59529.169999999991</v>
      </c>
      <c r="L7" s="371">
        <f>+'21 '!L6+'27'!L6</f>
        <v>31322.389999999996</v>
      </c>
      <c r="M7" s="371">
        <f>+'21 '!M6+'27'!M6</f>
        <v>63510.060000000019</v>
      </c>
      <c r="N7" s="371">
        <f>+'21 '!N6+'27'!N6</f>
        <v>11387.12</v>
      </c>
      <c r="O7" s="371">
        <f>+'21 '!O6+'27'!O6</f>
        <v>10951.85</v>
      </c>
      <c r="P7" s="371">
        <f>+'21 '!P6+'27'!P6</f>
        <v>694876.8</v>
      </c>
      <c r="Q7" s="374">
        <f t="shared" ref="Q7:Q20" si="0">+SUM(B7:P7)</f>
        <v>1518176.5300000003</v>
      </c>
      <c r="R7" s="27"/>
      <c r="S7" s="27"/>
    </row>
    <row r="8" spans="1:254" ht="20.100000000000001" customHeight="1" x14ac:dyDescent="0.3">
      <c r="A8" s="182" t="s">
        <v>192</v>
      </c>
      <c r="B8" s="371">
        <f>+'21 '!B7+'27'!B7</f>
        <v>11388.11</v>
      </c>
      <c r="C8" s="371">
        <f>+'21 '!C7+'27'!C7</f>
        <v>22706.080000000005</v>
      </c>
      <c r="D8" s="371">
        <f>+'21 '!D7+'27'!D7</f>
        <v>21353.46</v>
      </c>
      <c r="E8" s="371">
        <f>+'21 '!E7+'27'!E7</f>
        <v>15269.33</v>
      </c>
      <c r="F8" s="371">
        <f>+'21 '!F7+'27'!F7</f>
        <v>28426.739999999994</v>
      </c>
      <c r="G8" s="371">
        <f>+'21 '!G7+'27'!G7</f>
        <v>35706.19400000001</v>
      </c>
      <c r="H8" s="371">
        <f>+'21 '!H7+'27'!H7</f>
        <v>16247.32</v>
      </c>
      <c r="I8" s="371">
        <f>+'21 '!I7+'27'!I7</f>
        <v>24980.857000000004</v>
      </c>
      <c r="J8" s="371">
        <f>+'21 '!J7+'27'!J7</f>
        <v>40096.650000000009</v>
      </c>
      <c r="K8" s="371">
        <f>+'21 '!K7+'27'!K7</f>
        <v>30043.579999999998</v>
      </c>
      <c r="L8" s="371">
        <f>+'21 '!L7+'27'!L7</f>
        <v>17087.670000000002</v>
      </c>
      <c r="M8" s="371">
        <f>+'21 '!M7+'27'!M7</f>
        <v>32875.949999999997</v>
      </c>
      <c r="N8" s="371">
        <f>+'21 '!N7+'27'!N7</f>
        <v>4902.7199999999993</v>
      </c>
      <c r="O8" s="371">
        <f>+'21 '!O7+'27'!O7</f>
        <v>6122.7699999999995</v>
      </c>
      <c r="P8" s="371">
        <f>+'21 '!P7+'27'!P7</f>
        <v>190211.33500000002</v>
      </c>
      <c r="Q8" s="374">
        <f t="shared" si="0"/>
        <v>497418.76600000006</v>
      </c>
      <c r="R8" s="27"/>
      <c r="S8" s="27"/>
    </row>
    <row r="9" spans="1:254" ht="23.25" customHeight="1" x14ac:dyDescent="0.3">
      <c r="A9" s="182" t="s">
        <v>214</v>
      </c>
      <c r="B9" s="371">
        <f>+'21 '!B8+'27'!B8</f>
        <v>13.799999999999999</v>
      </c>
      <c r="C9" s="371">
        <f>+'21 '!C8+'27'!C8</f>
        <v>110.82</v>
      </c>
      <c r="D9" s="371">
        <f>+'21 '!D8+'27'!D8</f>
        <v>56.44</v>
      </c>
      <c r="E9" s="371">
        <f>+'21 '!E8+'27'!E8</f>
        <v>6.52</v>
      </c>
      <c r="F9" s="371">
        <f>+'21 '!F8+'27'!F8</f>
        <v>107</v>
      </c>
      <c r="G9" s="371">
        <f>+'21 '!G8+'27'!G8</f>
        <v>65.03</v>
      </c>
      <c r="H9" s="371">
        <f>+'21 '!H8+'27'!H8</f>
        <v>0</v>
      </c>
      <c r="I9" s="371">
        <f>+'21 '!I8+'27'!I8</f>
        <v>0</v>
      </c>
      <c r="J9" s="371">
        <f>+'21 '!J8+'27'!J8</f>
        <v>236.76</v>
      </c>
      <c r="K9" s="371">
        <f>+'21 '!K8+'27'!K8</f>
        <v>97</v>
      </c>
      <c r="L9" s="371">
        <f>+'21 '!L8+'27'!L8</f>
        <v>25</v>
      </c>
      <c r="M9" s="371">
        <f>+'21 '!M8+'27'!M8</f>
        <v>60.460000000000015</v>
      </c>
      <c r="N9" s="371">
        <f>+'21 '!N8+'27'!N8</f>
        <v>159.13999999999999</v>
      </c>
      <c r="O9" s="371">
        <f>+'21 '!O8+'27'!O8</f>
        <v>92.95999999999998</v>
      </c>
      <c r="P9" s="371">
        <f>+'21 '!P8+'27'!P8</f>
        <v>232</v>
      </c>
      <c r="Q9" s="374">
        <f t="shared" si="0"/>
        <v>1262.93</v>
      </c>
      <c r="R9" s="27"/>
      <c r="S9" s="27"/>
    </row>
    <row r="10" spans="1:254" ht="20.100000000000001" customHeight="1" x14ac:dyDescent="0.3">
      <c r="A10" s="182" t="s">
        <v>193</v>
      </c>
      <c r="B10" s="371">
        <f>+'21 '!B9+'27'!B9</f>
        <v>22614.34</v>
      </c>
      <c r="C10" s="371">
        <f>+'21 '!C9+'27'!C9</f>
        <v>48918.01999999999</v>
      </c>
      <c r="D10" s="371">
        <f>+'21 '!D9+'27'!D9</f>
        <v>110872.37000000001</v>
      </c>
      <c r="E10" s="371">
        <f>+'21 '!E9+'27'!E9</f>
        <v>1179.3599999999999</v>
      </c>
      <c r="F10" s="371">
        <f>+'21 '!F9+'27'!F9</f>
        <v>2939.6799999999994</v>
      </c>
      <c r="G10" s="371">
        <f>+'21 '!G9+'27'!G9</f>
        <v>8845.66</v>
      </c>
      <c r="H10" s="371">
        <f>+'21 '!H9+'27'!H9</f>
        <v>1117</v>
      </c>
      <c r="I10" s="371">
        <f>+'21 '!I9+'27'!I9</f>
        <v>356</v>
      </c>
      <c r="J10" s="371">
        <f>+'21 '!J9+'27'!J9</f>
        <v>11882.82</v>
      </c>
      <c r="K10" s="371">
        <f>+'21 '!K9+'27'!K9</f>
        <v>2556.58</v>
      </c>
      <c r="L10" s="371">
        <f>+'21 '!L9+'27'!L9</f>
        <v>167.10000000000002</v>
      </c>
      <c r="M10" s="371">
        <f>+'21 '!M9+'27'!M9</f>
        <v>37167.630000000005</v>
      </c>
      <c r="N10" s="371">
        <f>+'21 '!N9+'27'!N9</f>
        <v>3161.75</v>
      </c>
      <c r="O10" s="371">
        <f>+'21 '!O9+'27'!O9</f>
        <v>48757.432999999997</v>
      </c>
      <c r="P10" s="371">
        <f>+'21 '!P9+'27'!P9</f>
        <v>1338144.6800000002</v>
      </c>
      <c r="Q10" s="374">
        <f t="shared" si="0"/>
        <v>1638680.4230000002</v>
      </c>
      <c r="R10" s="27"/>
      <c r="S10" s="27"/>
    </row>
    <row r="11" spans="1:254" ht="20.100000000000001" customHeight="1" x14ac:dyDescent="0.3">
      <c r="A11" s="182" t="s">
        <v>194</v>
      </c>
      <c r="B11" s="371">
        <f>+'21 '!B10+'27'!B10</f>
        <v>93.08</v>
      </c>
      <c r="C11" s="371">
        <f>+'21 '!C10+'27'!C10</f>
        <v>89.65</v>
      </c>
      <c r="D11" s="371">
        <f>+'21 '!D10+'27'!D10</f>
        <v>201.20999999999998</v>
      </c>
      <c r="E11" s="371">
        <f>+'21 '!E10+'27'!E10</f>
        <v>164.99</v>
      </c>
      <c r="F11" s="371">
        <f>+'21 '!F10+'27'!F10</f>
        <v>1196.47</v>
      </c>
      <c r="G11" s="371">
        <f>+'21 '!G10+'27'!G10</f>
        <v>6929.7999999999993</v>
      </c>
      <c r="H11" s="371">
        <f>+'21 '!H10+'27'!H10</f>
        <v>12392.46</v>
      </c>
      <c r="I11" s="371">
        <f>+'21 '!I10+'27'!I10</f>
        <v>11352.059999999998</v>
      </c>
      <c r="J11" s="371">
        <f>+'21 '!J10+'27'!J10</f>
        <v>14563.249999999996</v>
      </c>
      <c r="K11" s="371">
        <f>+'21 '!K10+'27'!K10</f>
        <v>6812.9899999999989</v>
      </c>
      <c r="L11" s="371">
        <f>+'21 '!L10+'27'!L10</f>
        <v>2494.0299999999993</v>
      </c>
      <c r="M11" s="371">
        <f>+'21 '!M10+'27'!M10</f>
        <v>9064.89</v>
      </c>
      <c r="N11" s="371">
        <f>+'21 '!N10+'27'!N10</f>
        <v>3456.44</v>
      </c>
      <c r="O11" s="371">
        <f>+'21 '!O10+'27'!O10</f>
        <v>6.3100000000000005</v>
      </c>
      <c r="P11" s="371">
        <f>+'21 '!P10+'27'!P10</f>
        <v>74489.62</v>
      </c>
      <c r="Q11" s="374">
        <f t="shared" si="0"/>
        <v>143307.24999999997</v>
      </c>
      <c r="R11" s="27"/>
      <c r="S11" s="27"/>
    </row>
    <row r="12" spans="1:254" ht="20.100000000000001" customHeight="1" x14ac:dyDescent="0.3">
      <c r="A12" s="182" t="s">
        <v>195</v>
      </c>
      <c r="B12" s="371">
        <f>+'21 '!B11+'27'!B11</f>
        <v>0</v>
      </c>
      <c r="C12" s="371">
        <f>+'21 '!C11+'27'!C11</f>
        <v>0</v>
      </c>
      <c r="D12" s="371">
        <f>+'21 '!D11+'27'!D11</f>
        <v>0</v>
      </c>
      <c r="E12" s="371">
        <f>+'21 '!E11+'27'!E11</f>
        <v>7482.13</v>
      </c>
      <c r="F12" s="371">
        <f>+'21 '!F11+'27'!F11</f>
        <v>0</v>
      </c>
      <c r="G12" s="371">
        <f>+'21 '!G11+'27'!G11</f>
        <v>184323.69000000003</v>
      </c>
      <c r="H12" s="371">
        <f>+'21 '!H11+'27'!H11</f>
        <v>1021.21</v>
      </c>
      <c r="I12" s="371">
        <f>+'21 '!I11+'27'!I11</f>
        <v>915.12999999999977</v>
      </c>
      <c r="J12" s="371">
        <f>+'21 '!J11+'27'!J11</f>
        <v>106941.54000000001</v>
      </c>
      <c r="K12" s="371">
        <f>+'21 '!K11+'27'!K11</f>
        <v>288.61999999999995</v>
      </c>
      <c r="L12" s="371">
        <f>+'21 '!L11+'27'!L11</f>
        <v>7014.31</v>
      </c>
      <c r="M12" s="371">
        <f>+'21 '!M11+'27'!M11</f>
        <v>11610.419999999998</v>
      </c>
      <c r="N12" s="371">
        <f>+'21 '!N11+'27'!N11</f>
        <v>0</v>
      </c>
      <c r="O12" s="371">
        <f>+'21 '!O11+'27'!O11</f>
        <v>40002.42</v>
      </c>
      <c r="P12" s="371">
        <f>+'21 '!P11+'27'!P11</f>
        <v>1126.8399999999999</v>
      </c>
      <c r="Q12" s="374">
        <f t="shared" si="0"/>
        <v>360726.31000000006</v>
      </c>
      <c r="R12" s="27"/>
      <c r="S12" s="27"/>
    </row>
    <row r="13" spans="1:254" ht="20.100000000000001" customHeight="1" x14ac:dyDescent="0.3">
      <c r="A13" s="182" t="s">
        <v>196</v>
      </c>
      <c r="B13" s="371">
        <f>+'21 '!B12+'27'!B12</f>
        <v>0</v>
      </c>
      <c r="C13" s="371">
        <f>+'21 '!C12+'27'!C12</f>
        <v>0</v>
      </c>
      <c r="D13" s="371">
        <f>+'21 '!D12+'27'!D12</f>
        <v>0</v>
      </c>
      <c r="E13" s="371">
        <f>+'21 '!E12+'27'!E12</f>
        <v>0</v>
      </c>
      <c r="F13" s="371">
        <f>+'21 '!F12+'27'!F12</f>
        <v>712.18</v>
      </c>
      <c r="G13" s="371">
        <f>+'21 '!G12+'27'!G12</f>
        <v>0</v>
      </c>
      <c r="H13" s="371">
        <f>+'21 '!H12+'27'!H12</f>
        <v>0</v>
      </c>
      <c r="I13" s="371">
        <f>+'21 '!I12+'27'!I12</f>
        <v>0</v>
      </c>
      <c r="J13" s="371">
        <f>+'21 '!J12+'27'!J12</f>
        <v>14.55</v>
      </c>
      <c r="K13" s="371">
        <f>+'21 '!K12+'27'!K12</f>
        <v>0</v>
      </c>
      <c r="L13" s="371">
        <f>+'21 '!L12+'27'!L12</f>
        <v>5107.01</v>
      </c>
      <c r="M13" s="371">
        <f>+'21 '!M12+'27'!M12</f>
        <v>201.43999999999997</v>
      </c>
      <c r="N13" s="371">
        <f>+'21 '!N12+'27'!N12</f>
        <v>0</v>
      </c>
      <c r="O13" s="371">
        <f>+'21 '!O12+'27'!O12</f>
        <v>0</v>
      </c>
      <c r="P13" s="371">
        <f>+'21 '!P12+'27'!P12</f>
        <v>0</v>
      </c>
      <c r="Q13" s="374">
        <f t="shared" si="0"/>
        <v>6035.1799999999994</v>
      </c>
      <c r="R13" s="27"/>
      <c r="S13" s="27"/>
    </row>
    <row r="14" spans="1:254" ht="20.100000000000001" customHeight="1" x14ac:dyDescent="0.3">
      <c r="A14" s="182" t="s">
        <v>197</v>
      </c>
      <c r="B14" s="371">
        <f>+'21 '!B13+'27'!B13</f>
        <v>18329.580000000002</v>
      </c>
      <c r="C14" s="371">
        <f>+'21 '!C13+'27'!C13</f>
        <v>34704.679999999993</v>
      </c>
      <c r="D14" s="371">
        <f>+'21 '!D13+'27'!D13</f>
        <v>82154.039999999994</v>
      </c>
      <c r="E14" s="371">
        <f>+'21 '!E13+'27'!E13</f>
        <v>26734.579999999991</v>
      </c>
      <c r="F14" s="371">
        <f>+'21 '!F13+'27'!F13</f>
        <v>1206.6699999999998</v>
      </c>
      <c r="G14" s="371">
        <f>+'21 '!G13+'27'!G13</f>
        <v>12300.65</v>
      </c>
      <c r="H14" s="371">
        <f>+'21 '!H13+'27'!H13</f>
        <v>1494.9199999999998</v>
      </c>
      <c r="I14" s="371">
        <f>+'21 '!I13+'27'!I13</f>
        <v>47396.89</v>
      </c>
      <c r="J14" s="371">
        <f>+'21 '!J13+'27'!J13</f>
        <v>245111.55000000002</v>
      </c>
      <c r="K14" s="371">
        <f>+'21 '!K13+'27'!K13</f>
        <v>0</v>
      </c>
      <c r="L14" s="371">
        <f>+'21 '!L13+'27'!L13</f>
        <v>43473.649999999994</v>
      </c>
      <c r="M14" s="371">
        <f>+'21 '!M13+'27'!M13</f>
        <v>18384.979999999996</v>
      </c>
      <c r="N14" s="371">
        <f>+'21 '!N13+'27'!N13</f>
        <v>0</v>
      </c>
      <c r="O14" s="371">
        <f>+'21 '!O13+'27'!O13</f>
        <v>0</v>
      </c>
      <c r="P14" s="371">
        <f>+'21 '!P13+'27'!P13</f>
        <v>511.02000000000004</v>
      </c>
      <c r="Q14" s="374">
        <f t="shared" si="0"/>
        <v>531803.21000000008</v>
      </c>
      <c r="R14" s="27"/>
      <c r="S14" s="27"/>
    </row>
    <row r="15" spans="1:254" ht="20.100000000000001" customHeight="1" x14ac:dyDescent="0.3">
      <c r="A15" s="134" t="s">
        <v>198</v>
      </c>
      <c r="B15" s="371">
        <f>+'21 '!B14+'27'!B14</f>
        <v>45706.319999999992</v>
      </c>
      <c r="C15" s="371">
        <f>+'21 '!C14+'27'!C14</f>
        <v>80257.539999999994</v>
      </c>
      <c r="D15" s="371">
        <f>+'21 '!D14+'27'!D14</f>
        <v>213896.94</v>
      </c>
      <c r="E15" s="371">
        <f>+'21 '!E14+'27'!E14</f>
        <v>134044.21</v>
      </c>
      <c r="F15" s="371">
        <f>+'21 '!F14+'27'!F14</f>
        <v>182550.71999999997</v>
      </c>
      <c r="G15" s="371">
        <f>+'21 '!G14+'27'!G14</f>
        <v>520911.17500000005</v>
      </c>
      <c r="H15" s="371">
        <f>+'21 '!H14+'27'!H14</f>
        <v>241683.34000000003</v>
      </c>
      <c r="I15" s="371">
        <f>+'21 '!I14+'27'!I14</f>
        <v>260577.69</v>
      </c>
      <c r="J15" s="371">
        <f>+'21 '!J14+'27'!J14</f>
        <v>410262.24</v>
      </c>
      <c r="K15" s="371">
        <f>+'21 '!K14+'27'!K14</f>
        <v>168328.18</v>
      </c>
      <c r="L15" s="371">
        <f>+'21 '!L14+'27'!L14</f>
        <v>87372.67</v>
      </c>
      <c r="M15" s="371">
        <f>+'21 '!M14+'27'!M14</f>
        <v>214826.07</v>
      </c>
      <c r="N15" s="371">
        <f>+'21 '!N14+'27'!N14</f>
        <v>32984.380000000005</v>
      </c>
      <c r="O15" s="371">
        <f>+'21 '!O14+'27'!O14</f>
        <v>45652.509999999995</v>
      </c>
      <c r="P15" s="371">
        <f>+'21 '!P14+'27'!P14</f>
        <v>1866747.6739999996</v>
      </c>
      <c r="Q15" s="374">
        <f t="shared" si="0"/>
        <v>4505801.6589999991</v>
      </c>
      <c r="R15" s="27"/>
      <c r="S15" s="27"/>
    </row>
    <row r="16" spans="1:254" ht="20.100000000000001" customHeight="1" x14ac:dyDescent="0.3">
      <c r="A16" s="134" t="s">
        <v>339</v>
      </c>
      <c r="B16" s="371">
        <f>+'21 '!B15+'27'!B15</f>
        <v>78093.340000000011</v>
      </c>
      <c r="C16" s="371">
        <f>+'21 '!C15+'27'!C15</f>
        <v>416839.47</v>
      </c>
      <c r="D16" s="371">
        <f>+'21 '!D15+'27'!D15</f>
        <v>1766412.8499999996</v>
      </c>
      <c r="E16" s="371">
        <f>+'21 '!E15+'27'!E15</f>
        <v>436147.58999999991</v>
      </c>
      <c r="F16" s="371">
        <f>+'21 '!F15+'27'!F15</f>
        <v>295978.21999999997</v>
      </c>
      <c r="G16" s="371">
        <f>+'21 '!G15+'27'!G15</f>
        <v>275101.72600000002</v>
      </c>
      <c r="H16" s="371">
        <f>+'21 '!H15+'27'!H15</f>
        <v>150120.97100000002</v>
      </c>
      <c r="I16" s="371">
        <f>+'21 '!I15+'27'!I15</f>
        <v>292877.86400000012</v>
      </c>
      <c r="J16" s="371">
        <f>+'21 '!J15+'27'!J15</f>
        <v>551658.65899999987</v>
      </c>
      <c r="K16" s="371">
        <f>+'21 '!K15+'27'!K15</f>
        <v>188723.01</v>
      </c>
      <c r="L16" s="371">
        <f>+'21 '!L15+'27'!L15</f>
        <v>99479.61</v>
      </c>
      <c r="M16" s="371">
        <f>+'21 '!M15+'27'!M15</f>
        <v>381745.6</v>
      </c>
      <c r="N16" s="371">
        <f>+'21 '!N15+'27'!N15</f>
        <v>81458.38</v>
      </c>
      <c r="O16" s="371">
        <f>+'21 '!O15+'27'!O15</f>
        <v>101802.81</v>
      </c>
      <c r="P16" s="371">
        <f>+'21 '!P15+'27'!P15</f>
        <v>0</v>
      </c>
      <c r="Q16" s="374">
        <f t="shared" si="0"/>
        <v>5116440.0999999987</v>
      </c>
      <c r="R16" s="27"/>
      <c r="S16" s="27"/>
    </row>
    <row r="17" spans="1:19" ht="20.100000000000001" customHeight="1" x14ac:dyDescent="0.3">
      <c r="A17" s="134" t="s">
        <v>340</v>
      </c>
      <c r="B17" s="371"/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633"/>
      <c r="Q17" s="374"/>
      <c r="R17" s="27"/>
      <c r="S17" s="27"/>
    </row>
    <row r="18" spans="1:19" ht="20.100000000000001" customHeight="1" x14ac:dyDescent="0.3">
      <c r="A18" s="182" t="s">
        <v>205</v>
      </c>
      <c r="B18" s="371">
        <f>+'21 '!B17+'27'!B17</f>
        <v>0</v>
      </c>
      <c r="C18" s="371">
        <f>+'21 '!C17+'27'!C17</f>
        <v>12790.91</v>
      </c>
      <c r="D18" s="371">
        <f>+'21 '!D17+'27'!D17</f>
        <v>4311</v>
      </c>
      <c r="E18" s="371">
        <f>+'21 '!E17+'27'!E17</f>
        <v>9314.3700000000008</v>
      </c>
      <c r="F18" s="371">
        <f>+'21 '!F17+'27'!F17</f>
        <v>630</v>
      </c>
      <c r="G18" s="371">
        <f>+'21 '!G17+'27'!G17</f>
        <v>19051.5</v>
      </c>
      <c r="H18" s="371">
        <f>+'21 '!H17+'27'!H17</f>
        <v>16202</v>
      </c>
      <c r="I18" s="371">
        <f>+'21 '!I17+'27'!I17</f>
        <v>0</v>
      </c>
      <c r="J18" s="371">
        <f>+'21 '!J17+'27'!J17</f>
        <v>0</v>
      </c>
      <c r="K18" s="371">
        <f>+'21 '!K17+'27'!K17</f>
        <v>0</v>
      </c>
      <c r="L18" s="371">
        <f>+'21 '!L17+'27'!L17</f>
        <v>0</v>
      </c>
      <c r="M18" s="371">
        <f>+'21 '!M17+'27'!M17</f>
        <v>0</v>
      </c>
      <c r="N18" s="371">
        <f>+'21 '!N17+'27'!N17</f>
        <v>0</v>
      </c>
      <c r="O18" s="371">
        <f>+'21 '!O17+'27'!O17</f>
        <v>1277.627</v>
      </c>
      <c r="P18" s="371">
        <f>+'21 '!P17+'27'!P17</f>
        <v>65021.21</v>
      </c>
      <c r="Q18" s="374">
        <f t="shared" si="0"/>
        <v>128598.617</v>
      </c>
      <c r="R18" s="27"/>
      <c r="S18" s="27"/>
    </row>
    <row r="19" spans="1:19" s="20" customFormat="1" ht="20.100000000000001" customHeight="1" x14ac:dyDescent="0.3">
      <c r="A19" s="134" t="s">
        <v>433</v>
      </c>
      <c r="B19" s="371">
        <f>+'21 '!B18+'27'!B18</f>
        <v>0</v>
      </c>
      <c r="C19" s="371">
        <f>+'21 '!C18+'27'!C18</f>
        <v>0</v>
      </c>
      <c r="D19" s="371">
        <f>+'21 '!D18+'27'!D18</f>
        <v>0</v>
      </c>
      <c r="E19" s="371">
        <f>+'21 '!E18+'27'!E18</f>
        <v>0</v>
      </c>
      <c r="F19" s="371">
        <f>+'21 '!F18+'27'!F18</f>
        <v>0</v>
      </c>
      <c r="G19" s="371">
        <f>+'21 '!G18+'27'!G18</f>
        <v>3523.9460000000004</v>
      </c>
      <c r="H19" s="371">
        <f>+'21 '!H18+'27'!H18</f>
        <v>0</v>
      </c>
      <c r="I19" s="371">
        <f>+'21 '!I18+'27'!I18</f>
        <v>0</v>
      </c>
      <c r="J19" s="371">
        <f>+'21 '!J18+'27'!J18</f>
        <v>352.18200000000002</v>
      </c>
      <c r="K19" s="371">
        <f>+'21 '!K18+'27'!K18</f>
        <v>0</v>
      </c>
      <c r="L19" s="371">
        <f>+'21 '!L18+'27'!L18</f>
        <v>0</v>
      </c>
      <c r="M19" s="371">
        <f>+'21 '!M18+'27'!M18</f>
        <v>0</v>
      </c>
      <c r="N19" s="371">
        <f>+'21 '!N18+'27'!N18</f>
        <v>0</v>
      </c>
      <c r="O19" s="371">
        <f>+'21 '!O18+'27'!O18</f>
        <v>8714.3130000000001</v>
      </c>
      <c r="P19" s="371">
        <f>+'21 '!P18+'27'!P18</f>
        <v>0</v>
      </c>
      <c r="Q19" s="374">
        <f t="shared" si="0"/>
        <v>12590.441000000001</v>
      </c>
    </row>
    <row r="20" spans="1:19" s="86" customFormat="1" ht="20.100000000000001" customHeight="1" x14ac:dyDescent="0.25">
      <c r="A20" s="241" t="s">
        <v>22</v>
      </c>
      <c r="B20" s="374">
        <f t="shared" ref="B20:P20" si="1">+SUM(B6:B19)</f>
        <v>235750.93000000005</v>
      </c>
      <c r="C20" s="374">
        <f t="shared" si="1"/>
        <v>687866.02</v>
      </c>
      <c r="D20" s="374">
        <f t="shared" si="1"/>
        <v>2340676.9299999997</v>
      </c>
      <c r="E20" s="374">
        <f t="shared" si="1"/>
        <v>709143.53999999992</v>
      </c>
      <c r="F20" s="374">
        <f t="shared" si="1"/>
        <v>698003.30999999994</v>
      </c>
      <c r="G20" s="374">
        <f t="shared" si="1"/>
        <v>1467426.6710000003</v>
      </c>
      <c r="H20" s="374">
        <f t="shared" si="1"/>
        <v>653542.39100000006</v>
      </c>
      <c r="I20" s="374">
        <f t="shared" si="1"/>
        <v>908567.53300000005</v>
      </c>
      <c r="J20" s="374">
        <f t="shared" si="1"/>
        <v>1803631.7409999999</v>
      </c>
      <c r="K20" s="374">
        <f t="shared" si="1"/>
        <v>585946.6399999999</v>
      </c>
      <c r="L20" s="374">
        <f t="shared" si="1"/>
        <v>358201.88999999996</v>
      </c>
      <c r="M20" s="374">
        <f t="shared" si="1"/>
        <v>902180.57000000007</v>
      </c>
      <c r="N20" s="374">
        <f t="shared" si="1"/>
        <v>158391.56</v>
      </c>
      <c r="O20" s="374">
        <f t="shared" si="1"/>
        <v>299041.783</v>
      </c>
      <c r="P20" s="374">
        <f t="shared" si="1"/>
        <v>5300232.7390000001</v>
      </c>
      <c r="Q20" s="374">
        <f t="shared" si="0"/>
        <v>17108604.248000003</v>
      </c>
      <c r="S20" s="27"/>
    </row>
    <row r="21" spans="1:19" ht="15" customHeight="1" x14ac:dyDescent="0.25"/>
    <row r="22" spans="1:19" ht="15" customHeight="1" x14ac:dyDescent="0.25"/>
    <row r="23" spans="1:19" ht="15" customHeight="1" x14ac:dyDescent="0.25">
      <c r="A23" s="146"/>
    </row>
    <row r="24" spans="1:19" ht="15" customHeight="1" x14ac:dyDescent="0.2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</sheetData>
  <pageMargins left="0.70866141732283472" right="0.70866141732283472" top="0.74803149606299213" bottom="0.74803149606299213" header="0.31496062992125984" footer="0.31496062992125984"/>
  <pageSetup paperSize="14" scale="5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S19"/>
  <sheetViews>
    <sheetView zoomScale="85" zoomScaleNormal="85" workbookViewId="0">
      <selection activeCell="A18" sqref="A18:IV18"/>
    </sheetView>
  </sheetViews>
  <sheetFormatPr baseColWidth="10" defaultColWidth="29.5703125" defaultRowHeight="13.5" x14ac:dyDescent="0.25"/>
  <cols>
    <col min="1" max="1" width="30.85546875" style="8" customWidth="1"/>
    <col min="2" max="2" width="16" style="8" customWidth="1"/>
    <col min="3" max="3" width="13.28515625" style="8" customWidth="1"/>
    <col min="4" max="4" width="16.42578125" style="8" bestFit="1" customWidth="1"/>
    <col min="5" max="5" width="12.85546875" style="8" customWidth="1"/>
    <col min="6" max="6" width="14" style="8" bestFit="1" customWidth="1"/>
    <col min="7" max="7" width="14.7109375" style="8" bestFit="1" customWidth="1"/>
    <col min="8" max="8" width="15.140625" style="8" customWidth="1"/>
    <col min="9" max="9" width="13.140625" style="8" customWidth="1"/>
    <col min="10" max="10" width="12.28515625" style="8" customWidth="1"/>
    <col min="11" max="11" width="14.42578125" style="8" customWidth="1"/>
    <col min="12" max="12" width="12.7109375" style="8" customWidth="1"/>
    <col min="13" max="13" width="14.42578125" style="8" customWidth="1"/>
    <col min="14" max="14" width="17.42578125" style="8" customWidth="1"/>
    <col min="15" max="15" width="20.140625" style="8" customWidth="1"/>
    <col min="16" max="16" width="18.5703125" style="8" bestFit="1" customWidth="1"/>
    <col min="17" max="17" width="16.5703125" style="8" customWidth="1"/>
    <col min="18" max="18" width="13.5703125" style="8" customWidth="1"/>
    <col min="19" max="19" width="16.5703125" style="8" customWidth="1"/>
    <col min="20" max="16384" width="29.5703125" style="8"/>
  </cols>
  <sheetData>
    <row r="1" spans="1:19" ht="13.5" customHeight="1" x14ac:dyDescent="0.25">
      <c r="A1" s="76" t="s">
        <v>459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9" ht="13.5" customHeight="1" x14ac:dyDescent="0.25">
      <c r="A2" s="76" t="s">
        <v>148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9" ht="13.5" customHeight="1" x14ac:dyDescent="0.25">
      <c r="A3" s="7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9" s="86" customFormat="1" ht="53.25" customHeight="1" x14ac:dyDescent="0.2">
      <c r="A4" s="190" t="s">
        <v>110</v>
      </c>
      <c r="B4" s="190" t="s">
        <v>219</v>
      </c>
      <c r="C4" s="190" t="s">
        <v>220</v>
      </c>
      <c r="D4" s="190" t="s">
        <v>221</v>
      </c>
      <c r="E4" s="190" t="s">
        <v>222</v>
      </c>
      <c r="F4" s="190" t="s">
        <v>223</v>
      </c>
      <c r="G4" s="190" t="s">
        <v>224</v>
      </c>
      <c r="H4" s="190" t="s">
        <v>225</v>
      </c>
      <c r="I4" s="190" t="s">
        <v>226</v>
      </c>
      <c r="J4" s="190" t="s">
        <v>227</v>
      </c>
      <c r="K4" s="190" t="s">
        <v>228</v>
      </c>
      <c r="L4" s="190" t="s">
        <v>364</v>
      </c>
      <c r="M4" s="190" t="s">
        <v>230</v>
      </c>
      <c r="N4" s="190" t="s">
        <v>231</v>
      </c>
      <c r="O4" s="190" t="s">
        <v>232</v>
      </c>
      <c r="P4" s="190" t="s">
        <v>42</v>
      </c>
      <c r="Q4" s="31" t="s">
        <v>22</v>
      </c>
    </row>
    <row r="5" spans="1:19" s="128" customFormat="1" ht="20.100000000000001" customHeight="1" x14ac:dyDescent="0.3">
      <c r="A5" s="182" t="s">
        <v>190</v>
      </c>
      <c r="B5" s="375"/>
      <c r="C5" s="375"/>
      <c r="D5" s="375"/>
      <c r="E5" s="375"/>
      <c r="F5" s="375"/>
      <c r="G5" s="375"/>
      <c r="H5" s="375"/>
      <c r="I5" s="375">
        <v>3281.5519999999997</v>
      </c>
      <c r="J5" s="375"/>
      <c r="K5" s="375"/>
      <c r="L5" s="375"/>
      <c r="M5" s="375"/>
      <c r="N5" s="375"/>
      <c r="O5" s="375"/>
      <c r="P5" s="375"/>
      <c r="Q5" s="377">
        <f>SUM(B5:P5)</f>
        <v>3281.5519999999997</v>
      </c>
      <c r="R5" s="541"/>
      <c r="S5" s="542"/>
    </row>
    <row r="6" spans="1:19" s="128" customFormat="1" ht="20.100000000000001" customHeight="1" x14ac:dyDescent="0.3">
      <c r="A6" s="182" t="s">
        <v>191</v>
      </c>
      <c r="B6" s="375"/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7">
        <f t="shared" ref="Q6:Q19" si="0">SUM(B6:P6)</f>
        <v>0</v>
      </c>
      <c r="R6" s="541"/>
      <c r="S6" s="542"/>
    </row>
    <row r="7" spans="1:19" s="128" customFormat="1" ht="20.100000000000001" customHeight="1" x14ac:dyDescent="0.3">
      <c r="A7" s="182" t="s">
        <v>192</v>
      </c>
      <c r="B7" s="375"/>
      <c r="C7" s="375"/>
      <c r="D7" s="375"/>
      <c r="E7" s="375"/>
      <c r="F7" s="375"/>
      <c r="G7" s="375">
        <v>60.603999999999999</v>
      </c>
      <c r="H7" s="375"/>
      <c r="I7" s="375">
        <v>505.32699999999988</v>
      </c>
      <c r="J7" s="375"/>
      <c r="K7" s="375"/>
      <c r="L7" s="375"/>
      <c r="M7" s="375"/>
      <c r="N7" s="375"/>
      <c r="O7" s="375"/>
      <c r="P7" s="375">
        <v>4.915</v>
      </c>
      <c r="Q7" s="377">
        <f t="shared" si="0"/>
        <v>570.84599999999989</v>
      </c>
      <c r="R7" s="541"/>
      <c r="S7" s="542"/>
    </row>
    <row r="8" spans="1:19" s="128" customFormat="1" ht="20.100000000000001" customHeight="1" x14ac:dyDescent="0.3">
      <c r="A8" s="182" t="s">
        <v>214</v>
      </c>
      <c r="B8" s="375"/>
      <c r="C8" s="375"/>
      <c r="D8" s="375"/>
      <c r="E8" s="375"/>
      <c r="F8" s="375"/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7">
        <f t="shared" si="0"/>
        <v>0</v>
      </c>
      <c r="R8" s="541"/>
      <c r="S8" s="542"/>
    </row>
    <row r="9" spans="1:19" s="128" customFormat="1" ht="20.100000000000001" customHeight="1" x14ac:dyDescent="0.3">
      <c r="A9" s="182" t="s">
        <v>193</v>
      </c>
      <c r="B9" s="375"/>
      <c r="C9" s="375"/>
      <c r="D9" s="375"/>
      <c r="E9" s="375"/>
      <c r="F9" s="375"/>
      <c r="G9" s="375">
        <v>8349.7000000000007</v>
      </c>
      <c r="H9" s="375"/>
      <c r="I9" s="375"/>
      <c r="J9" s="375"/>
      <c r="K9" s="375"/>
      <c r="L9" s="375"/>
      <c r="M9" s="375"/>
      <c r="N9" s="375"/>
      <c r="O9" s="375">
        <v>53.842999999999996</v>
      </c>
      <c r="P9" s="375"/>
      <c r="Q9" s="377">
        <f t="shared" si="0"/>
        <v>8403.5430000000015</v>
      </c>
      <c r="R9" s="541"/>
      <c r="S9" s="542"/>
    </row>
    <row r="10" spans="1:19" s="128" customFormat="1" ht="20.100000000000001" customHeight="1" x14ac:dyDescent="0.3">
      <c r="A10" s="182" t="s">
        <v>194</v>
      </c>
      <c r="B10" s="375"/>
      <c r="C10" s="375"/>
      <c r="D10" s="375"/>
      <c r="E10" s="375"/>
      <c r="F10" s="375"/>
      <c r="G10" s="375"/>
      <c r="H10" s="375"/>
      <c r="I10" s="600">
        <v>117.39999999999999</v>
      </c>
      <c r="J10" s="375"/>
      <c r="K10" s="375"/>
      <c r="L10" s="375"/>
      <c r="M10" s="375"/>
      <c r="N10" s="375"/>
      <c r="O10" s="375"/>
      <c r="P10" s="375"/>
      <c r="Q10" s="377">
        <f t="shared" si="0"/>
        <v>117.39999999999999</v>
      </c>
      <c r="R10" s="541"/>
      <c r="S10" s="542"/>
    </row>
    <row r="11" spans="1:19" s="128" customFormat="1" ht="20.100000000000001" customHeight="1" x14ac:dyDescent="0.3">
      <c r="A11" s="182" t="s">
        <v>195</v>
      </c>
      <c r="B11" s="375"/>
      <c r="C11" s="375"/>
      <c r="D11" s="375"/>
      <c r="E11" s="375"/>
      <c r="F11" s="375"/>
      <c r="G11" s="375">
        <v>68084.61</v>
      </c>
      <c r="H11" s="375"/>
      <c r="I11" s="375"/>
      <c r="J11" s="375"/>
      <c r="K11" s="375"/>
      <c r="L11" s="375"/>
      <c r="M11" s="375"/>
      <c r="N11" s="375"/>
      <c r="O11" s="375"/>
      <c r="P11" s="375"/>
      <c r="Q11" s="377">
        <f t="shared" si="0"/>
        <v>68084.61</v>
      </c>
      <c r="R11" s="541"/>
      <c r="S11" s="542"/>
    </row>
    <row r="12" spans="1:19" s="128" customFormat="1" ht="20.100000000000001" customHeight="1" x14ac:dyDescent="0.3">
      <c r="A12" s="182" t="s">
        <v>196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7">
        <f t="shared" si="0"/>
        <v>0</v>
      </c>
      <c r="R12" s="541"/>
      <c r="S12" s="542"/>
    </row>
    <row r="13" spans="1:19" s="128" customFormat="1" ht="20.100000000000001" customHeight="1" x14ac:dyDescent="0.3">
      <c r="A13" s="182" t="s">
        <v>197</v>
      </c>
      <c r="B13" s="375"/>
      <c r="C13" s="375"/>
      <c r="D13" s="375"/>
      <c r="E13" s="375"/>
      <c r="F13" s="375"/>
      <c r="G13" s="375"/>
      <c r="H13" s="375"/>
      <c r="I13" s="375"/>
      <c r="J13" s="375"/>
      <c r="K13" s="375"/>
      <c r="L13" s="375"/>
      <c r="M13" s="375"/>
      <c r="N13" s="375"/>
      <c r="O13" s="375"/>
      <c r="P13" s="375"/>
      <c r="Q13" s="377">
        <f t="shared" si="0"/>
        <v>0</v>
      </c>
      <c r="R13" s="541"/>
      <c r="S13" s="542"/>
    </row>
    <row r="14" spans="1:19" s="128" customFormat="1" ht="20.100000000000001" customHeight="1" x14ac:dyDescent="0.3">
      <c r="A14" s="134" t="s">
        <v>198</v>
      </c>
      <c r="B14" s="375"/>
      <c r="C14" s="375"/>
      <c r="D14" s="375"/>
      <c r="E14" s="375"/>
      <c r="F14" s="375"/>
      <c r="G14" s="375">
        <v>65010.004999999997</v>
      </c>
      <c r="H14" s="375"/>
      <c r="I14" s="375"/>
      <c r="J14" s="375"/>
      <c r="K14" s="375"/>
      <c r="L14" s="375"/>
      <c r="M14" s="375"/>
      <c r="N14" s="375"/>
      <c r="O14" s="375"/>
      <c r="P14" s="375">
        <v>1068.0840000000001</v>
      </c>
      <c r="Q14" s="377">
        <f t="shared" si="0"/>
        <v>66078.088999999993</v>
      </c>
      <c r="R14" s="541"/>
      <c r="S14" s="542"/>
    </row>
    <row r="15" spans="1:19" s="128" customFormat="1" ht="20.100000000000001" customHeight="1" x14ac:dyDescent="0.3">
      <c r="A15" s="134" t="s">
        <v>339</v>
      </c>
      <c r="B15" s="375"/>
      <c r="C15" s="375"/>
      <c r="D15" s="375"/>
      <c r="E15" s="375"/>
      <c r="F15" s="375"/>
      <c r="G15" s="375">
        <v>11109.376</v>
      </c>
      <c r="H15" s="375">
        <v>15708.621000000001</v>
      </c>
      <c r="I15" s="375">
        <v>9551.2540000000008</v>
      </c>
      <c r="J15" s="375">
        <v>20961.028999999999</v>
      </c>
      <c r="K15" s="375"/>
      <c r="L15" s="375"/>
      <c r="M15" s="375"/>
      <c r="N15" s="375"/>
      <c r="O15" s="375"/>
      <c r="P15" s="375"/>
      <c r="Q15" s="377">
        <f t="shared" si="0"/>
        <v>57330.28</v>
      </c>
      <c r="R15" s="541"/>
      <c r="S15" s="542"/>
    </row>
    <row r="16" spans="1:19" s="128" customFormat="1" ht="20.100000000000001" customHeight="1" x14ac:dyDescent="0.3">
      <c r="A16" s="134" t="s">
        <v>340</v>
      </c>
      <c r="B16" s="375"/>
      <c r="C16" s="375"/>
      <c r="D16" s="375"/>
      <c r="E16" s="375"/>
      <c r="F16" s="375"/>
      <c r="G16" s="376"/>
      <c r="H16" s="375"/>
      <c r="I16" s="375"/>
      <c r="J16" s="375"/>
      <c r="K16" s="375"/>
      <c r="L16" s="375"/>
      <c r="M16" s="375"/>
      <c r="N16" s="375"/>
      <c r="O16" s="375"/>
      <c r="P16" s="375"/>
      <c r="Q16" s="377"/>
      <c r="R16" s="541"/>
      <c r="S16" s="542"/>
    </row>
    <row r="17" spans="1:19" s="128" customFormat="1" ht="20.100000000000001" customHeight="1" x14ac:dyDescent="0.3">
      <c r="A17" s="134" t="s">
        <v>205</v>
      </c>
      <c r="B17" s="375"/>
      <c r="C17" s="375"/>
      <c r="D17" s="375"/>
      <c r="E17" s="375"/>
      <c r="F17" s="375"/>
      <c r="G17" s="375"/>
      <c r="H17" s="375"/>
      <c r="I17" s="375"/>
      <c r="J17" s="375"/>
      <c r="K17" s="375"/>
      <c r="L17" s="375"/>
      <c r="M17" s="375"/>
      <c r="N17" s="375"/>
      <c r="O17" s="375">
        <v>1277.627</v>
      </c>
      <c r="P17" s="375"/>
      <c r="Q17" s="377">
        <f t="shared" si="0"/>
        <v>1277.627</v>
      </c>
      <c r="R17" s="541"/>
      <c r="S17" s="542"/>
    </row>
    <row r="18" spans="1:19" s="205" customFormat="1" ht="20.100000000000001" customHeight="1" x14ac:dyDescent="0.3">
      <c r="A18" s="204" t="s">
        <v>433</v>
      </c>
      <c r="B18" s="206"/>
      <c r="C18" s="206"/>
      <c r="D18" s="206"/>
      <c r="E18" s="206"/>
      <c r="F18" s="206"/>
      <c r="G18" s="600">
        <v>3523.9460000000004</v>
      </c>
      <c r="H18" s="206"/>
      <c r="I18" s="206"/>
      <c r="J18" s="600">
        <v>352.18200000000002</v>
      </c>
      <c r="K18" s="206"/>
      <c r="L18" s="206"/>
      <c r="M18" s="206"/>
      <c r="N18" s="365"/>
      <c r="O18" s="375">
        <v>8714.3130000000001</v>
      </c>
      <c r="P18" s="548"/>
      <c r="Q18" s="377">
        <f t="shared" si="0"/>
        <v>12590.441000000001</v>
      </c>
    </row>
    <row r="19" spans="1:19" s="86" customFormat="1" ht="20.100000000000001" customHeight="1" x14ac:dyDescent="0.25">
      <c r="A19" s="544" t="s">
        <v>22</v>
      </c>
      <c r="B19" s="524">
        <f>SUM(B5:B18)</f>
        <v>0</v>
      </c>
      <c r="C19" s="524">
        <f t="shared" ref="C19:P19" si="1">SUM(C5:C18)</f>
        <v>0</v>
      </c>
      <c r="D19" s="524">
        <f t="shared" si="1"/>
        <v>0</v>
      </c>
      <c r="E19" s="524">
        <f t="shared" si="1"/>
        <v>0</v>
      </c>
      <c r="F19" s="524">
        <f t="shared" si="1"/>
        <v>0</v>
      </c>
      <c r="G19" s="524">
        <f t="shared" si="1"/>
        <v>156138.24099999998</v>
      </c>
      <c r="H19" s="524">
        <f t="shared" si="1"/>
        <v>15708.621000000001</v>
      </c>
      <c r="I19" s="524">
        <f t="shared" si="1"/>
        <v>13455.532999999999</v>
      </c>
      <c r="J19" s="524">
        <f t="shared" si="1"/>
        <v>21313.210999999999</v>
      </c>
      <c r="K19" s="524">
        <f t="shared" si="1"/>
        <v>0</v>
      </c>
      <c r="L19" s="524">
        <f t="shared" si="1"/>
        <v>0</v>
      </c>
      <c r="M19" s="524">
        <f t="shared" si="1"/>
        <v>0</v>
      </c>
      <c r="N19" s="524">
        <f t="shared" si="1"/>
        <v>0</v>
      </c>
      <c r="O19" s="524">
        <f t="shared" si="1"/>
        <v>10045.782999999999</v>
      </c>
      <c r="P19" s="524">
        <f t="shared" si="1"/>
        <v>1072.999</v>
      </c>
      <c r="Q19" s="377">
        <f t="shared" si="0"/>
        <v>217734.38800000001</v>
      </c>
      <c r="R19" s="543"/>
      <c r="S19" s="542"/>
    </row>
  </sheetData>
  <pageMargins left="0.7" right="0.7" top="0.75" bottom="0.75" header="0.3" footer="0.3"/>
  <pageSetup paperSize="14" scale="5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V23"/>
  <sheetViews>
    <sheetView zoomScale="70" zoomScaleNormal="70" workbookViewId="0">
      <selection activeCell="R22" sqref="R22"/>
    </sheetView>
  </sheetViews>
  <sheetFormatPr baseColWidth="10" defaultRowHeight="13.5" x14ac:dyDescent="0.25"/>
  <cols>
    <col min="1" max="1" width="31.42578125" style="8" customWidth="1"/>
    <col min="2" max="2" width="16.140625" style="8" customWidth="1"/>
    <col min="3" max="3" width="17" style="8" customWidth="1"/>
    <col min="4" max="4" width="18" style="8" customWidth="1"/>
    <col min="5" max="5" width="15.7109375" style="8" customWidth="1"/>
    <col min="6" max="6" width="15.5703125" style="8" customWidth="1"/>
    <col min="7" max="7" width="16.28515625" style="8" customWidth="1"/>
    <col min="8" max="8" width="17.85546875" style="8" customWidth="1"/>
    <col min="9" max="9" width="15.28515625" style="8" customWidth="1"/>
    <col min="10" max="10" width="16.5703125" style="8" customWidth="1"/>
    <col min="11" max="11" width="15.5703125" style="8" customWidth="1"/>
    <col min="12" max="12" width="16.140625" style="8" customWidth="1"/>
    <col min="13" max="13" width="15.85546875" style="8" customWidth="1"/>
    <col min="14" max="14" width="20.42578125" style="8" customWidth="1"/>
    <col min="15" max="16" width="17.28515625" style="8" customWidth="1"/>
    <col min="17" max="17" width="18" style="8" customWidth="1"/>
    <col min="18" max="16384" width="11.42578125" style="8"/>
  </cols>
  <sheetData>
    <row r="1" spans="1:22" ht="13.5" customHeight="1" x14ac:dyDescent="0.25">
      <c r="A1" s="76" t="s">
        <v>446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22" ht="13.5" customHeight="1" x14ac:dyDescent="0.25">
      <c r="A2" s="76" t="s">
        <v>122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22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22" ht="42.75" customHeight="1" x14ac:dyDescent="0.25">
      <c r="A4" s="181" t="s">
        <v>110</v>
      </c>
      <c r="B4" s="177" t="s">
        <v>219</v>
      </c>
      <c r="C4" s="177" t="s">
        <v>220</v>
      </c>
      <c r="D4" s="177" t="s">
        <v>221</v>
      </c>
      <c r="E4" s="177" t="s">
        <v>222</v>
      </c>
      <c r="F4" s="177" t="s">
        <v>223</v>
      </c>
      <c r="G4" s="177" t="s">
        <v>224</v>
      </c>
      <c r="H4" s="177" t="s">
        <v>225</v>
      </c>
      <c r="I4" s="177" t="s">
        <v>226</v>
      </c>
      <c r="J4" s="177" t="s">
        <v>227</v>
      </c>
      <c r="K4" s="177" t="s">
        <v>228</v>
      </c>
      <c r="L4" s="177" t="s">
        <v>229</v>
      </c>
      <c r="M4" s="177" t="s">
        <v>230</v>
      </c>
      <c r="N4" s="177" t="s">
        <v>231</v>
      </c>
      <c r="O4" s="177" t="s">
        <v>232</v>
      </c>
      <c r="P4" s="177" t="s">
        <v>42</v>
      </c>
      <c r="Q4" s="31" t="s">
        <v>22</v>
      </c>
      <c r="R4" s="142"/>
      <c r="S4" s="86"/>
      <c r="T4" s="86"/>
      <c r="U4" s="86"/>
      <c r="V4" s="86"/>
    </row>
    <row r="5" spans="1:22" ht="20.100000000000001" customHeight="1" x14ac:dyDescent="0.25">
      <c r="A5" s="182" t="s">
        <v>190</v>
      </c>
      <c r="B5" s="370">
        <v>1023.6800000000001</v>
      </c>
      <c r="C5" s="370">
        <v>283.52000000000004</v>
      </c>
      <c r="D5" s="370">
        <v>1607.1899999999998</v>
      </c>
      <c r="E5" s="370">
        <v>183.55</v>
      </c>
      <c r="F5" s="370">
        <v>1057.7099999999996</v>
      </c>
      <c r="G5" s="370">
        <v>1955.67</v>
      </c>
      <c r="H5" s="370">
        <v>692.8900000000001</v>
      </c>
      <c r="I5" s="370">
        <v>3633.46</v>
      </c>
      <c r="J5" s="370">
        <v>5332.8499999999976</v>
      </c>
      <c r="K5" s="370">
        <v>3139.8399999999997</v>
      </c>
      <c r="L5" s="370">
        <v>1590.41</v>
      </c>
      <c r="M5" s="370">
        <v>5386.2199999999993</v>
      </c>
      <c r="N5" s="370">
        <v>501.09999999999997</v>
      </c>
      <c r="O5" s="370">
        <v>696.95</v>
      </c>
      <c r="P5" s="370">
        <v>6891.5900000000029</v>
      </c>
      <c r="Q5" s="378">
        <f>SUM(B5:P5)</f>
        <v>33976.629999999997</v>
      </c>
      <c r="R5" s="28"/>
    </row>
    <row r="6" spans="1:22" ht="20.100000000000001" customHeight="1" x14ac:dyDescent="0.25">
      <c r="A6" s="182" t="s">
        <v>191</v>
      </c>
      <c r="B6" s="370">
        <v>0.28999999999999998</v>
      </c>
      <c r="C6" s="370">
        <v>245.31</v>
      </c>
      <c r="D6" s="370">
        <v>398.11</v>
      </c>
      <c r="E6" s="370">
        <v>130.27000000000001</v>
      </c>
      <c r="F6" s="370">
        <v>382.4500000000001</v>
      </c>
      <c r="G6" s="370">
        <v>2119.5100000000002</v>
      </c>
      <c r="H6" s="370">
        <v>325.55</v>
      </c>
      <c r="I6" s="370">
        <v>1510.42</v>
      </c>
      <c r="J6" s="370">
        <v>1562.7900000000004</v>
      </c>
      <c r="K6" s="370">
        <v>1491.1</v>
      </c>
      <c r="L6" s="370">
        <v>1378.0700000000002</v>
      </c>
      <c r="M6" s="370">
        <v>3251.0000000000009</v>
      </c>
      <c r="N6" s="370">
        <v>130.01</v>
      </c>
      <c r="O6" s="370">
        <v>43.74</v>
      </c>
      <c r="P6" s="370">
        <v>6061.659999999998</v>
      </c>
      <c r="Q6" s="378">
        <f t="shared" ref="Q6:Q19" si="0">SUM(B6:P6)</f>
        <v>19030.28</v>
      </c>
      <c r="R6" s="28"/>
    </row>
    <row r="7" spans="1:22" ht="20.100000000000001" customHeight="1" x14ac:dyDescent="0.25">
      <c r="A7" s="182" t="s">
        <v>192</v>
      </c>
      <c r="B7" s="370">
        <v>782.82</v>
      </c>
      <c r="C7" s="370">
        <v>100.39999999999999</v>
      </c>
      <c r="D7" s="370">
        <v>16.36</v>
      </c>
      <c r="E7" s="370">
        <v>36.6</v>
      </c>
      <c r="F7" s="370">
        <v>8.66</v>
      </c>
      <c r="G7" s="370">
        <v>294.21000000000004</v>
      </c>
      <c r="H7" s="370">
        <v>54.22</v>
      </c>
      <c r="I7" s="370">
        <v>247.55</v>
      </c>
      <c r="J7" s="370">
        <v>553.89</v>
      </c>
      <c r="K7" s="370">
        <v>254.23999999999998</v>
      </c>
      <c r="L7" s="370">
        <v>165.37</v>
      </c>
      <c r="M7" s="370">
        <v>1025.8200000000002</v>
      </c>
      <c r="N7" s="370">
        <v>14.7</v>
      </c>
      <c r="O7" s="370">
        <v>29.48</v>
      </c>
      <c r="P7" s="370">
        <v>3460.04</v>
      </c>
      <c r="Q7" s="378">
        <f t="shared" si="0"/>
        <v>7044.36</v>
      </c>
      <c r="R7" s="28"/>
    </row>
    <row r="8" spans="1:22" ht="20.100000000000001" customHeight="1" x14ac:dyDescent="0.25">
      <c r="A8" s="182" t="s">
        <v>214</v>
      </c>
      <c r="B8" s="370">
        <v>13.799999999999999</v>
      </c>
      <c r="C8" s="370">
        <v>110.82</v>
      </c>
      <c r="D8" s="370">
        <v>56.44</v>
      </c>
      <c r="E8" s="370">
        <v>6.52</v>
      </c>
      <c r="F8" s="370">
        <v>107</v>
      </c>
      <c r="G8" s="370">
        <v>65.03</v>
      </c>
      <c r="H8" s="370"/>
      <c r="I8" s="370"/>
      <c r="J8" s="370">
        <v>236.76</v>
      </c>
      <c r="K8" s="370">
        <v>97</v>
      </c>
      <c r="L8" s="370">
        <v>25</v>
      </c>
      <c r="M8" s="370">
        <v>60.460000000000015</v>
      </c>
      <c r="N8" s="370">
        <v>159.13999999999999</v>
      </c>
      <c r="O8" s="370">
        <v>92.95999999999998</v>
      </c>
      <c r="P8" s="370">
        <v>232</v>
      </c>
      <c r="Q8" s="378">
        <f t="shared" si="0"/>
        <v>1262.93</v>
      </c>
      <c r="R8" s="28"/>
    </row>
    <row r="9" spans="1:22" ht="20.100000000000001" customHeight="1" x14ac:dyDescent="0.25">
      <c r="A9" s="182" t="s">
        <v>193</v>
      </c>
      <c r="B9" s="370">
        <v>22034.240000000002</v>
      </c>
      <c r="C9" s="370">
        <v>34774.429999999993</v>
      </c>
      <c r="D9" s="370">
        <v>90273.66</v>
      </c>
      <c r="E9" s="370">
        <v>842.71999999999991</v>
      </c>
      <c r="F9" s="370">
        <v>1873.2499999999998</v>
      </c>
      <c r="G9" s="370">
        <v>293</v>
      </c>
      <c r="H9" s="370">
        <v>264</v>
      </c>
      <c r="I9" s="370">
        <v>251</v>
      </c>
      <c r="J9" s="370">
        <v>5130.09</v>
      </c>
      <c r="K9" s="370">
        <v>407</v>
      </c>
      <c r="L9" s="370">
        <v>34</v>
      </c>
      <c r="M9" s="370">
        <v>26428.980000000003</v>
      </c>
      <c r="N9" s="370">
        <v>3126.75</v>
      </c>
      <c r="O9" s="370">
        <v>31095.9</v>
      </c>
      <c r="P9" s="370">
        <v>532423.99</v>
      </c>
      <c r="Q9" s="378">
        <f t="shared" si="0"/>
        <v>749253.01</v>
      </c>
      <c r="R9" s="28"/>
    </row>
    <row r="10" spans="1:22" ht="20.100000000000001" customHeight="1" x14ac:dyDescent="0.25">
      <c r="A10" s="182" t="s">
        <v>194</v>
      </c>
      <c r="B10" s="370">
        <v>0</v>
      </c>
      <c r="C10" s="370">
        <v>0</v>
      </c>
      <c r="D10" s="370">
        <v>0</v>
      </c>
      <c r="E10" s="370">
        <v>0</v>
      </c>
      <c r="F10" s="370">
        <v>198.32000000000002</v>
      </c>
      <c r="G10" s="370">
        <v>357.44</v>
      </c>
      <c r="H10" s="370">
        <v>1472</v>
      </c>
      <c r="I10" s="370">
        <v>37.5</v>
      </c>
      <c r="J10" s="370">
        <v>572.29</v>
      </c>
      <c r="K10" s="370">
        <v>18</v>
      </c>
      <c r="L10" s="370">
        <v>0</v>
      </c>
      <c r="M10" s="370">
        <v>91</v>
      </c>
      <c r="N10" s="370">
        <v>0</v>
      </c>
      <c r="O10" s="370">
        <v>0</v>
      </c>
      <c r="P10" s="370">
        <v>2651.85</v>
      </c>
      <c r="Q10" s="378">
        <f t="shared" si="0"/>
        <v>5398.4</v>
      </c>
      <c r="R10" s="28"/>
    </row>
    <row r="11" spans="1:22" ht="20.100000000000001" customHeight="1" x14ac:dyDescent="0.25">
      <c r="A11" s="182" t="s">
        <v>195</v>
      </c>
      <c r="B11" s="370">
        <v>0</v>
      </c>
      <c r="C11" s="370">
        <v>0</v>
      </c>
      <c r="D11" s="370">
        <v>0</v>
      </c>
      <c r="E11" s="370">
        <v>7482.13</v>
      </c>
      <c r="F11" s="370">
        <v>0</v>
      </c>
      <c r="G11" s="370">
        <v>0</v>
      </c>
      <c r="H11" s="370">
        <v>1021.21</v>
      </c>
      <c r="I11" s="370">
        <v>915.12999999999977</v>
      </c>
      <c r="J11" s="370">
        <v>7130.88</v>
      </c>
      <c r="K11" s="370">
        <v>288.61999999999995</v>
      </c>
      <c r="L11" s="370">
        <v>7014.31</v>
      </c>
      <c r="M11" s="370">
        <v>3764.82</v>
      </c>
      <c r="N11" s="370">
        <v>0</v>
      </c>
      <c r="O11" s="370">
        <v>16567</v>
      </c>
      <c r="P11" s="370">
        <v>1126.8399999999999</v>
      </c>
      <c r="Q11" s="378">
        <f t="shared" si="0"/>
        <v>45310.939999999995</v>
      </c>
      <c r="R11" s="28"/>
    </row>
    <row r="12" spans="1:22" ht="20.100000000000001" customHeight="1" x14ac:dyDescent="0.25">
      <c r="A12" s="182" t="s">
        <v>196</v>
      </c>
      <c r="B12" s="370">
        <v>0</v>
      </c>
      <c r="C12" s="370">
        <v>0</v>
      </c>
      <c r="D12" s="370">
        <v>0</v>
      </c>
      <c r="E12" s="370">
        <v>0</v>
      </c>
      <c r="F12" s="370">
        <v>712.18</v>
      </c>
      <c r="G12" s="370">
        <v>0</v>
      </c>
      <c r="H12" s="370">
        <v>0</v>
      </c>
      <c r="I12" s="370">
        <v>0</v>
      </c>
      <c r="J12" s="370">
        <v>14.55</v>
      </c>
      <c r="K12" s="370">
        <v>0</v>
      </c>
      <c r="L12" s="370">
        <v>5107.01</v>
      </c>
      <c r="M12" s="370">
        <v>201.43999999999997</v>
      </c>
      <c r="N12" s="370">
        <v>0</v>
      </c>
      <c r="O12" s="370">
        <v>0</v>
      </c>
      <c r="P12" s="370">
        <v>0</v>
      </c>
      <c r="Q12" s="378">
        <f t="shared" si="0"/>
        <v>6035.1799999999994</v>
      </c>
      <c r="R12" s="28"/>
    </row>
    <row r="13" spans="1:22" ht="20.100000000000001" customHeight="1" x14ac:dyDescent="0.25">
      <c r="A13" s="182" t="s">
        <v>197</v>
      </c>
      <c r="B13" s="370">
        <v>18329.580000000002</v>
      </c>
      <c r="C13" s="370">
        <v>34704.679999999993</v>
      </c>
      <c r="D13" s="370">
        <v>82154.039999999994</v>
      </c>
      <c r="E13" s="370">
        <v>26734.579999999991</v>
      </c>
      <c r="F13" s="370">
        <v>1206.6699999999998</v>
      </c>
      <c r="G13" s="370">
        <v>11820.09</v>
      </c>
      <c r="H13" s="370">
        <v>1494.9199999999998</v>
      </c>
      <c r="I13" s="370">
        <v>47396.89</v>
      </c>
      <c r="J13" s="370">
        <v>245033.1</v>
      </c>
      <c r="K13" s="370">
        <v>0</v>
      </c>
      <c r="L13" s="370">
        <v>43473.649999999994</v>
      </c>
      <c r="M13" s="370">
        <v>17944.539999999997</v>
      </c>
      <c r="N13" s="370">
        <v>0</v>
      </c>
      <c r="O13" s="370">
        <v>0</v>
      </c>
      <c r="P13" s="370">
        <v>511.02000000000004</v>
      </c>
      <c r="Q13" s="378">
        <f t="shared" si="0"/>
        <v>530803.76000000013</v>
      </c>
      <c r="R13" s="28"/>
    </row>
    <row r="14" spans="1:22" ht="20.100000000000001" customHeight="1" x14ac:dyDescent="0.25">
      <c r="A14" s="182" t="s">
        <v>198</v>
      </c>
      <c r="B14" s="370">
        <v>8293.7699999999986</v>
      </c>
      <c r="C14" s="370">
        <v>10287.77</v>
      </c>
      <c r="D14" s="370">
        <v>46952.7</v>
      </c>
      <c r="E14" s="370">
        <v>30531.82</v>
      </c>
      <c r="F14" s="370">
        <v>29681.7</v>
      </c>
      <c r="G14" s="370">
        <v>139131.62999999998</v>
      </c>
      <c r="H14" s="370">
        <v>39180.400000000001</v>
      </c>
      <c r="I14" s="370">
        <v>41142.729999999996</v>
      </c>
      <c r="J14" s="370">
        <v>70963.34</v>
      </c>
      <c r="K14" s="370">
        <v>20444.16</v>
      </c>
      <c r="L14" s="370">
        <v>26955.360000000001</v>
      </c>
      <c r="M14" s="370">
        <v>31115.430000000004</v>
      </c>
      <c r="N14" s="370">
        <v>4951.45</v>
      </c>
      <c r="O14" s="370">
        <v>10957.69</v>
      </c>
      <c r="P14" s="370">
        <v>403959.18</v>
      </c>
      <c r="Q14" s="378">
        <f t="shared" si="0"/>
        <v>914549.12999999989</v>
      </c>
      <c r="R14" s="28"/>
    </row>
    <row r="15" spans="1:22" ht="20.100000000000001" customHeight="1" x14ac:dyDescent="0.25">
      <c r="A15" s="182" t="s">
        <v>339</v>
      </c>
      <c r="B15" s="370">
        <v>37015.910000000011</v>
      </c>
      <c r="C15" s="370">
        <v>349467.02999999997</v>
      </c>
      <c r="D15" s="370">
        <v>1572824.7599999998</v>
      </c>
      <c r="E15" s="370">
        <v>329335.1399999999</v>
      </c>
      <c r="F15" s="370">
        <v>184423.66999999998</v>
      </c>
      <c r="G15" s="370">
        <v>92121.200000000026</v>
      </c>
      <c r="H15" s="370">
        <v>38526.840000000004</v>
      </c>
      <c r="I15" s="370">
        <v>69300.34</v>
      </c>
      <c r="J15" s="370">
        <v>204459.66999999998</v>
      </c>
      <c r="K15" s="370">
        <v>45592.32</v>
      </c>
      <c r="L15" s="370">
        <v>24393.43</v>
      </c>
      <c r="M15" s="370">
        <v>139326.81999999995</v>
      </c>
      <c r="N15" s="370">
        <v>57637.950000000004</v>
      </c>
      <c r="O15" s="370">
        <v>58338.58</v>
      </c>
      <c r="P15" s="370">
        <v>0</v>
      </c>
      <c r="Q15" s="378">
        <f t="shared" si="0"/>
        <v>3202763.6599999997</v>
      </c>
      <c r="R15" s="28"/>
    </row>
    <row r="16" spans="1:22" ht="20.100000000000001" customHeight="1" x14ac:dyDescent="0.25">
      <c r="A16" s="182" t="s">
        <v>340</v>
      </c>
      <c r="B16" s="370"/>
      <c r="C16" s="370"/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8"/>
      <c r="R16" s="28"/>
    </row>
    <row r="17" spans="1:18" ht="20.100000000000001" customHeight="1" x14ac:dyDescent="0.25">
      <c r="A17" s="182" t="s">
        <v>205</v>
      </c>
      <c r="B17" s="370">
        <v>0</v>
      </c>
      <c r="C17" s="370">
        <v>12689.91</v>
      </c>
      <c r="D17" s="370">
        <v>4311</v>
      </c>
      <c r="E17" s="370">
        <v>9314.3700000000008</v>
      </c>
      <c r="F17" s="370">
        <v>630</v>
      </c>
      <c r="G17" s="370">
        <v>18973.93</v>
      </c>
      <c r="H17" s="370">
        <v>15566.77</v>
      </c>
      <c r="I17" s="370">
        <v>0</v>
      </c>
      <c r="J17" s="370">
        <v>0</v>
      </c>
      <c r="K17" s="370">
        <v>0</v>
      </c>
      <c r="L17" s="370">
        <v>0</v>
      </c>
      <c r="M17" s="370">
        <v>0</v>
      </c>
      <c r="N17" s="370">
        <v>0</v>
      </c>
      <c r="O17" s="370">
        <v>0</v>
      </c>
      <c r="P17" s="370">
        <v>64224.17</v>
      </c>
      <c r="Q17" s="378">
        <f t="shared" si="0"/>
        <v>125710.15</v>
      </c>
      <c r="R17" s="28"/>
    </row>
    <row r="18" spans="1:18" s="205" customFormat="1" ht="20.100000000000001" customHeight="1" x14ac:dyDescent="0.25">
      <c r="A18" s="204" t="s">
        <v>433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365"/>
      <c r="O18" s="370"/>
      <c r="P18" s="548"/>
      <c r="Q18" s="378">
        <f t="shared" si="0"/>
        <v>0</v>
      </c>
    </row>
    <row r="19" spans="1:18" ht="20.100000000000001" customHeight="1" x14ac:dyDescent="0.25">
      <c r="A19" s="242" t="s">
        <v>22</v>
      </c>
      <c r="B19" s="378">
        <f>SUM(B5:B18)</f>
        <v>87494.090000000011</v>
      </c>
      <c r="C19" s="378">
        <f t="shared" ref="C19:P19" si="1">SUM(C5:C18)</f>
        <v>442663.86999999994</v>
      </c>
      <c r="D19" s="378">
        <f t="shared" si="1"/>
        <v>1798594.2599999998</v>
      </c>
      <c r="E19" s="378">
        <f t="shared" si="1"/>
        <v>404597.6999999999</v>
      </c>
      <c r="F19" s="378">
        <f t="shared" si="1"/>
        <v>220281.61</v>
      </c>
      <c r="G19" s="378">
        <f t="shared" si="1"/>
        <v>267131.71000000002</v>
      </c>
      <c r="H19" s="378">
        <f t="shared" si="1"/>
        <v>98598.8</v>
      </c>
      <c r="I19" s="378">
        <f t="shared" si="1"/>
        <v>164435.01999999999</v>
      </c>
      <c r="J19" s="378">
        <f t="shared" si="1"/>
        <v>540990.21</v>
      </c>
      <c r="K19" s="378">
        <f t="shared" si="1"/>
        <v>71732.28</v>
      </c>
      <c r="L19" s="378">
        <f t="shared" si="1"/>
        <v>110136.60999999999</v>
      </c>
      <c r="M19" s="378">
        <f t="shared" si="1"/>
        <v>228596.52999999997</v>
      </c>
      <c r="N19" s="378">
        <f t="shared" si="1"/>
        <v>66521.100000000006</v>
      </c>
      <c r="O19" s="378">
        <f t="shared" si="1"/>
        <v>117822.3</v>
      </c>
      <c r="P19" s="378">
        <f t="shared" si="1"/>
        <v>1021542.34</v>
      </c>
      <c r="Q19" s="378">
        <f t="shared" si="0"/>
        <v>5641138.4299999988</v>
      </c>
      <c r="R19" s="28"/>
    </row>
    <row r="20" spans="1:18" ht="13.5" customHeight="1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R20" s="28"/>
    </row>
    <row r="21" spans="1:18" ht="15" customHeight="1" x14ac:dyDescent="0.25">
      <c r="A21" s="201" t="s">
        <v>111</v>
      </c>
      <c r="B21" s="202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R21" s="28"/>
    </row>
    <row r="22" spans="1:18" ht="1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R22" s="28"/>
    </row>
    <row r="23" spans="1:18" ht="15" customHeight="1" x14ac:dyDescent="0.25"/>
  </sheetData>
  <pageMargins left="0.7" right="0.7" top="0.75" bottom="0.75" header="0.3" footer="0.3"/>
  <pageSetup paperSize="14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Q23"/>
  <sheetViews>
    <sheetView zoomScale="60" zoomScaleNormal="60" workbookViewId="0">
      <selection activeCell="Q34" sqref="Q34"/>
    </sheetView>
  </sheetViews>
  <sheetFormatPr baseColWidth="10" defaultRowHeight="13.5" x14ac:dyDescent="0.25"/>
  <cols>
    <col min="1" max="1" width="31.42578125" style="8" customWidth="1"/>
    <col min="2" max="2" width="18.85546875" style="8" bestFit="1" customWidth="1"/>
    <col min="3" max="3" width="14.42578125" style="8" customWidth="1"/>
    <col min="4" max="4" width="16" style="8" customWidth="1"/>
    <col min="5" max="5" width="15.140625" style="8" customWidth="1"/>
    <col min="6" max="6" width="14.85546875" style="8" customWidth="1"/>
    <col min="7" max="7" width="16.28515625" style="8" customWidth="1"/>
    <col min="8" max="8" width="15.42578125" style="8" customWidth="1"/>
    <col min="9" max="9" width="15.28515625" style="8" customWidth="1"/>
    <col min="10" max="10" width="15.85546875" style="8" customWidth="1"/>
    <col min="11" max="11" width="14.140625" style="8" customWidth="1"/>
    <col min="12" max="12" width="15.7109375" style="8" customWidth="1"/>
    <col min="13" max="13" width="15.5703125" style="8" customWidth="1"/>
    <col min="14" max="14" width="17" style="8" customWidth="1"/>
    <col min="15" max="15" width="15.42578125" style="8" customWidth="1"/>
    <col min="16" max="16" width="16.85546875" style="8" customWidth="1"/>
    <col min="17" max="17" width="18.140625" style="199" customWidth="1"/>
    <col min="18" max="16384" width="11.42578125" style="8"/>
  </cols>
  <sheetData>
    <row r="1" spans="1:17" ht="13.5" customHeight="1" x14ac:dyDescent="0.25">
      <c r="A1" s="76" t="s">
        <v>446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7" ht="13.5" customHeight="1" x14ac:dyDescent="0.25">
      <c r="A2" s="76" t="s">
        <v>123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ht="55.5" customHeight="1" x14ac:dyDescent="0.25">
      <c r="A4" s="180" t="s">
        <v>110</v>
      </c>
      <c r="B4" s="177" t="s">
        <v>219</v>
      </c>
      <c r="C4" s="177" t="s">
        <v>220</v>
      </c>
      <c r="D4" s="177" t="s">
        <v>221</v>
      </c>
      <c r="E4" s="177" t="s">
        <v>222</v>
      </c>
      <c r="F4" s="177" t="s">
        <v>223</v>
      </c>
      <c r="G4" s="177" t="s">
        <v>224</v>
      </c>
      <c r="H4" s="177" t="s">
        <v>225</v>
      </c>
      <c r="I4" s="177" t="s">
        <v>226</v>
      </c>
      <c r="J4" s="177" t="s">
        <v>227</v>
      </c>
      <c r="K4" s="177" t="s">
        <v>228</v>
      </c>
      <c r="L4" s="177" t="s">
        <v>229</v>
      </c>
      <c r="M4" s="177" t="s">
        <v>230</v>
      </c>
      <c r="N4" s="177" t="s">
        <v>231</v>
      </c>
      <c r="O4" s="177" t="s">
        <v>232</v>
      </c>
      <c r="P4" s="177" t="s">
        <v>42</v>
      </c>
      <c r="Q4" s="200" t="s">
        <v>22</v>
      </c>
    </row>
    <row r="5" spans="1:17" s="198" customFormat="1" ht="20.100000000000001" customHeight="1" x14ac:dyDescent="0.25">
      <c r="A5" s="182" t="s">
        <v>190</v>
      </c>
      <c r="B5" s="370">
        <v>0</v>
      </c>
      <c r="C5" s="370">
        <v>0</v>
      </c>
      <c r="D5" s="370">
        <v>44.14</v>
      </c>
      <c r="E5" s="370">
        <v>13.929999999999998</v>
      </c>
      <c r="F5" s="370">
        <v>353.9</v>
      </c>
      <c r="G5" s="370">
        <v>462.65</v>
      </c>
      <c r="H5" s="370">
        <v>50.010000000000005</v>
      </c>
      <c r="I5" s="370">
        <v>1264.1799999999998</v>
      </c>
      <c r="J5" s="370">
        <v>4888.5999999999995</v>
      </c>
      <c r="K5" s="370">
        <v>476.73999999999995</v>
      </c>
      <c r="L5" s="370">
        <v>9.6999999999999993</v>
      </c>
      <c r="M5" s="370">
        <v>0</v>
      </c>
      <c r="N5" s="370">
        <v>12</v>
      </c>
      <c r="O5" s="370">
        <v>2.54</v>
      </c>
      <c r="P5" s="370">
        <v>398.25</v>
      </c>
      <c r="Q5" s="378">
        <f>SUM(B5:P5)</f>
        <v>7976.6399999999985</v>
      </c>
    </row>
    <row r="6" spans="1:17" s="198" customFormat="1" ht="20.100000000000001" customHeight="1" x14ac:dyDescent="0.25">
      <c r="A6" s="182" t="s">
        <v>191</v>
      </c>
      <c r="B6" s="370">
        <v>0</v>
      </c>
      <c r="C6" s="370">
        <v>0</v>
      </c>
      <c r="D6" s="370">
        <v>0</v>
      </c>
      <c r="E6" s="370">
        <v>15.209999999999999</v>
      </c>
      <c r="F6" s="370">
        <v>27.99</v>
      </c>
      <c r="G6" s="370">
        <v>127.05</v>
      </c>
      <c r="H6" s="370">
        <v>55</v>
      </c>
      <c r="I6" s="370">
        <v>687.05</v>
      </c>
      <c r="J6" s="370">
        <v>1938.1299999999997</v>
      </c>
      <c r="K6" s="370">
        <v>213.02</v>
      </c>
      <c r="L6" s="370">
        <v>237</v>
      </c>
      <c r="M6" s="370">
        <v>0</v>
      </c>
      <c r="N6" s="370">
        <v>24</v>
      </c>
      <c r="O6" s="370">
        <v>0</v>
      </c>
      <c r="P6" s="370">
        <v>347.11</v>
      </c>
      <c r="Q6" s="378">
        <f t="shared" ref="Q6:Q19" si="0">SUM(B6:P6)</f>
        <v>3671.5599999999995</v>
      </c>
    </row>
    <row r="7" spans="1:17" s="198" customFormat="1" ht="20.100000000000001" customHeight="1" x14ac:dyDescent="0.25">
      <c r="A7" s="182" t="s">
        <v>192</v>
      </c>
      <c r="B7" s="370">
        <v>0</v>
      </c>
      <c r="C7" s="370">
        <v>0</v>
      </c>
      <c r="D7" s="370">
        <v>78.22999999999999</v>
      </c>
      <c r="E7" s="370">
        <v>0</v>
      </c>
      <c r="F7" s="370">
        <v>30</v>
      </c>
      <c r="G7" s="370">
        <v>56.37</v>
      </c>
      <c r="H7" s="370">
        <v>0</v>
      </c>
      <c r="I7" s="370">
        <v>166</v>
      </c>
      <c r="J7" s="370">
        <v>896</v>
      </c>
      <c r="K7" s="370">
        <v>85.02</v>
      </c>
      <c r="L7" s="370">
        <v>0</v>
      </c>
      <c r="M7" s="370">
        <v>0</v>
      </c>
      <c r="N7" s="370">
        <v>0</v>
      </c>
      <c r="O7" s="370">
        <v>9.8000000000000007</v>
      </c>
      <c r="P7" s="370">
        <v>244.1</v>
      </c>
      <c r="Q7" s="378">
        <f t="shared" si="0"/>
        <v>1565.5199999999998</v>
      </c>
    </row>
    <row r="8" spans="1:17" s="198" customFormat="1" ht="20.100000000000001" customHeight="1" x14ac:dyDescent="0.25">
      <c r="A8" s="182" t="s">
        <v>214</v>
      </c>
      <c r="B8" s="370">
        <v>0</v>
      </c>
      <c r="C8" s="370">
        <v>0</v>
      </c>
      <c r="D8" s="370">
        <v>0</v>
      </c>
      <c r="E8" s="370">
        <v>0</v>
      </c>
      <c r="F8" s="370">
        <v>0</v>
      </c>
      <c r="G8" s="370">
        <v>0</v>
      </c>
      <c r="H8" s="370"/>
      <c r="I8" s="370"/>
      <c r="J8" s="370">
        <v>0</v>
      </c>
      <c r="K8" s="370">
        <v>0</v>
      </c>
      <c r="L8" s="370">
        <v>0</v>
      </c>
      <c r="M8" s="370">
        <v>0</v>
      </c>
      <c r="N8" s="370">
        <v>0</v>
      </c>
      <c r="O8" s="370">
        <v>0</v>
      </c>
      <c r="P8" s="370">
        <v>0</v>
      </c>
      <c r="Q8" s="378">
        <f t="shared" si="0"/>
        <v>0</v>
      </c>
    </row>
    <row r="9" spans="1:17" s="198" customFormat="1" ht="20.100000000000001" customHeight="1" x14ac:dyDescent="0.25">
      <c r="A9" s="182" t="s">
        <v>193</v>
      </c>
      <c r="B9" s="370">
        <v>0</v>
      </c>
      <c r="C9" s="370">
        <v>0.99</v>
      </c>
      <c r="D9" s="370">
        <v>0</v>
      </c>
      <c r="E9" s="370">
        <v>0</v>
      </c>
      <c r="F9" s="370">
        <v>0</v>
      </c>
      <c r="G9" s="370">
        <v>0</v>
      </c>
      <c r="H9" s="370">
        <v>0</v>
      </c>
      <c r="I9" s="370">
        <v>0</v>
      </c>
      <c r="J9" s="370">
        <v>69</v>
      </c>
      <c r="K9" s="370">
        <v>0</v>
      </c>
      <c r="L9" s="370">
        <v>0</v>
      </c>
      <c r="M9" s="370">
        <v>0</v>
      </c>
      <c r="N9" s="370">
        <v>0</v>
      </c>
      <c r="O9" s="370">
        <v>0</v>
      </c>
      <c r="P9" s="370">
        <v>17</v>
      </c>
      <c r="Q9" s="378">
        <f t="shared" si="0"/>
        <v>86.99</v>
      </c>
    </row>
    <row r="10" spans="1:17" s="198" customFormat="1" ht="20.100000000000001" customHeight="1" x14ac:dyDescent="0.25">
      <c r="A10" s="182" t="s">
        <v>194</v>
      </c>
      <c r="B10" s="370">
        <v>0</v>
      </c>
      <c r="C10" s="370">
        <v>0</v>
      </c>
      <c r="D10" s="370">
        <v>0</v>
      </c>
      <c r="E10" s="370">
        <v>0</v>
      </c>
      <c r="F10" s="370">
        <v>0</v>
      </c>
      <c r="G10" s="370">
        <v>49.41</v>
      </c>
      <c r="H10" s="370">
        <v>0</v>
      </c>
      <c r="I10" s="370">
        <v>856.1</v>
      </c>
      <c r="J10" s="370">
        <v>287.10000000000002</v>
      </c>
      <c r="K10" s="370">
        <v>47</v>
      </c>
      <c r="L10" s="370">
        <v>0</v>
      </c>
      <c r="M10" s="370">
        <v>0</v>
      </c>
      <c r="N10" s="370">
        <v>0</v>
      </c>
      <c r="O10" s="370">
        <v>0</v>
      </c>
      <c r="P10" s="370">
        <v>8464.16</v>
      </c>
      <c r="Q10" s="378">
        <f t="shared" si="0"/>
        <v>9703.77</v>
      </c>
    </row>
    <row r="11" spans="1:17" s="198" customFormat="1" ht="20.100000000000001" customHeight="1" x14ac:dyDescent="0.25">
      <c r="A11" s="182" t="s">
        <v>195</v>
      </c>
      <c r="B11" s="370">
        <v>0</v>
      </c>
      <c r="C11" s="370">
        <v>0</v>
      </c>
      <c r="D11" s="370">
        <v>0</v>
      </c>
      <c r="E11" s="370">
        <v>0</v>
      </c>
      <c r="F11" s="370">
        <v>0</v>
      </c>
      <c r="G11" s="370">
        <v>0</v>
      </c>
      <c r="H11" s="370">
        <v>0</v>
      </c>
      <c r="I11" s="370">
        <v>0</v>
      </c>
      <c r="J11" s="370">
        <v>0</v>
      </c>
      <c r="K11" s="370">
        <v>0</v>
      </c>
      <c r="L11" s="370">
        <v>0</v>
      </c>
      <c r="M11" s="370">
        <v>0</v>
      </c>
      <c r="N11" s="370">
        <v>0</v>
      </c>
      <c r="O11" s="370">
        <v>431</v>
      </c>
      <c r="P11" s="370">
        <v>0</v>
      </c>
      <c r="Q11" s="378">
        <f t="shared" si="0"/>
        <v>431</v>
      </c>
    </row>
    <row r="12" spans="1:17" s="198" customFormat="1" ht="20.100000000000001" customHeight="1" x14ac:dyDescent="0.25">
      <c r="A12" s="182" t="s">
        <v>196</v>
      </c>
      <c r="B12" s="370">
        <v>0</v>
      </c>
      <c r="C12" s="370">
        <v>0</v>
      </c>
      <c r="D12" s="370">
        <v>0</v>
      </c>
      <c r="E12" s="370">
        <v>0</v>
      </c>
      <c r="F12" s="370">
        <v>0</v>
      </c>
      <c r="G12" s="370">
        <v>0</v>
      </c>
      <c r="H12" s="370">
        <v>0</v>
      </c>
      <c r="I12" s="370">
        <v>0</v>
      </c>
      <c r="J12" s="370">
        <v>0</v>
      </c>
      <c r="K12" s="370">
        <v>0</v>
      </c>
      <c r="L12" s="370">
        <v>0</v>
      </c>
      <c r="M12" s="370">
        <v>0</v>
      </c>
      <c r="N12" s="370">
        <v>0</v>
      </c>
      <c r="O12" s="370">
        <v>0</v>
      </c>
      <c r="P12" s="370">
        <v>0</v>
      </c>
      <c r="Q12" s="378">
        <f t="shared" si="0"/>
        <v>0</v>
      </c>
    </row>
    <row r="13" spans="1:17" s="198" customFormat="1" ht="20.100000000000001" customHeight="1" x14ac:dyDescent="0.25">
      <c r="A13" s="182" t="s">
        <v>197</v>
      </c>
      <c r="B13" s="370">
        <v>0</v>
      </c>
      <c r="C13" s="370">
        <v>0</v>
      </c>
      <c r="D13" s="370">
        <v>0</v>
      </c>
      <c r="E13" s="370">
        <v>0</v>
      </c>
      <c r="F13" s="370">
        <v>0</v>
      </c>
      <c r="G13" s="370">
        <v>480.56</v>
      </c>
      <c r="H13" s="370">
        <v>0</v>
      </c>
      <c r="I13" s="370">
        <v>0</v>
      </c>
      <c r="J13" s="370">
        <v>78.45</v>
      </c>
      <c r="K13" s="370">
        <v>0</v>
      </c>
      <c r="L13" s="370">
        <v>0</v>
      </c>
      <c r="M13" s="370">
        <v>440.44000000000005</v>
      </c>
      <c r="N13" s="370">
        <v>0</v>
      </c>
      <c r="O13" s="370">
        <v>0</v>
      </c>
      <c r="P13" s="370">
        <v>0</v>
      </c>
      <c r="Q13" s="378">
        <f t="shared" si="0"/>
        <v>999.45</v>
      </c>
    </row>
    <row r="14" spans="1:17" s="198" customFormat="1" ht="20.100000000000001" customHeight="1" x14ac:dyDescent="0.25">
      <c r="A14" s="182" t="s">
        <v>198</v>
      </c>
      <c r="B14" s="370">
        <v>8900.7599999999984</v>
      </c>
      <c r="C14" s="370">
        <v>19547.21</v>
      </c>
      <c r="D14" s="370">
        <v>72719.100000000006</v>
      </c>
      <c r="E14" s="370">
        <v>53201.23</v>
      </c>
      <c r="F14" s="370">
        <v>58024.7</v>
      </c>
      <c r="G14" s="370">
        <v>127519.75</v>
      </c>
      <c r="H14" s="370">
        <v>58964.090000000004</v>
      </c>
      <c r="I14" s="370">
        <v>62985.99</v>
      </c>
      <c r="J14" s="370">
        <v>129552.65000000002</v>
      </c>
      <c r="K14" s="370">
        <v>49519.71</v>
      </c>
      <c r="L14" s="370">
        <v>19301.34</v>
      </c>
      <c r="M14" s="370">
        <v>52499.389999999992</v>
      </c>
      <c r="N14" s="370">
        <v>3165.8499999999995</v>
      </c>
      <c r="O14" s="370">
        <v>6483.48</v>
      </c>
      <c r="P14" s="370">
        <v>544398.34999999974</v>
      </c>
      <c r="Q14" s="378">
        <f t="shared" si="0"/>
        <v>1266783.5999999996</v>
      </c>
    </row>
    <row r="15" spans="1:17" s="198" customFormat="1" ht="20.100000000000001" customHeight="1" x14ac:dyDescent="0.25">
      <c r="A15" s="182" t="s">
        <v>339</v>
      </c>
      <c r="B15" s="370">
        <v>8034.31</v>
      </c>
      <c r="C15" s="370">
        <v>34975.51</v>
      </c>
      <c r="D15" s="370">
        <v>128882.92000000001</v>
      </c>
      <c r="E15" s="370">
        <v>56740.570000000007</v>
      </c>
      <c r="F15" s="370">
        <v>44778.170000000006</v>
      </c>
      <c r="G15" s="370">
        <v>53746.38</v>
      </c>
      <c r="H15" s="370">
        <v>44731.69999999999</v>
      </c>
      <c r="I15" s="370">
        <v>73305.37</v>
      </c>
      <c r="J15" s="370">
        <v>163970.12999999998</v>
      </c>
      <c r="K15" s="370">
        <v>46639.69</v>
      </c>
      <c r="L15" s="370">
        <v>25822.449999999997</v>
      </c>
      <c r="M15" s="370">
        <v>51212.960000000006</v>
      </c>
      <c r="N15" s="370">
        <v>1541.9399999999998</v>
      </c>
      <c r="O15" s="370">
        <v>8820.1600000000035</v>
      </c>
      <c r="P15" s="370">
        <v>0</v>
      </c>
      <c r="Q15" s="378">
        <f t="shared" si="0"/>
        <v>743202.25999999989</v>
      </c>
    </row>
    <row r="16" spans="1:17" s="198" customFormat="1" ht="20.100000000000001" customHeight="1" x14ac:dyDescent="0.25">
      <c r="A16" s="182" t="s">
        <v>340</v>
      </c>
      <c r="B16" s="370"/>
      <c r="C16" s="370"/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8"/>
    </row>
    <row r="17" spans="1:17" s="198" customFormat="1" ht="20.100000000000001" customHeight="1" x14ac:dyDescent="0.25">
      <c r="A17" s="182" t="s">
        <v>205</v>
      </c>
      <c r="B17" s="370">
        <v>0</v>
      </c>
      <c r="C17" s="370">
        <v>100.99999999999999</v>
      </c>
      <c r="D17" s="370">
        <v>0</v>
      </c>
      <c r="E17" s="370">
        <v>0</v>
      </c>
      <c r="F17" s="370">
        <v>0</v>
      </c>
      <c r="G17" s="370">
        <v>77.569999999999993</v>
      </c>
      <c r="H17" s="370">
        <v>635.23</v>
      </c>
      <c r="I17" s="370">
        <v>0</v>
      </c>
      <c r="J17" s="370">
        <v>0</v>
      </c>
      <c r="K17" s="370">
        <v>0</v>
      </c>
      <c r="L17" s="370">
        <v>0</v>
      </c>
      <c r="M17" s="370">
        <v>0</v>
      </c>
      <c r="N17" s="370">
        <v>0</v>
      </c>
      <c r="O17" s="370">
        <v>0</v>
      </c>
      <c r="P17" s="370">
        <v>775.37</v>
      </c>
      <c r="Q17" s="378">
        <f t="shared" si="0"/>
        <v>1589.17</v>
      </c>
    </row>
    <row r="18" spans="1:17" s="198" customFormat="1" ht="20.100000000000001" customHeight="1" x14ac:dyDescent="0.25">
      <c r="A18" s="204" t="s">
        <v>433</v>
      </c>
      <c r="B18" s="370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8">
        <f t="shared" si="0"/>
        <v>0</v>
      </c>
    </row>
    <row r="19" spans="1:17" s="198" customFormat="1" ht="20.100000000000001" customHeight="1" x14ac:dyDescent="0.25">
      <c r="A19" s="242" t="s">
        <v>22</v>
      </c>
      <c r="B19" s="379">
        <f>SUM(B5:B18)</f>
        <v>16935.07</v>
      </c>
      <c r="C19" s="379">
        <f t="shared" ref="C19:P19" si="1">SUM(C5:C18)</f>
        <v>54624.710000000006</v>
      </c>
      <c r="D19" s="379">
        <f t="shared" si="1"/>
        <v>201724.39</v>
      </c>
      <c r="E19" s="379">
        <f t="shared" si="1"/>
        <v>109970.94</v>
      </c>
      <c r="F19" s="379">
        <f t="shared" si="1"/>
        <v>103214.76000000001</v>
      </c>
      <c r="G19" s="379">
        <f t="shared" si="1"/>
        <v>182519.74</v>
      </c>
      <c r="H19" s="379">
        <f t="shared" si="1"/>
        <v>104436.02999999998</v>
      </c>
      <c r="I19" s="379">
        <f t="shared" si="1"/>
        <v>139264.69</v>
      </c>
      <c r="J19" s="379">
        <f t="shared" si="1"/>
        <v>301680.06</v>
      </c>
      <c r="K19" s="379">
        <f t="shared" si="1"/>
        <v>96981.18</v>
      </c>
      <c r="L19" s="379">
        <f t="shared" si="1"/>
        <v>45370.49</v>
      </c>
      <c r="M19" s="379">
        <f t="shared" si="1"/>
        <v>104152.79000000001</v>
      </c>
      <c r="N19" s="379">
        <f t="shared" si="1"/>
        <v>4743.7899999999991</v>
      </c>
      <c r="O19" s="379">
        <f t="shared" si="1"/>
        <v>15746.980000000003</v>
      </c>
      <c r="P19" s="379">
        <f t="shared" si="1"/>
        <v>554644.33999999973</v>
      </c>
      <c r="Q19" s="378">
        <f t="shared" si="0"/>
        <v>2036009.96</v>
      </c>
    </row>
    <row r="20" spans="1:17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12"/>
    </row>
    <row r="21" spans="1:17" ht="1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12"/>
    </row>
    <row r="22" spans="1:17" ht="15" customHeight="1" x14ac:dyDescent="0.25">
      <c r="A22" s="141" t="s">
        <v>112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2"/>
    </row>
    <row r="23" spans="1:17" ht="15" customHeight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</sheetData>
  <pageMargins left="0.7" right="0.7" top="0.75" bottom="0.75" header="0.3" footer="0.3"/>
  <pageSetup paperSize="14" scale="5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Q38"/>
  <sheetViews>
    <sheetView zoomScale="70" zoomScaleNormal="70" workbookViewId="0">
      <selection activeCell="R30" sqref="R30"/>
    </sheetView>
  </sheetViews>
  <sheetFormatPr baseColWidth="10" defaultRowHeight="13.5" x14ac:dyDescent="0.25"/>
  <cols>
    <col min="1" max="1" width="31.42578125" style="8" customWidth="1"/>
    <col min="2" max="2" width="14.7109375" style="8" customWidth="1"/>
    <col min="3" max="3" width="12.85546875" style="8" customWidth="1"/>
    <col min="4" max="4" width="14.85546875" style="8" customWidth="1"/>
    <col min="5" max="5" width="12.85546875" style="8" customWidth="1"/>
    <col min="6" max="6" width="13.28515625" style="8" customWidth="1"/>
    <col min="7" max="7" width="13.5703125" style="8" customWidth="1"/>
    <col min="8" max="8" width="16.28515625" style="8" customWidth="1"/>
    <col min="9" max="9" width="11.85546875" style="8" customWidth="1"/>
    <col min="10" max="10" width="11.28515625" style="8" customWidth="1"/>
    <col min="11" max="12" width="13.28515625" style="8" customWidth="1"/>
    <col min="13" max="13" width="13" style="8" customWidth="1"/>
    <col min="14" max="14" width="20.140625" style="8" customWidth="1"/>
    <col min="15" max="15" width="16.5703125" style="8" customWidth="1"/>
    <col min="16" max="16" width="17.140625" style="8" customWidth="1"/>
    <col min="17" max="17" width="14.7109375" style="199" customWidth="1"/>
    <col min="18" max="16384" width="11.42578125" style="8"/>
  </cols>
  <sheetData>
    <row r="1" spans="1:17" ht="13.5" customHeight="1" x14ac:dyDescent="0.25">
      <c r="A1" s="76" t="s">
        <v>446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7" ht="13.5" customHeight="1" x14ac:dyDescent="0.25">
      <c r="A2" s="76" t="s">
        <v>124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ht="42" customHeight="1" x14ac:dyDescent="0.25">
      <c r="A4" s="179" t="s">
        <v>110</v>
      </c>
      <c r="B4" s="177" t="s">
        <v>219</v>
      </c>
      <c r="C4" s="177" t="s">
        <v>220</v>
      </c>
      <c r="D4" s="177" t="s">
        <v>221</v>
      </c>
      <c r="E4" s="177" t="s">
        <v>222</v>
      </c>
      <c r="F4" s="177" t="s">
        <v>223</v>
      </c>
      <c r="G4" s="177" t="s">
        <v>224</v>
      </c>
      <c r="H4" s="177" t="s">
        <v>225</v>
      </c>
      <c r="I4" s="177" t="s">
        <v>226</v>
      </c>
      <c r="J4" s="177" t="s">
        <v>227</v>
      </c>
      <c r="K4" s="177" t="s">
        <v>228</v>
      </c>
      <c r="L4" s="177" t="s">
        <v>229</v>
      </c>
      <c r="M4" s="177" t="s">
        <v>230</v>
      </c>
      <c r="N4" s="177" t="s">
        <v>231</v>
      </c>
      <c r="O4" s="177" t="s">
        <v>232</v>
      </c>
      <c r="P4" s="177" t="s">
        <v>42</v>
      </c>
      <c r="Q4" s="200" t="s">
        <v>22</v>
      </c>
    </row>
    <row r="5" spans="1:17" ht="20.100000000000001" customHeight="1" x14ac:dyDescent="0.25">
      <c r="A5" s="182" t="s">
        <v>190</v>
      </c>
      <c r="B5" s="370">
        <v>0</v>
      </c>
      <c r="C5" s="370">
        <v>0</v>
      </c>
      <c r="D5" s="370">
        <v>2.4900000000000002</v>
      </c>
      <c r="E5" s="370">
        <v>0</v>
      </c>
      <c r="F5" s="370">
        <v>0</v>
      </c>
      <c r="G5" s="370">
        <v>0</v>
      </c>
      <c r="H5" s="370">
        <v>0</v>
      </c>
      <c r="I5" s="370">
        <v>0</v>
      </c>
      <c r="J5" s="370">
        <v>0</v>
      </c>
      <c r="K5" s="370">
        <v>0</v>
      </c>
      <c r="L5" s="370">
        <v>0</v>
      </c>
      <c r="M5" s="370">
        <v>1.5</v>
      </c>
      <c r="N5" s="370">
        <v>184.8</v>
      </c>
      <c r="O5" s="370">
        <v>0</v>
      </c>
      <c r="P5" s="370">
        <v>30</v>
      </c>
      <c r="Q5" s="378">
        <f>SUM(B5:P5)</f>
        <v>218.79000000000002</v>
      </c>
    </row>
    <row r="6" spans="1:17" ht="20.100000000000001" customHeight="1" x14ac:dyDescent="0.25">
      <c r="A6" s="182" t="s">
        <v>191</v>
      </c>
      <c r="B6" s="370">
        <v>1.1800000000000002</v>
      </c>
      <c r="C6" s="370">
        <v>204.57</v>
      </c>
      <c r="D6" s="370">
        <v>41.35</v>
      </c>
      <c r="E6" s="370">
        <v>34.330000000000005</v>
      </c>
      <c r="F6" s="370">
        <v>0</v>
      </c>
      <c r="G6" s="370">
        <v>360.15999999999997</v>
      </c>
      <c r="H6" s="370">
        <v>190</v>
      </c>
      <c r="I6" s="370">
        <v>87</v>
      </c>
      <c r="J6" s="370">
        <v>106.14</v>
      </c>
      <c r="K6" s="370">
        <v>182.14</v>
      </c>
      <c r="L6" s="370">
        <v>46</v>
      </c>
      <c r="M6" s="370">
        <v>1148.3300000000002</v>
      </c>
      <c r="N6" s="370">
        <v>0</v>
      </c>
      <c r="O6" s="370">
        <v>26.5</v>
      </c>
      <c r="P6" s="370">
        <v>1301.47</v>
      </c>
      <c r="Q6" s="378">
        <f t="shared" ref="Q6:Q19" si="0">SUM(B6:P6)</f>
        <v>3729.17</v>
      </c>
    </row>
    <row r="7" spans="1:17" ht="20.100000000000001" customHeight="1" x14ac:dyDescent="0.25">
      <c r="A7" s="182" t="s">
        <v>192</v>
      </c>
      <c r="B7" s="370">
        <v>0</v>
      </c>
      <c r="C7" s="370">
        <v>0</v>
      </c>
      <c r="D7" s="370">
        <v>0</v>
      </c>
      <c r="E7" s="370">
        <v>0</v>
      </c>
      <c r="F7" s="370">
        <v>0</v>
      </c>
      <c r="G7" s="370">
        <v>0</v>
      </c>
      <c r="H7" s="370">
        <v>0</v>
      </c>
      <c r="I7" s="370">
        <v>0</v>
      </c>
      <c r="J7" s="370">
        <v>0</v>
      </c>
      <c r="K7" s="370">
        <v>0</v>
      </c>
      <c r="L7" s="370">
        <v>0</v>
      </c>
      <c r="M7" s="370">
        <v>4</v>
      </c>
      <c r="N7" s="370">
        <v>16</v>
      </c>
      <c r="O7" s="370">
        <v>0</v>
      </c>
      <c r="P7" s="370">
        <v>0</v>
      </c>
      <c r="Q7" s="378">
        <f t="shared" si="0"/>
        <v>20</v>
      </c>
    </row>
    <row r="8" spans="1:17" ht="20.100000000000001" customHeight="1" x14ac:dyDescent="0.25">
      <c r="A8" s="182" t="s">
        <v>214</v>
      </c>
      <c r="B8" s="370">
        <v>0</v>
      </c>
      <c r="C8" s="370">
        <v>0</v>
      </c>
      <c r="D8" s="370">
        <v>0</v>
      </c>
      <c r="E8" s="370">
        <v>0</v>
      </c>
      <c r="F8" s="370">
        <v>0</v>
      </c>
      <c r="G8" s="370">
        <v>0</v>
      </c>
      <c r="H8" s="370"/>
      <c r="I8" s="370"/>
      <c r="J8" s="370">
        <v>0</v>
      </c>
      <c r="K8" s="370">
        <v>0</v>
      </c>
      <c r="L8" s="370">
        <v>0</v>
      </c>
      <c r="M8" s="370">
        <v>0</v>
      </c>
      <c r="N8" s="370">
        <v>0</v>
      </c>
      <c r="O8" s="370">
        <v>0</v>
      </c>
      <c r="P8" s="370">
        <v>0</v>
      </c>
      <c r="Q8" s="378">
        <f t="shared" si="0"/>
        <v>0</v>
      </c>
    </row>
    <row r="9" spans="1:17" ht="20.100000000000001" customHeight="1" x14ac:dyDescent="0.25">
      <c r="A9" s="182" t="s">
        <v>193</v>
      </c>
      <c r="B9" s="370">
        <v>580.1</v>
      </c>
      <c r="C9" s="370">
        <v>14142.6</v>
      </c>
      <c r="D9" s="370">
        <v>20598.710000000003</v>
      </c>
      <c r="E9" s="370">
        <v>336.64</v>
      </c>
      <c r="F9" s="370">
        <v>1066.4299999999998</v>
      </c>
      <c r="G9" s="370">
        <v>202.96</v>
      </c>
      <c r="H9" s="370">
        <v>853</v>
      </c>
      <c r="I9" s="370">
        <v>105</v>
      </c>
      <c r="J9" s="370">
        <v>6683.73</v>
      </c>
      <c r="K9" s="370">
        <v>2149.58</v>
      </c>
      <c r="L9" s="370">
        <v>133.10000000000002</v>
      </c>
      <c r="M9" s="370">
        <v>10738.65</v>
      </c>
      <c r="N9" s="370">
        <v>35</v>
      </c>
      <c r="O9" s="370">
        <v>17607.689999999999</v>
      </c>
      <c r="P9" s="370">
        <v>805703.69000000018</v>
      </c>
      <c r="Q9" s="378">
        <f t="shared" si="0"/>
        <v>880936.88000000012</v>
      </c>
    </row>
    <row r="10" spans="1:17" ht="20.100000000000001" customHeight="1" x14ac:dyDescent="0.25">
      <c r="A10" s="182" t="s">
        <v>194</v>
      </c>
      <c r="B10" s="370">
        <v>0</v>
      </c>
      <c r="C10" s="370">
        <v>0</v>
      </c>
      <c r="D10" s="370">
        <v>0</v>
      </c>
      <c r="E10" s="370">
        <v>0</v>
      </c>
      <c r="F10" s="370">
        <v>0</v>
      </c>
      <c r="G10" s="370">
        <v>0</v>
      </c>
      <c r="H10" s="370">
        <v>0</v>
      </c>
      <c r="I10" s="370">
        <v>0</v>
      </c>
      <c r="J10" s="370">
        <v>0</v>
      </c>
      <c r="K10" s="370">
        <v>0</v>
      </c>
      <c r="L10" s="370">
        <v>0</v>
      </c>
      <c r="M10" s="370">
        <v>0.7</v>
      </c>
      <c r="N10" s="370">
        <v>0</v>
      </c>
      <c r="O10" s="370">
        <v>0</v>
      </c>
      <c r="P10" s="370">
        <v>0</v>
      </c>
      <c r="Q10" s="378">
        <f t="shared" si="0"/>
        <v>0.7</v>
      </c>
    </row>
    <row r="11" spans="1:17" ht="20.100000000000001" customHeight="1" x14ac:dyDescent="0.25">
      <c r="A11" s="182" t="s">
        <v>195</v>
      </c>
      <c r="B11" s="370">
        <v>0</v>
      </c>
      <c r="C11" s="370">
        <v>0</v>
      </c>
      <c r="D11" s="370">
        <v>0</v>
      </c>
      <c r="E11" s="370">
        <v>0</v>
      </c>
      <c r="F11" s="370">
        <v>0</v>
      </c>
      <c r="G11" s="370">
        <v>116239.08000000003</v>
      </c>
      <c r="H11" s="370">
        <v>0</v>
      </c>
      <c r="I11" s="370">
        <v>0</v>
      </c>
      <c r="J11" s="370">
        <v>99810.66</v>
      </c>
      <c r="K11" s="370">
        <v>0</v>
      </c>
      <c r="L11" s="370">
        <v>0</v>
      </c>
      <c r="M11" s="370">
        <v>7845.5999999999985</v>
      </c>
      <c r="N11" s="370">
        <v>0</v>
      </c>
      <c r="O11" s="370">
        <v>23004.42</v>
      </c>
      <c r="P11" s="370">
        <v>0</v>
      </c>
      <c r="Q11" s="378">
        <f t="shared" si="0"/>
        <v>246899.76000000007</v>
      </c>
    </row>
    <row r="12" spans="1:17" ht="20.100000000000001" customHeight="1" x14ac:dyDescent="0.25">
      <c r="A12" s="182" t="s">
        <v>196</v>
      </c>
      <c r="B12" s="370">
        <v>0</v>
      </c>
      <c r="C12" s="370">
        <v>0</v>
      </c>
      <c r="D12" s="370">
        <v>0</v>
      </c>
      <c r="E12" s="370">
        <v>0</v>
      </c>
      <c r="F12" s="370">
        <v>0</v>
      </c>
      <c r="G12" s="370">
        <v>0</v>
      </c>
      <c r="H12" s="370">
        <v>0</v>
      </c>
      <c r="I12" s="370">
        <v>0</v>
      </c>
      <c r="J12" s="370">
        <v>0</v>
      </c>
      <c r="K12" s="370">
        <v>0</v>
      </c>
      <c r="L12" s="370">
        <v>0</v>
      </c>
      <c r="M12" s="370">
        <v>0</v>
      </c>
      <c r="N12" s="370">
        <v>0</v>
      </c>
      <c r="O12" s="370">
        <v>0</v>
      </c>
      <c r="P12" s="370">
        <v>0</v>
      </c>
      <c r="Q12" s="378">
        <f t="shared" si="0"/>
        <v>0</v>
      </c>
    </row>
    <row r="13" spans="1:17" ht="20.100000000000001" customHeight="1" x14ac:dyDescent="0.25">
      <c r="A13" s="182" t="s">
        <v>197</v>
      </c>
      <c r="B13" s="370">
        <v>0</v>
      </c>
      <c r="C13" s="370">
        <v>0</v>
      </c>
      <c r="D13" s="370">
        <v>0</v>
      </c>
      <c r="E13" s="370">
        <v>0</v>
      </c>
      <c r="F13" s="370">
        <v>0</v>
      </c>
      <c r="G13" s="370">
        <v>0</v>
      </c>
      <c r="H13" s="370">
        <v>0</v>
      </c>
      <c r="I13" s="370">
        <v>0</v>
      </c>
      <c r="J13" s="370">
        <v>0</v>
      </c>
      <c r="K13" s="370">
        <v>0</v>
      </c>
      <c r="L13" s="370">
        <v>0</v>
      </c>
      <c r="M13" s="370">
        <v>0</v>
      </c>
      <c r="N13" s="370">
        <v>0</v>
      </c>
      <c r="O13" s="370">
        <v>0</v>
      </c>
      <c r="P13" s="370">
        <v>0</v>
      </c>
      <c r="Q13" s="378">
        <f t="shared" si="0"/>
        <v>0</v>
      </c>
    </row>
    <row r="14" spans="1:17" ht="20.100000000000001" customHeight="1" x14ac:dyDescent="0.25">
      <c r="A14" s="134" t="s">
        <v>198</v>
      </c>
      <c r="B14" s="370">
        <v>0</v>
      </c>
      <c r="C14" s="370">
        <v>0</v>
      </c>
      <c r="D14" s="370">
        <v>0</v>
      </c>
      <c r="E14" s="370">
        <v>0</v>
      </c>
      <c r="F14" s="370">
        <v>0</v>
      </c>
      <c r="G14" s="370">
        <v>13323.339999999998</v>
      </c>
      <c r="H14" s="370">
        <v>0</v>
      </c>
      <c r="I14" s="370">
        <v>0</v>
      </c>
      <c r="J14" s="370">
        <v>1690.8799999999999</v>
      </c>
      <c r="K14" s="370">
        <v>0</v>
      </c>
      <c r="L14" s="370">
        <v>0</v>
      </c>
      <c r="M14" s="370">
        <v>1542.5400000000002</v>
      </c>
      <c r="N14" s="370">
        <v>0</v>
      </c>
      <c r="O14" s="370">
        <v>53.4</v>
      </c>
      <c r="P14" s="370">
        <v>861.96999999999991</v>
      </c>
      <c r="Q14" s="378">
        <f t="shared" si="0"/>
        <v>17472.13</v>
      </c>
    </row>
    <row r="15" spans="1:17" ht="20.100000000000001" customHeight="1" x14ac:dyDescent="0.25">
      <c r="A15" s="134" t="s">
        <v>339</v>
      </c>
      <c r="B15" s="370">
        <v>1076</v>
      </c>
      <c r="C15" s="370">
        <v>1197.1699999999998</v>
      </c>
      <c r="D15" s="370">
        <v>4565.7699999999995</v>
      </c>
      <c r="E15" s="370">
        <v>684</v>
      </c>
      <c r="F15" s="370">
        <v>163</v>
      </c>
      <c r="G15" s="370">
        <v>7918.17</v>
      </c>
      <c r="H15" s="370">
        <v>274.5</v>
      </c>
      <c r="I15" s="370">
        <v>0</v>
      </c>
      <c r="J15" s="370">
        <v>12329.900000000001</v>
      </c>
      <c r="K15" s="370">
        <v>5</v>
      </c>
      <c r="L15" s="370">
        <v>867</v>
      </c>
      <c r="M15" s="370">
        <v>81153.34</v>
      </c>
      <c r="N15" s="370">
        <v>5642.61</v>
      </c>
      <c r="O15" s="370">
        <v>7932.2599999999993</v>
      </c>
      <c r="P15" s="370">
        <v>0</v>
      </c>
      <c r="Q15" s="378">
        <f t="shared" si="0"/>
        <v>123808.72</v>
      </c>
    </row>
    <row r="16" spans="1:17" ht="20.100000000000001" customHeight="1" x14ac:dyDescent="0.25">
      <c r="A16" s="134" t="s">
        <v>340</v>
      </c>
      <c r="B16" s="370"/>
      <c r="C16" s="370"/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8"/>
    </row>
    <row r="17" spans="1:17" ht="20.100000000000001" customHeight="1" x14ac:dyDescent="0.25">
      <c r="A17" s="182" t="s">
        <v>205</v>
      </c>
      <c r="B17" s="370">
        <v>0</v>
      </c>
      <c r="C17" s="370">
        <v>0</v>
      </c>
      <c r="D17" s="370">
        <v>0</v>
      </c>
      <c r="E17" s="370">
        <v>0</v>
      </c>
      <c r="F17" s="370">
        <v>0</v>
      </c>
      <c r="G17" s="370">
        <v>0</v>
      </c>
      <c r="H17" s="370">
        <v>0</v>
      </c>
      <c r="I17" s="370">
        <v>0</v>
      </c>
      <c r="J17" s="370">
        <v>0</v>
      </c>
      <c r="K17" s="370">
        <v>0</v>
      </c>
      <c r="L17" s="370">
        <v>0</v>
      </c>
      <c r="M17" s="370">
        <v>0</v>
      </c>
      <c r="N17" s="370">
        <v>0</v>
      </c>
      <c r="O17" s="370">
        <v>0</v>
      </c>
      <c r="P17" s="370">
        <v>21.67</v>
      </c>
      <c r="Q17" s="378">
        <f t="shared" si="0"/>
        <v>21.67</v>
      </c>
    </row>
    <row r="18" spans="1:17" ht="20.100000000000001" customHeight="1" x14ac:dyDescent="0.25">
      <c r="A18" s="204" t="s">
        <v>433</v>
      </c>
      <c r="B18" s="370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8">
        <f t="shared" si="0"/>
        <v>0</v>
      </c>
    </row>
    <row r="19" spans="1:17" ht="20.100000000000001" customHeight="1" x14ac:dyDescent="0.25">
      <c r="A19" s="242" t="s">
        <v>22</v>
      </c>
      <c r="B19" s="380">
        <f>SUM(B5:B18)</f>
        <v>1657.28</v>
      </c>
      <c r="C19" s="380">
        <f t="shared" ref="C19:P19" si="1">SUM(C5:C18)</f>
        <v>15544.34</v>
      </c>
      <c r="D19" s="380">
        <f t="shared" si="1"/>
        <v>25208.320000000003</v>
      </c>
      <c r="E19" s="380">
        <f t="shared" si="1"/>
        <v>1054.97</v>
      </c>
      <c r="F19" s="380">
        <f t="shared" si="1"/>
        <v>1229.4299999999998</v>
      </c>
      <c r="G19" s="380">
        <f t="shared" si="1"/>
        <v>138043.71000000002</v>
      </c>
      <c r="H19" s="380">
        <f t="shared" si="1"/>
        <v>1317.5</v>
      </c>
      <c r="I19" s="380">
        <f t="shared" si="1"/>
        <v>192</v>
      </c>
      <c r="J19" s="380">
        <f t="shared" si="1"/>
        <v>120621.31</v>
      </c>
      <c r="K19" s="380">
        <f t="shared" si="1"/>
        <v>2336.7199999999998</v>
      </c>
      <c r="L19" s="380">
        <f t="shared" si="1"/>
        <v>1046.0999999999999</v>
      </c>
      <c r="M19" s="380">
        <f t="shared" si="1"/>
        <v>102434.66</v>
      </c>
      <c r="N19" s="380">
        <f t="shared" si="1"/>
        <v>5878.41</v>
      </c>
      <c r="O19" s="380">
        <f t="shared" si="1"/>
        <v>48624.270000000004</v>
      </c>
      <c r="P19" s="380">
        <f t="shared" si="1"/>
        <v>807918.80000000016</v>
      </c>
      <c r="Q19" s="378">
        <f t="shared" si="0"/>
        <v>1273107.82</v>
      </c>
    </row>
    <row r="20" spans="1:17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12"/>
    </row>
    <row r="23" spans="1:17" x14ac:dyDescent="0.25">
      <c r="Q23" s="8"/>
    </row>
    <row r="24" spans="1:17" x14ac:dyDescent="0.25">
      <c r="Q24" s="8"/>
    </row>
    <row r="25" spans="1:17" x14ac:dyDescent="0.25">
      <c r="Q25" s="8"/>
    </row>
    <row r="26" spans="1:17" x14ac:dyDescent="0.25">
      <c r="Q26" s="8"/>
    </row>
    <row r="27" spans="1:17" x14ac:dyDescent="0.25">
      <c r="Q27" s="8"/>
    </row>
    <row r="28" spans="1:17" x14ac:dyDescent="0.25">
      <c r="Q28" s="8"/>
    </row>
    <row r="29" spans="1:17" x14ac:dyDescent="0.25">
      <c r="Q29" s="8"/>
    </row>
    <row r="30" spans="1:17" x14ac:dyDescent="0.25">
      <c r="Q30" s="8"/>
    </row>
    <row r="31" spans="1:17" x14ac:dyDescent="0.25">
      <c r="N31" s="536"/>
      <c r="O31" s="536"/>
      <c r="Q31" s="8"/>
    </row>
    <row r="32" spans="1:17" x14ac:dyDescent="0.25">
      <c r="Q32" s="8"/>
    </row>
    <row r="33" spans="16:17" x14ac:dyDescent="0.25">
      <c r="Q33" s="8"/>
    </row>
    <row r="34" spans="16:17" x14ac:dyDescent="0.25">
      <c r="Q34" s="8"/>
    </row>
    <row r="35" spans="16:17" x14ac:dyDescent="0.25">
      <c r="Q35" s="8"/>
    </row>
    <row r="36" spans="16:17" x14ac:dyDescent="0.25">
      <c r="Q36" s="8"/>
    </row>
    <row r="37" spans="16:17" x14ac:dyDescent="0.25">
      <c r="Q37" s="8"/>
    </row>
    <row r="38" spans="16:17" x14ac:dyDescent="0.25">
      <c r="P38" s="199"/>
      <c r="Q38" s="8"/>
    </row>
  </sheetData>
  <pageMargins left="0.7" right="0.7" top="0.75" bottom="0.75" header="0.3" footer="0.3"/>
  <pageSetup paperSize="14" scale="5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Q33"/>
  <sheetViews>
    <sheetView zoomScale="65" zoomScaleNormal="65" workbookViewId="0">
      <selection activeCell="Q16" sqref="Q16"/>
    </sheetView>
  </sheetViews>
  <sheetFormatPr baseColWidth="10" defaultRowHeight="13.5" x14ac:dyDescent="0.25"/>
  <cols>
    <col min="1" max="1" width="31.42578125" style="8" customWidth="1"/>
    <col min="2" max="2" width="19.5703125" style="8" customWidth="1"/>
    <col min="3" max="3" width="14" style="8" customWidth="1"/>
    <col min="4" max="4" width="16" style="8" customWidth="1"/>
    <col min="5" max="5" width="14.42578125" style="8" customWidth="1"/>
    <col min="6" max="6" width="14.85546875" style="8" customWidth="1"/>
    <col min="7" max="7" width="15.28515625" style="8" customWidth="1"/>
    <col min="8" max="8" width="17.140625" style="8" customWidth="1"/>
    <col min="9" max="9" width="15.28515625" style="8" bestFit="1" customWidth="1"/>
    <col min="10" max="10" width="15.5703125" style="8" bestFit="1" customWidth="1"/>
    <col min="11" max="11" width="15.140625" style="8" customWidth="1"/>
    <col min="12" max="12" width="21.85546875" style="8" customWidth="1"/>
    <col min="13" max="13" width="15.7109375" style="8" bestFit="1" customWidth="1"/>
    <col min="14" max="14" width="16.7109375" style="8" customWidth="1"/>
    <col min="15" max="15" width="15" style="8" customWidth="1"/>
    <col min="16" max="16" width="17.7109375" style="8" customWidth="1"/>
    <col min="17" max="17" width="17" style="8" customWidth="1"/>
    <col min="18" max="16384" width="11.42578125" style="8"/>
  </cols>
  <sheetData>
    <row r="1" spans="1:17" ht="13.5" customHeight="1" x14ac:dyDescent="0.25">
      <c r="A1" s="139" t="s">
        <v>446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33"/>
    </row>
    <row r="2" spans="1:17" ht="13.5" customHeight="1" x14ac:dyDescent="0.25">
      <c r="A2" s="139" t="s">
        <v>243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33"/>
    </row>
    <row r="3" spans="1:17" ht="13.5" customHeight="1" x14ac:dyDescent="0.25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33"/>
    </row>
    <row r="4" spans="1:17" ht="51" customHeight="1" x14ac:dyDescent="0.25">
      <c r="A4" s="178" t="s">
        <v>110</v>
      </c>
      <c r="B4" s="177" t="s">
        <v>219</v>
      </c>
      <c r="C4" s="177" t="s">
        <v>220</v>
      </c>
      <c r="D4" s="177" t="s">
        <v>221</v>
      </c>
      <c r="E4" s="177" t="s">
        <v>222</v>
      </c>
      <c r="F4" s="177" t="s">
        <v>223</v>
      </c>
      <c r="G4" s="177" t="s">
        <v>224</v>
      </c>
      <c r="H4" s="177" t="s">
        <v>225</v>
      </c>
      <c r="I4" s="177" t="s">
        <v>226</v>
      </c>
      <c r="J4" s="177" t="s">
        <v>227</v>
      </c>
      <c r="K4" s="177" t="s">
        <v>228</v>
      </c>
      <c r="L4" s="177" t="s">
        <v>229</v>
      </c>
      <c r="M4" s="177" t="s">
        <v>230</v>
      </c>
      <c r="N4" s="177" t="s">
        <v>231</v>
      </c>
      <c r="O4" s="177" t="s">
        <v>232</v>
      </c>
      <c r="P4" s="177" t="s">
        <v>42</v>
      </c>
      <c r="Q4" s="31" t="s">
        <v>22</v>
      </c>
    </row>
    <row r="5" spans="1:17" ht="20.100000000000001" customHeight="1" x14ac:dyDescent="0.25">
      <c r="A5" s="182" t="s">
        <v>190</v>
      </c>
      <c r="B5" s="370">
        <v>37825.790000000008</v>
      </c>
      <c r="C5" s="370">
        <v>51353.100000000013</v>
      </c>
      <c r="D5" s="370">
        <v>81023.62</v>
      </c>
      <c r="E5" s="370">
        <v>55202.939999999995</v>
      </c>
      <c r="F5" s="370">
        <v>119748.74999999999</v>
      </c>
      <c r="G5" s="370">
        <v>255980.61000000002</v>
      </c>
      <c r="H5" s="370">
        <v>131867.86000000002</v>
      </c>
      <c r="I5" s="370">
        <v>163286.35</v>
      </c>
      <c r="J5" s="370">
        <v>272968.84000000003</v>
      </c>
      <c r="K5" s="370">
        <v>125950.93000000001</v>
      </c>
      <c r="L5" s="370">
        <v>63058.34</v>
      </c>
      <c r="M5" s="370">
        <v>127345.35000000002</v>
      </c>
      <c r="N5" s="370">
        <v>20183.729999999996</v>
      </c>
      <c r="O5" s="370">
        <v>34961.289999999994</v>
      </c>
      <c r="P5" s="370">
        <v>1061551.7200000002</v>
      </c>
      <c r="Q5" s="378">
        <f t="shared" ref="Q5:Q19" si="0">SUM(B5:P5)</f>
        <v>2602309.2200000007</v>
      </c>
    </row>
    <row r="6" spans="1:17" ht="20.100000000000001" customHeight="1" x14ac:dyDescent="0.25">
      <c r="A6" s="182" t="s">
        <v>191</v>
      </c>
      <c r="B6" s="370">
        <v>20661.420000000002</v>
      </c>
      <c r="C6" s="370">
        <v>19362.350000000002</v>
      </c>
      <c r="D6" s="370">
        <v>58301.72</v>
      </c>
      <c r="E6" s="370">
        <v>23220.23</v>
      </c>
      <c r="F6" s="370">
        <v>62684.830000000009</v>
      </c>
      <c r="G6" s="370">
        <v>139661.65</v>
      </c>
      <c r="H6" s="370">
        <v>80081.859999999986</v>
      </c>
      <c r="I6" s="370">
        <v>96361.030000000013</v>
      </c>
      <c r="J6" s="370">
        <v>135714.19000000003</v>
      </c>
      <c r="K6" s="370">
        <v>57642.909999999989</v>
      </c>
      <c r="L6" s="370">
        <v>29661.319999999996</v>
      </c>
      <c r="M6" s="370">
        <v>59110.730000000018</v>
      </c>
      <c r="N6" s="370">
        <v>11233.11</v>
      </c>
      <c r="O6" s="370">
        <v>10881.61</v>
      </c>
      <c r="P6" s="370">
        <v>687166.56</v>
      </c>
      <c r="Q6" s="378">
        <f t="shared" si="0"/>
        <v>1491745.52</v>
      </c>
    </row>
    <row r="7" spans="1:17" ht="20.100000000000001" customHeight="1" x14ac:dyDescent="0.25">
      <c r="A7" s="182" t="s">
        <v>192</v>
      </c>
      <c r="B7" s="370">
        <v>10605.29</v>
      </c>
      <c r="C7" s="370">
        <v>22605.680000000004</v>
      </c>
      <c r="D7" s="370">
        <v>21258.87</v>
      </c>
      <c r="E7" s="370">
        <v>15232.73</v>
      </c>
      <c r="F7" s="370">
        <v>28388.079999999994</v>
      </c>
      <c r="G7" s="370">
        <v>35295.010000000009</v>
      </c>
      <c r="H7" s="370">
        <v>16193.1</v>
      </c>
      <c r="I7" s="370">
        <v>24061.980000000003</v>
      </c>
      <c r="J7" s="370">
        <v>38646.760000000009</v>
      </c>
      <c r="K7" s="370">
        <v>29704.32</v>
      </c>
      <c r="L7" s="370">
        <v>16922.300000000003</v>
      </c>
      <c r="M7" s="370">
        <v>31846.129999999997</v>
      </c>
      <c r="N7" s="370">
        <v>4872.0199999999995</v>
      </c>
      <c r="O7" s="370">
        <v>6083.49</v>
      </c>
      <c r="P7" s="370">
        <v>186502.28</v>
      </c>
      <c r="Q7" s="378">
        <f t="shared" si="0"/>
        <v>488218.04000000004</v>
      </c>
    </row>
    <row r="8" spans="1:17" ht="20.100000000000001" customHeight="1" x14ac:dyDescent="0.25">
      <c r="A8" s="182" t="s">
        <v>214</v>
      </c>
      <c r="B8" s="370">
        <v>0</v>
      </c>
      <c r="C8" s="370">
        <v>0</v>
      </c>
      <c r="D8" s="370">
        <v>0</v>
      </c>
      <c r="E8" s="370">
        <v>0</v>
      </c>
      <c r="F8" s="370">
        <v>0</v>
      </c>
      <c r="G8" s="370">
        <v>0</v>
      </c>
      <c r="H8" s="370"/>
      <c r="I8" s="370"/>
      <c r="J8" s="370">
        <v>0</v>
      </c>
      <c r="K8" s="370">
        <v>0</v>
      </c>
      <c r="L8" s="370">
        <v>0</v>
      </c>
      <c r="M8" s="370">
        <v>0</v>
      </c>
      <c r="N8" s="370">
        <v>0</v>
      </c>
      <c r="O8" s="370">
        <v>0</v>
      </c>
      <c r="P8" s="370">
        <v>0</v>
      </c>
      <c r="Q8" s="378">
        <f t="shared" si="0"/>
        <v>0</v>
      </c>
    </row>
    <row r="9" spans="1:17" ht="20.100000000000001" customHeight="1" x14ac:dyDescent="0.25">
      <c r="A9" s="182" t="s">
        <v>193</v>
      </c>
      <c r="B9" s="370">
        <v>0</v>
      </c>
      <c r="C9" s="370">
        <v>0</v>
      </c>
      <c r="D9" s="370">
        <v>0</v>
      </c>
      <c r="E9" s="370">
        <v>0</v>
      </c>
      <c r="F9" s="370">
        <v>0</v>
      </c>
      <c r="G9" s="370">
        <v>0</v>
      </c>
      <c r="H9" s="370">
        <v>0</v>
      </c>
      <c r="I9" s="370">
        <v>0</v>
      </c>
      <c r="J9" s="370">
        <v>0</v>
      </c>
      <c r="K9" s="370">
        <v>0</v>
      </c>
      <c r="L9" s="370">
        <v>0</v>
      </c>
      <c r="M9" s="370">
        <v>0</v>
      </c>
      <c r="N9" s="370">
        <v>0</v>
      </c>
      <c r="O9" s="370">
        <v>0</v>
      </c>
      <c r="P9" s="370">
        <v>0</v>
      </c>
      <c r="Q9" s="378">
        <f t="shared" si="0"/>
        <v>0</v>
      </c>
    </row>
    <row r="10" spans="1:17" ht="20.100000000000001" customHeight="1" x14ac:dyDescent="0.25">
      <c r="A10" s="182" t="s">
        <v>194</v>
      </c>
      <c r="B10" s="370">
        <v>93.08</v>
      </c>
      <c r="C10" s="370">
        <v>89.65</v>
      </c>
      <c r="D10" s="370">
        <v>201.20999999999998</v>
      </c>
      <c r="E10" s="370">
        <v>164.99</v>
      </c>
      <c r="F10" s="370">
        <v>998.15</v>
      </c>
      <c r="G10" s="370">
        <v>6522.9499999999989</v>
      </c>
      <c r="H10" s="370">
        <v>10920.46</v>
      </c>
      <c r="I10" s="370">
        <v>10341.059999999998</v>
      </c>
      <c r="J10" s="370">
        <v>13703.859999999997</v>
      </c>
      <c r="K10" s="370">
        <v>6747.9899999999989</v>
      </c>
      <c r="L10" s="370">
        <v>2494.0299999999993</v>
      </c>
      <c r="M10" s="370">
        <v>8973.1899999999987</v>
      </c>
      <c r="N10" s="370">
        <v>3456.44</v>
      </c>
      <c r="O10" s="370">
        <v>6.3100000000000005</v>
      </c>
      <c r="P10" s="370">
        <v>63373.609999999993</v>
      </c>
      <c r="Q10" s="378">
        <f t="shared" si="0"/>
        <v>128086.97999999998</v>
      </c>
    </row>
    <row r="11" spans="1:17" ht="20.100000000000001" customHeight="1" x14ac:dyDescent="0.25">
      <c r="A11" s="182" t="s">
        <v>195</v>
      </c>
      <c r="B11" s="370">
        <v>0</v>
      </c>
      <c r="C11" s="370">
        <v>0</v>
      </c>
      <c r="D11" s="370">
        <v>0</v>
      </c>
      <c r="E11" s="370">
        <v>0</v>
      </c>
      <c r="F11" s="370">
        <v>0</v>
      </c>
      <c r="G11" s="370">
        <v>0</v>
      </c>
      <c r="H11" s="370">
        <v>0</v>
      </c>
      <c r="I11" s="370">
        <v>0</v>
      </c>
      <c r="J11" s="370">
        <v>0</v>
      </c>
      <c r="K11" s="370">
        <v>0</v>
      </c>
      <c r="L11" s="370">
        <v>0</v>
      </c>
      <c r="M11" s="370">
        <v>0</v>
      </c>
      <c r="N11" s="370">
        <v>0</v>
      </c>
      <c r="O11" s="370">
        <v>0</v>
      </c>
      <c r="P11" s="370">
        <v>0</v>
      </c>
      <c r="Q11" s="378">
        <f t="shared" si="0"/>
        <v>0</v>
      </c>
    </row>
    <row r="12" spans="1:17" ht="20.100000000000001" customHeight="1" x14ac:dyDescent="0.25">
      <c r="A12" s="182" t="s">
        <v>196</v>
      </c>
      <c r="B12" s="370">
        <v>0</v>
      </c>
      <c r="C12" s="370">
        <v>0</v>
      </c>
      <c r="D12" s="370">
        <v>0</v>
      </c>
      <c r="E12" s="370">
        <v>0</v>
      </c>
      <c r="F12" s="370">
        <v>0</v>
      </c>
      <c r="G12" s="370">
        <v>0</v>
      </c>
      <c r="H12" s="370">
        <v>0</v>
      </c>
      <c r="I12" s="370">
        <v>0</v>
      </c>
      <c r="J12" s="370">
        <v>0</v>
      </c>
      <c r="K12" s="370">
        <v>0</v>
      </c>
      <c r="L12" s="370">
        <v>0</v>
      </c>
      <c r="M12" s="370">
        <v>0</v>
      </c>
      <c r="N12" s="370">
        <v>0</v>
      </c>
      <c r="O12" s="370">
        <v>0</v>
      </c>
      <c r="P12" s="370">
        <v>0</v>
      </c>
      <c r="Q12" s="378">
        <f t="shared" si="0"/>
        <v>0</v>
      </c>
    </row>
    <row r="13" spans="1:17" ht="20.100000000000001" customHeight="1" x14ac:dyDescent="0.25">
      <c r="A13" s="182" t="s">
        <v>197</v>
      </c>
      <c r="B13" s="370">
        <v>0</v>
      </c>
      <c r="C13" s="370">
        <v>0</v>
      </c>
      <c r="D13" s="370">
        <v>0</v>
      </c>
      <c r="E13" s="370">
        <v>0</v>
      </c>
      <c r="F13" s="370">
        <v>0</v>
      </c>
      <c r="G13" s="370">
        <v>0</v>
      </c>
      <c r="H13" s="370">
        <v>0</v>
      </c>
      <c r="I13" s="370">
        <v>0</v>
      </c>
      <c r="J13" s="370">
        <v>0</v>
      </c>
      <c r="K13" s="370">
        <v>0</v>
      </c>
      <c r="L13" s="370">
        <v>0</v>
      </c>
      <c r="M13" s="370">
        <v>0</v>
      </c>
      <c r="N13" s="370">
        <v>0</v>
      </c>
      <c r="O13" s="370">
        <v>0</v>
      </c>
      <c r="P13" s="370">
        <v>0</v>
      </c>
      <c r="Q13" s="378">
        <f t="shared" si="0"/>
        <v>0</v>
      </c>
    </row>
    <row r="14" spans="1:17" ht="20.100000000000001" customHeight="1" x14ac:dyDescent="0.25">
      <c r="A14" s="134" t="s">
        <v>198</v>
      </c>
      <c r="B14" s="370">
        <v>28511.789999999994</v>
      </c>
      <c r="C14" s="370">
        <v>50422.559999999998</v>
      </c>
      <c r="D14" s="370">
        <v>94225.140000000014</v>
      </c>
      <c r="E14" s="370">
        <v>50311.159999999989</v>
      </c>
      <c r="F14" s="370">
        <v>94844.319999999992</v>
      </c>
      <c r="G14" s="370">
        <v>175926.44999999998</v>
      </c>
      <c r="H14" s="370">
        <v>143538.85</v>
      </c>
      <c r="I14" s="370">
        <v>156448.97</v>
      </c>
      <c r="J14" s="370">
        <v>208055.37</v>
      </c>
      <c r="K14" s="370">
        <v>98364.31</v>
      </c>
      <c r="L14" s="370">
        <v>41115.97</v>
      </c>
      <c r="M14" s="370">
        <v>129668.71</v>
      </c>
      <c r="N14" s="370">
        <v>24867.080000000005</v>
      </c>
      <c r="O14" s="370">
        <v>28157.94</v>
      </c>
      <c r="P14" s="370">
        <v>916382.42999999993</v>
      </c>
      <c r="Q14" s="378">
        <f t="shared" si="0"/>
        <v>2240841.0499999998</v>
      </c>
    </row>
    <row r="15" spans="1:17" ht="20.100000000000001" customHeight="1" x14ac:dyDescent="0.25">
      <c r="A15" s="134" t="s">
        <v>339</v>
      </c>
      <c r="B15" s="370">
        <v>31967.120000000003</v>
      </c>
      <c r="C15" s="370">
        <v>31199.760000000002</v>
      </c>
      <c r="D15" s="370">
        <v>60115.169999999991</v>
      </c>
      <c r="E15" s="370">
        <v>49327.670000000006</v>
      </c>
      <c r="F15" s="370">
        <v>66613.13</v>
      </c>
      <c r="G15" s="370">
        <v>110206.59999999999</v>
      </c>
      <c r="H15" s="370">
        <v>50879.310000000005</v>
      </c>
      <c r="I15" s="370">
        <v>140720.90000000008</v>
      </c>
      <c r="J15" s="370">
        <v>149844.84</v>
      </c>
      <c r="K15" s="370">
        <v>96486</v>
      </c>
      <c r="L15" s="370">
        <v>48396.73</v>
      </c>
      <c r="M15" s="370">
        <v>110052.48</v>
      </c>
      <c r="N15" s="370">
        <v>16635.88</v>
      </c>
      <c r="O15" s="370">
        <v>26711.810000000005</v>
      </c>
      <c r="P15" s="370">
        <v>0</v>
      </c>
      <c r="Q15" s="378">
        <f t="shared" si="0"/>
        <v>989157.40000000014</v>
      </c>
    </row>
    <row r="16" spans="1:17" ht="20.100000000000001" customHeight="1" x14ac:dyDescent="0.25">
      <c r="A16" s="134" t="s">
        <v>340</v>
      </c>
      <c r="B16" s="370"/>
      <c r="C16" s="370"/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8"/>
    </row>
    <row r="17" spans="1:17" ht="20.100000000000001" customHeight="1" x14ac:dyDescent="0.25">
      <c r="A17" s="182" t="s">
        <v>205</v>
      </c>
      <c r="B17" s="370">
        <v>0</v>
      </c>
      <c r="C17" s="370">
        <v>0</v>
      </c>
      <c r="D17" s="370">
        <v>0</v>
      </c>
      <c r="E17" s="370">
        <v>0</v>
      </c>
      <c r="F17" s="370">
        <v>0</v>
      </c>
      <c r="G17" s="370">
        <v>0</v>
      </c>
      <c r="H17" s="370">
        <v>0</v>
      </c>
      <c r="I17" s="370">
        <v>0</v>
      </c>
      <c r="J17" s="370">
        <v>0</v>
      </c>
      <c r="K17" s="370">
        <v>0</v>
      </c>
      <c r="L17" s="370">
        <v>0</v>
      </c>
      <c r="M17" s="370">
        <v>0</v>
      </c>
      <c r="N17" s="370">
        <v>0</v>
      </c>
      <c r="O17" s="370">
        <v>0</v>
      </c>
      <c r="P17" s="370">
        <v>0</v>
      </c>
      <c r="Q17" s="378">
        <f t="shared" si="0"/>
        <v>0</v>
      </c>
    </row>
    <row r="18" spans="1:17" ht="20.100000000000001" customHeight="1" x14ac:dyDescent="0.25">
      <c r="A18" s="204" t="s">
        <v>433</v>
      </c>
      <c r="B18" s="370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8">
        <f t="shared" si="0"/>
        <v>0</v>
      </c>
    </row>
    <row r="19" spans="1:17" ht="20.100000000000001" customHeight="1" x14ac:dyDescent="0.25">
      <c r="A19" s="242" t="s">
        <v>22</v>
      </c>
      <c r="B19" s="379">
        <f>SUM(B5:B18)</f>
        <v>129664.48999999999</v>
      </c>
      <c r="C19" s="379">
        <f t="shared" ref="C19:P19" si="1">SUM(C5:C18)</f>
        <v>175033.10000000003</v>
      </c>
      <c r="D19" s="379">
        <f t="shared" si="1"/>
        <v>315125.73</v>
      </c>
      <c r="E19" s="379">
        <f t="shared" si="1"/>
        <v>193459.72</v>
      </c>
      <c r="F19" s="379">
        <f t="shared" si="1"/>
        <v>373277.25999999995</v>
      </c>
      <c r="G19" s="379">
        <f t="shared" si="1"/>
        <v>723593.27</v>
      </c>
      <c r="H19" s="379">
        <f t="shared" si="1"/>
        <v>433481.44</v>
      </c>
      <c r="I19" s="379">
        <f t="shared" si="1"/>
        <v>591220.29</v>
      </c>
      <c r="J19" s="379">
        <f t="shared" si="1"/>
        <v>818933.86</v>
      </c>
      <c r="K19" s="379">
        <f t="shared" si="1"/>
        <v>414896.45999999996</v>
      </c>
      <c r="L19" s="379">
        <f t="shared" si="1"/>
        <v>201648.69</v>
      </c>
      <c r="M19" s="379">
        <f t="shared" si="1"/>
        <v>466996.59</v>
      </c>
      <c r="N19" s="379">
        <f t="shared" si="1"/>
        <v>81248.260000000009</v>
      </c>
      <c r="O19" s="379">
        <f t="shared" si="1"/>
        <v>106802.44999999998</v>
      </c>
      <c r="P19" s="379">
        <f t="shared" si="1"/>
        <v>2914976.6000000006</v>
      </c>
      <c r="Q19" s="378">
        <f t="shared" si="0"/>
        <v>7940358.2100000009</v>
      </c>
    </row>
    <row r="20" spans="1:17" ht="13.5" customHeight="1" x14ac:dyDescent="0.25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</row>
    <row r="21" spans="1:17" ht="15" customHeight="1" x14ac:dyDescent="0.25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</row>
    <row r="22" spans="1:17" ht="15" x14ac:dyDescent="0.25">
      <c r="A22" s="197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</row>
    <row r="23" spans="1:17" ht="15" x14ac:dyDescent="0.25">
      <c r="A23" s="197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</row>
    <row r="24" spans="1:17" ht="15" x14ac:dyDescent="0.25">
      <c r="A24" s="197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</row>
    <row r="25" spans="1:17" ht="15" x14ac:dyDescent="0.25">
      <c r="A25" s="197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</row>
    <row r="26" spans="1:17" ht="15" x14ac:dyDescent="0.25">
      <c r="A26" s="197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</row>
    <row r="27" spans="1:17" ht="15" x14ac:dyDescent="0.25">
      <c r="A27" s="197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</row>
    <row r="28" spans="1:17" ht="15" x14ac:dyDescent="0.25">
      <c r="A28" s="197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</row>
    <row r="29" spans="1:17" ht="15" x14ac:dyDescent="0.25">
      <c r="A29" s="197"/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</row>
    <row r="30" spans="1:17" ht="15" x14ac:dyDescent="0.25">
      <c r="A30" s="197"/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</row>
    <row r="31" spans="1:17" ht="15" x14ac:dyDescent="0.25">
      <c r="A31" s="197"/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</row>
    <row r="32" spans="1:17" ht="15" x14ac:dyDescent="0.25">
      <c r="A32" s="197"/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</row>
    <row r="33" spans="1:17" ht="15" x14ac:dyDescent="0.25">
      <c r="A33" s="197"/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</row>
  </sheetData>
  <pageMargins left="0.7" right="0.7" top="0.75" bottom="0.75" header="0.3" footer="0.3"/>
  <pageSetup paperSize="14" scale="5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:Q22"/>
  <sheetViews>
    <sheetView zoomScale="70" zoomScaleNormal="70" workbookViewId="0">
      <selection activeCell="Q16" sqref="Q16"/>
    </sheetView>
  </sheetViews>
  <sheetFormatPr baseColWidth="10" defaultRowHeight="13.5" x14ac:dyDescent="0.25"/>
  <cols>
    <col min="1" max="1" width="31.42578125" style="8" customWidth="1"/>
    <col min="2" max="2" width="15.42578125" style="8" customWidth="1"/>
    <col min="3" max="3" width="12.7109375" style="8" customWidth="1"/>
    <col min="4" max="4" width="16" style="8" bestFit="1" customWidth="1"/>
    <col min="5" max="5" width="12.42578125" style="8" customWidth="1"/>
    <col min="6" max="7" width="14.140625" style="8" customWidth="1"/>
    <col min="8" max="8" width="15.7109375" style="8" customWidth="1"/>
    <col min="9" max="9" width="11.28515625" style="8" customWidth="1"/>
    <col min="10" max="10" width="12.42578125" style="8" customWidth="1"/>
    <col min="11" max="13" width="13.28515625" style="8" customWidth="1"/>
    <col min="14" max="14" width="21.140625" style="8" customWidth="1"/>
    <col min="15" max="15" width="17.85546875" style="8" customWidth="1"/>
    <col min="16" max="16" width="17.5703125" style="8" customWidth="1"/>
    <col min="17" max="17" width="13.42578125" style="8" customWidth="1"/>
    <col min="18" max="16384" width="11.42578125" style="8"/>
  </cols>
  <sheetData>
    <row r="1" spans="1:17" ht="13.5" customHeight="1" x14ac:dyDescent="0.25">
      <c r="A1" s="76" t="s">
        <v>446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7" ht="13.5" customHeight="1" x14ac:dyDescent="0.25">
      <c r="A2" s="76" t="s">
        <v>125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ht="42" customHeight="1" x14ac:dyDescent="0.25">
      <c r="A4" s="176" t="s">
        <v>110</v>
      </c>
      <c r="B4" s="177" t="s">
        <v>219</v>
      </c>
      <c r="C4" s="177" t="s">
        <v>220</v>
      </c>
      <c r="D4" s="177" t="s">
        <v>221</v>
      </c>
      <c r="E4" s="177" t="s">
        <v>222</v>
      </c>
      <c r="F4" s="177" t="s">
        <v>223</v>
      </c>
      <c r="G4" s="177" t="s">
        <v>224</v>
      </c>
      <c r="H4" s="177" t="s">
        <v>225</v>
      </c>
      <c r="I4" s="177" t="s">
        <v>226</v>
      </c>
      <c r="J4" s="177" t="s">
        <v>227</v>
      </c>
      <c r="K4" s="177" t="s">
        <v>228</v>
      </c>
      <c r="L4" s="177" t="s">
        <v>229</v>
      </c>
      <c r="M4" s="177" t="s">
        <v>230</v>
      </c>
      <c r="N4" s="177" t="s">
        <v>231</v>
      </c>
      <c r="O4" s="177" t="s">
        <v>232</v>
      </c>
      <c r="P4" s="177" t="s">
        <v>42</v>
      </c>
      <c r="Q4" s="31" t="s">
        <v>22</v>
      </c>
    </row>
    <row r="5" spans="1:17" ht="20.100000000000001" customHeight="1" x14ac:dyDescent="0.25">
      <c r="A5" s="182" t="s">
        <v>190</v>
      </c>
      <c r="B5" s="370">
        <v>0</v>
      </c>
      <c r="C5" s="370">
        <v>0</v>
      </c>
      <c r="D5" s="370">
        <v>0</v>
      </c>
      <c r="E5" s="370">
        <v>0</v>
      </c>
      <c r="F5" s="370">
        <v>0</v>
      </c>
      <c r="G5" s="370">
        <v>0</v>
      </c>
      <c r="H5" s="370">
        <v>0</v>
      </c>
      <c r="I5" s="370">
        <v>0</v>
      </c>
      <c r="J5" s="370">
        <v>0</v>
      </c>
      <c r="K5" s="370">
        <v>0</v>
      </c>
      <c r="L5" s="370">
        <v>0</v>
      </c>
      <c r="M5" s="370">
        <v>0</v>
      </c>
      <c r="N5" s="370">
        <v>0</v>
      </c>
      <c r="O5" s="370">
        <v>0</v>
      </c>
      <c r="P5" s="370">
        <v>0</v>
      </c>
      <c r="Q5" s="372">
        <f>SUM(B5:P5)</f>
        <v>0</v>
      </c>
    </row>
    <row r="6" spans="1:17" ht="20.100000000000001" customHeight="1" x14ac:dyDescent="0.25">
      <c r="A6" s="182" t="s">
        <v>191</v>
      </c>
      <c r="B6" s="370">
        <v>0</v>
      </c>
      <c r="C6" s="370">
        <v>0</v>
      </c>
      <c r="D6" s="370">
        <v>0</v>
      </c>
      <c r="E6" s="370">
        <v>0</v>
      </c>
      <c r="F6" s="370">
        <v>0</v>
      </c>
      <c r="G6" s="370">
        <v>0</v>
      </c>
      <c r="H6" s="370">
        <v>0</v>
      </c>
      <c r="I6" s="370">
        <v>0</v>
      </c>
      <c r="J6" s="370">
        <v>0</v>
      </c>
      <c r="K6" s="370">
        <v>0</v>
      </c>
      <c r="L6" s="370">
        <v>0</v>
      </c>
      <c r="M6" s="370">
        <v>0</v>
      </c>
      <c r="N6" s="370">
        <v>0</v>
      </c>
      <c r="O6" s="370">
        <v>0</v>
      </c>
      <c r="P6" s="370">
        <v>0</v>
      </c>
      <c r="Q6" s="372">
        <f t="shared" ref="Q6:Q19" si="0">SUM(B6:P6)</f>
        <v>0</v>
      </c>
    </row>
    <row r="7" spans="1:17" ht="20.100000000000001" customHeight="1" x14ac:dyDescent="0.25">
      <c r="A7" s="182" t="s">
        <v>192</v>
      </c>
      <c r="B7" s="370">
        <v>0</v>
      </c>
      <c r="C7" s="370">
        <v>0</v>
      </c>
      <c r="D7" s="370">
        <v>0</v>
      </c>
      <c r="E7" s="370">
        <v>0</v>
      </c>
      <c r="F7" s="370">
        <v>0</v>
      </c>
      <c r="G7" s="370">
        <v>0</v>
      </c>
      <c r="H7" s="370">
        <v>0</v>
      </c>
      <c r="I7" s="370">
        <v>0</v>
      </c>
      <c r="J7" s="370">
        <v>0</v>
      </c>
      <c r="K7" s="370">
        <v>0</v>
      </c>
      <c r="L7" s="370">
        <v>0</v>
      </c>
      <c r="M7" s="370">
        <v>0</v>
      </c>
      <c r="N7" s="370">
        <v>0</v>
      </c>
      <c r="O7" s="370">
        <v>0</v>
      </c>
      <c r="P7" s="370">
        <v>0</v>
      </c>
      <c r="Q7" s="372">
        <f t="shared" si="0"/>
        <v>0</v>
      </c>
    </row>
    <row r="8" spans="1:17" ht="20.100000000000001" customHeight="1" x14ac:dyDescent="0.25">
      <c r="A8" s="182" t="s">
        <v>214</v>
      </c>
      <c r="B8" s="370">
        <v>0</v>
      </c>
      <c r="C8" s="370">
        <v>0</v>
      </c>
      <c r="D8" s="370">
        <v>0</v>
      </c>
      <c r="E8" s="370">
        <v>0</v>
      </c>
      <c r="F8" s="370">
        <v>0</v>
      </c>
      <c r="G8" s="370">
        <v>0</v>
      </c>
      <c r="H8" s="370"/>
      <c r="I8" s="370"/>
      <c r="J8" s="370">
        <v>0</v>
      </c>
      <c r="K8" s="370">
        <v>0</v>
      </c>
      <c r="L8" s="370">
        <v>0</v>
      </c>
      <c r="M8" s="370">
        <v>0</v>
      </c>
      <c r="N8" s="370">
        <v>0</v>
      </c>
      <c r="O8" s="370">
        <v>0</v>
      </c>
      <c r="P8" s="370">
        <v>0</v>
      </c>
      <c r="Q8" s="372">
        <f t="shared" si="0"/>
        <v>0</v>
      </c>
    </row>
    <row r="9" spans="1:17" ht="20.100000000000001" customHeight="1" x14ac:dyDescent="0.25">
      <c r="A9" s="182" t="s">
        <v>193</v>
      </c>
      <c r="B9" s="370">
        <v>0</v>
      </c>
      <c r="C9" s="370">
        <v>0</v>
      </c>
      <c r="D9" s="370">
        <v>0</v>
      </c>
      <c r="E9" s="370">
        <v>0</v>
      </c>
      <c r="F9" s="370">
        <v>0</v>
      </c>
      <c r="G9" s="370">
        <v>0</v>
      </c>
      <c r="H9" s="370">
        <v>0</v>
      </c>
      <c r="I9" s="370">
        <v>0</v>
      </c>
      <c r="J9" s="370">
        <v>0</v>
      </c>
      <c r="K9" s="370">
        <v>0</v>
      </c>
      <c r="L9" s="370">
        <v>0</v>
      </c>
      <c r="M9" s="370">
        <v>0</v>
      </c>
      <c r="N9" s="370">
        <v>0</v>
      </c>
      <c r="O9" s="370">
        <v>0</v>
      </c>
      <c r="P9" s="370">
        <v>0</v>
      </c>
      <c r="Q9" s="372">
        <f t="shared" si="0"/>
        <v>0</v>
      </c>
    </row>
    <row r="10" spans="1:17" ht="20.100000000000001" customHeight="1" x14ac:dyDescent="0.25">
      <c r="A10" s="182" t="s">
        <v>194</v>
      </c>
      <c r="B10" s="370">
        <v>0</v>
      </c>
      <c r="C10" s="370">
        <v>0</v>
      </c>
      <c r="D10" s="370">
        <v>0</v>
      </c>
      <c r="E10" s="370">
        <v>0</v>
      </c>
      <c r="F10" s="370">
        <v>0</v>
      </c>
      <c r="G10" s="370">
        <v>0</v>
      </c>
      <c r="H10" s="370">
        <v>0</v>
      </c>
      <c r="I10" s="370">
        <v>0</v>
      </c>
      <c r="J10" s="370">
        <v>0</v>
      </c>
      <c r="K10" s="370">
        <v>0</v>
      </c>
      <c r="L10" s="370">
        <v>0</v>
      </c>
      <c r="M10" s="370">
        <v>0</v>
      </c>
      <c r="N10" s="370">
        <v>0</v>
      </c>
      <c r="O10" s="370">
        <v>0</v>
      </c>
      <c r="P10" s="370">
        <v>0</v>
      </c>
      <c r="Q10" s="372">
        <f t="shared" si="0"/>
        <v>0</v>
      </c>
    </row>
    <row r="11" spans="1:17" ht="20.100000000000001" customHeight="1" x14ac:dyDescent="0.25">
      <c r="A11" s="182" t="s">
        <v>195</v>
      </c>
      <c r="B11" s="370">
        <v>0</v>
      </c>
      <c r="C11" s="370">
        <v>0</v>
      </c>
      <c r="D11" s="370">
        <v>0</v>
      </c>
      <c r="E11" s="370">
        <v>0</v>
      </c>
      <c r="F11" s="370">
        <v>0</v>
      </c>
      <c r="G11" s="370">
        <v>0</v>
      </c>
      <c r="H11" s="370">
        <v>0</v>
      </c>
      <c r="I11" s="370">
        <v>0</v>
      </c>
      <c r="J11" s="370">
        <v>0</v>
      </c>
      <c r="K11" s="370">
        <v>0</v>
      </c>
      <c r="L11" s="370">
        <v>0</v>
      </c>
      <c r="M11" s="370">
        <v>0</v>
      </c>
      <c r="N11" s="370">
        <v>0</v>
      </c>
      <c r="O11" s="370">
        <v>0</v>
      </c>
      <c r="P11" s="370">
        <v>0</v>
      </c>
      <c r="Q11" s="372">
        <f t="shared" si="0"/>
        <v>0</v>
      </c>
    </row>
    <row r="12" spans="1:17" ht="20.100000000000001" customHeight="1" x14ac:dyDescent="0.25">
      <c r="A12" s="182" t="s">
        <v>196</v>
      </c>
      <c r="B12" s="370">
        <v>0</v>
      </c>
      <c r="C12" s="370">
        <v>0</v>
      </c>
      <c r="D12" s="370">
        <v>0</v>
      </c>
      <c r="E12" s="370">
        <v>0</v>
      </c>
      <c r="F12" s="370">
        <v>0</v>
      </c>
      <c r="G12" s="370">
        <v>0</v>
      </c>
      <c r="H12" s="370">
        <v>0</v>
      </c>
      <c r="I12" s="370">
        <v>0</v>
      </c>
      <c r="J12" s="370">
        <v>0</v>
      </c>
      <c r="K12" s="370">
        <v>0</v>
      </c>
      <c r="L12" s="370">
        <v>0</v>
      </c>
      <c r="M12" s="370">
        <v>0</v>
      </c>
      <c r="N12" s="370">
        <v>0</v>
      </c>
      <c r="O12" s="370">
        <v>0</v>
      </c>
      <c r="P12" s="370">
        <v>0</v>
      </c>
      <c r="Q12" s="372">
        <f t="shared" si="0"/>
        <v>0</v>
      </c>
    </row>
    <row r="13" spans="1:17" ht="20.100000000000001" customHeight="1" x14ac:dyDescent="0.25">
      <c r="A13" s="182" t="s">
        <v>197</v>
      </c>
      <c r="B13" s="370">
        <v>0</v>
      </c>
      <c r="C13" s="370">
        <v>0</v>
      </c>
      <c r="D13" s="370">
        <v>0</v>
      </c>
      <c r="E13" s="370">
        <v>0</v>
      </c>
      <c r="F13" s="370">
        <v>0</v>
      </c>
      <c r="G13" s="370">
        <v>0</v>
      </c>
      <c r="H13" s="370">
        <v>0</v>
      </c>
      <c r="I13" s="370">
        <v>0</v>
      </c>
      <c r="J13" s="370">
        <v>0</v>
      </c>
      <c r="K13" s="370">
        <v>0</v>
      </c>
      <c r="L13" s="370">
        <v>0</v>
      </c>
      <c r="M13" s="370">
        <v>0</v>
      </c>
      <c r="N13" s="370">
        <v>0</v>
      </c>
      <c r="O13" s="370">
        <v>0</v>
      </c>
      <c r="P13" s="370">
        <v>0</v>
      </c>
      <c r="Q13" s="372">
        <f t="shared" si="0"/>
        <v>0</v>
      </c>
    </row>
    <row r="14" spans="1:17" ht="20.100000000000001" customHeight="1" x14ac:dyDescent="0.25">
      <c r="A14" s="134" t="s">
        <v>198</v>
      </c>
      <c r="B14" s="370">
        <v>0</v>
      </c>
      <c r="C14" s="370">
        <v>0</v>
      </c>
      <c r="D14" s="370">
        <v>0</v>
      </c>
      <c r="E14" s="370">
        <v>0</v>
      </c>
      <c r="F14" s="370">
        <v>0</v>
      </c>
      <c r="G14" s="370">
        <v>0</v>
      </c>
      <c r="H14" s="370">
        <v>0</v>
      </c>
      <c r="I14" s="370">
        <v>0</v>
      </c>
      <c r="J14" s="370">
        <v>0</v>
      </c>
      <c r="K14" s="370">
        <v>0</v>
      </c>
      <c r="L14" s="370">
        <v>0</v>
      </c>
      <c r="M14" s="370">
        <v>0</v>
      </c>
      <c r="N14" s="370">
        <v>0</v>
      </c>
      <c r="O14" s="370">
        <v>0</v>
      </c>
      <c r="P14" s="370">
        <v>77.66</v>
      </c>
      <c r="Q14" s="372">
        <f t="shared" si="0"/>
        <v>77.66</v>
      </c>
    </row>
    <row r="15" spans="1:17" ht="20.100000000000001" customHeight="1" x14ac:dyDescent="0.25">
      <c r="A15" s="134" t="s">
        <v>339</v>
      </c>
      <c r="B15" s="370">
        <v>0</v>
      </c>
      <c r="C15" s="370">
        <v>0</v>
      </c>
      <c r="D15" s="370">
        <v>24.229999999999997</v>
      </c>
      <c r="E15" s="370">
        <v>60.21</v>
      </c>
      <c r="F15" s="370">
        <v>0.25</v>
      </c>
      <c r="G15" s="370">
        <v>0</v>
      </c>
      <c r="H15" s="370">
        <v>0</v>
      </c>
      <c r="I15" s="370">
        <v>0</v>
      </c>
      <c r="J15" s="370">
        <v>93.09</v>
      </c>
      <c r="K15" s="370">
        <v>0</v>
      </c>
      <c r="L15" s="370">
        <v>0</v>
      </c>
      <c r="M15" s="370">
        <v>0</v>
      </c>
      <c r="N15" s="370">
        <v>0</v>
      </c>
      <c r="O15" s="370">
        <v>0</v>
      </c>
      <c r="P15" s="370">
        <v>0</v>
      </c>
      <c r="Q15" s="372">
        <f t="shared" si="0"/>
        <v>177.78</v>
      </c>
    </row>
    <row r="16" spans="1:17" ht="20.100000000000001" customHeight="1" x14ac:dyDescent="0.25">
      <c r="A16" s="134" t="s">
        <v>340</v>
      </c>
      <c r="B16" s="370"/>
      <c r="C16" s="370"/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2"/>
    </row>
    <row r="17" spans="1:17" ht="20.100000000000001" customHeight="1" x14ac:dyDescent="0.25">
      <c r="A17" s="182" t="s">
        <v>205</v>
      </c>
      <c r="B17" s="370">
        <v>0</v>
      </c>
      <c r="C17" s="370">
        <v>0</v>
      </c>
      <c r="D17" s="370">
        <v>0</v>
      </c>
      <c r="E17" s="370">
        <v>0</v>
      </c>
      <c r="F17" s="370">
        <v>0</v>
      </c>
      <c r="G17" s="370">
        <v>0</v>
      </c>
      <c r="H17" s="370">
        <v>0</v>
      </c>
      <c r="I17" s="370">
        <v>0</v>
      </c>
      <c r="J17" s="370">
        <v>0</v>
      </c>
      <c r="K17" s="370">
        <v>0</v>
      </c>
      <c r="L17" s="370">
        <v>0</v>
      </c>
      <c r="M17" s="370">
        <v>0</v>
      </c>
      <c r="N17" s="370">
        <v>0</v>
      </c>
      <c r="O17" s="370">
        <v>0</v>
      </c>
      <c r="P17" s="370">
        <v>0</v>
      </c>
      <c r="Q17" s="372">
        <f t="shared" si="0"/>
        <v>0</v>
      </c>
    </row>
    <row r="18" spans="1:17" ht="20.100000000000001" customHeight="1" x14ac:dyDescent="0.25">
      <c r="A18" s="204" t="s">
        <v>433</v>
      </c>
      <c r="B18" s="370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2">
        <f t="shared" si="0"/>
        <v>0</v>
      </c>
    </row>
    <row r="19" spans="1:17" ht="20.100000000000001" customHeight="1" x14ac:dyDescent="0.25">
      <c r="A19" s="242" t="s">
        <v>22</v>
      </c>
      <c r="B19" s="381">
        <f>SUM(B5:B18)</f>
        <v>0</v>
      </c>
      <c r="C19" s="381">
        <f t="shared" ref="C19:P19" si="1">SUM(C5:C18)</f>
        <v>0</v>
      </c>
      <c r="D19" s="381">
        <f t="shared" si="1"/>
        <v>24.229999999999997</v>
      </c>
      <c r="E19" s="381">
        <f t="shared" si="1"/>
        <v>60.21</v>
      </c>
      <c r="F19" s="381">
        <f t="shared" si="1"/>
        <v>0.25</v>
      </c>
      <c r="G19" s="381">
        <f t="shared" si="1"/>
        <v>0</v>
      </c>
      <c r="H19" s="381">
        <f t="shared" si="1"/>
        <v>0</v>
      </c>
      <c r="I19" s="381">
        <f t="shared" si="1"/>
        <v>0</v>
      </c>
      <c r="J19" s="381">
        <f t="shared" si="1"/>
        <v>93.09</v>
      </c>
      <c r="K19" s="381">
        <f t="shared" si="1"/>
        <v>0</v>
      </c>
      <c r="L19" s="381">
        <f t="shared" si="1"/>
        <v>0</v>
      </c>
      <c r="M19" s="381">
        <f t="shared" si="1"/>
        <v>0</v>
      </c>
      <c r="N19" s="381">
        <f t="shared" si="1"/>
        <v>0</v>
      </c>
      <c r="O19" s="381">
        <f t="shared" si="1"/>
        <v>0</v>
      </c>
      <c r="P19" s="381">
        <f t="shared" si="1"/>
        <v>77.66</v>
      </c>
      <c r="Q19" s="372">
        <f t="shared" si="0"/>
        <v>255.44</v>
      </c>
    </row>
    <row r="20" spans="1:17" ht="13.5" customHeight="1" x14ac:dyDescent="0.25">
      <c r="A20" s="20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1:17" ht="15" customHeight="1" x14ac:dyDescent="0.25">
      <c r="A21" s="20" t="s">
        <v>153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7" ht="1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</sheetData>
  <pageMargins left="0.7" right="0.7" top="0.75" bottom="0.75" header="0.3" footer="0.3"/>
  <pageSetup paperSize="14" scale="5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1:Q29"/>
  <sheetViews>
    <sheetView topLeftCell="A3" zoomScaleNormal="100" workbookViewId="0">
      <selection activeCell="Q16" sqref="Q16"/>
    </sheetView>
  </sheetViews>
  <sheetFormatPr baseColWidth="10" defaultRowHeight="13.5" x14ac:dyDescent="0.25"/>
  <cols>
    <col min="1" max="1" width="31" style="8" customWidth="1"/>
    <col min="2" max="2" width="14.7109375" style="8" customWidth="1"/>
    <col min="3" max="3" width="15.7109375" style="8" customWidth="1"/>
    <col min="4" max="5" width="15.42578125" style="8" customWidth="1"/>
    <col min="6" max="6" width="14" style="8" customWidth="1"/>
    <col min="7" max="7" width="15.85546875" style="8" customWidth="1"/>
    <col min="8" max="8" width="16.5703125" style="8" customWidth="1"/>
    <col min="9" max="9" width="14.85546875" style="8" customWidth="1"/>
    <col min="10" max="10" width="15.85546875" style="8" customWidth="1"/>
    <col min="11" max="11" width="14.5703125" style="8" customWidth="1"/>
    <col min="12" max="12" width="18.5703125" style="8" customWidth="1"/>
    <col min="13" max="13" width="15" style="8" customWidth="1"/>
    <col min="14" max="14" width="18.28515625" style="8" customWidth="1"/>
    <col min="15" max="15" width="18.140625" style="8" customWidth="1"/>
    <col min="16" max="16" width="17.5703125" style="8" customWidth="1"/>
    <col min="17" max="17" width="20.140625" style="8" customWidth="1"/>
    <col min="18" max="16384" width="11.42578125" style="8"/>
  </cols>
  <sheetData>
    <row r="1" spans="1:17" ht="13.5" customHeight="1" x14ac:dyDescent="0.25">
      <c r="A1" s="76" t="s">
        <v>446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7" ht="13.5" customHeight="1" x14ac:dyDescent="0.25">
      <c r="A2" s="76" t="s">
        <v>126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ht="53.25" customHeight="1" x14ac:dyDescent="0.25">
      <c r="A4" s="31" t="s">
        <v>110</v>
      </c>
      <c r="B4" s="31" t="s">
        <v>219</v>
      </c>
      <c r="C4" s="31" t="s">
        <v>220</v>
      </c>
      <c r="D4" s="31" t="s">
        <v>221</v>
      </c>
      <c r="E4" s="31" t="s">
        <v>222</v>
      </c>
      <c r="F4" s="31" t="s">
        <v>223</v>
      </c>
      <c r="G4" s="31" t="s">
        <v>224</v>
      </c>
      <c r="H4" s="31" t="s">
        <v>225</v>
      </c>
      <c r="I4" s="31" t="s">
        <v>226</v>
      </c>
      <c r="J4" s="31" t="s">
        <v>227</v>
      </c>
      <c r="K4" s="31" t="s">
        <v>228</v>
      </c>
      <c r="L4" s="31" t="s">
        <v>229</v>
      </c>
      <c r="M4" s="31" t="s">
        <v>230</v>
      </c>
      <c r="N4" s="31" t="s">
        <v>231</v>
      </c>
      <c r="O4" s="31" t="s">
        <v>232</v>
      </c>
      <c r="P4" s="31" t="s">
        <v>121</v>
      </c>
      <c r="Q4" s="31" t="s">
        <v>22</v>
      </c>
    </row>
    <row r="5" spans="1:17" ht="20.100000000000001" customHeight="1" x14ac:dyDescent="0.3">
      <c r="A5" s="134" t="s">
        <v>190</v>
      </c>
      <c r="B5" s="382">
        <f>'22'!B5+'23'!B5+'24'!B5+'25'!B5+'26'!B5</f>
        <v>38849.470000000008</v>
      </c>
      <c r="C5" s="382">
        <f>'22'!C5+'23'!C5+'24'!C5+'25'!C5+'26'!C5</f>
        <v>51636.62000000001</v>
      </c>
      <c r="D5" s="382">
        <f>'22'!D5+'23'!D5+'24'!D5+'25'!D5+'26'!D5</f>
        <v>82677.440000000002</v>
      </c>
      <c r="E5" s="382">
        <f>'22'!E5+'23'!E5+'24'!E5+'25'!E5+'26'!E5</f>
        <v>55400.42</v>
      </c>
      <c r="F5" s="382">
        <f>'22'!F5+'23'!F5+'24'!F5+'25'!F5+'26'!F5</f>
        <v>121160.35999999999</v>
      </c>
      <c r="G5" s="382">
        <f>'22'!G5+'23'!G5+'24'!G5+'25'!G5+'26'!G5</f>
        <v>258398.93000000002</v>
      </c>
      <c r="H5" s="382">
        <f>'22'!H5+'23'!H5+'24'!H5+'25'!H5+'26'!H5</f>
        <v>132610.76</v>
      </c>
      <c r="I5" s="382">
        <f>'22'!I5+'23'!I5+'24'!I5+'25'!I5+'26'!I5</f>
        <v>168183.99</v>
      </c>
      <c r="J5" s="382">
        <f>'22'!J5+'23'!J5+'24'!J5+'25'!J5+'26'!J5</f>
        <v>283190.29000000004</v>
      </c>
      <c r="K5" s="382">
        <f>'22'!K5+'23'!K5+'24'!K5+'25'!K5+'26'!K5</f>
        <v>129567.51000000001</v>
      </c>
      <c r="L5" s="382">
        <f>'22'!L5+'23'!L5+'24'!L5+'25'!L5+'26'!L5</f>
        <v>64658.45</v>
      </c>
      <c r="M5" s="382">
        <f>'22'!M5+'23'!M5+'24'!M5+'25'!M5+'26'!M5</f>
        <v>132733.07</v>
      </c>
      <c r="N5" s="382">
        <f>'22'!N5+'23'!N5+'24'!N5+'25'!N5+'26'!N5</f>
        <v>20881.629999999997</v>
      </c>
      <c r="O5" s="382">
        <f>'22'!O5+'23'!O5+'24'!O5+'25'!O5+'26'!O5</f>
        <v>35660.779999999992</v>
      </c>
      <c r="P5" s="382">
        <f>'22'!P5+'23'!P5+'24'!P5+'25'!P5+'26'!P5</f>
        <v>1068871.5600000003</v>
      </c>
      <c r="Q5" s="378">
        <f>SUM(B5:P5)</f>
        <v>2644481.2800000003</v>
      </c>
    </row>
    <row r="6" spans="1:17" ht="20.100000000000001" customHeight="1" x14ac:dyDescent="0.3">
      <c r="A6" s="134" t="s">
        <v>191</v>
      </c>
      <c r="B6" s="382">
        <f>'22'!B6+'23'!B6+'24'!B6+'25'!B6+'26'!B6</f>
        <v>20662.890000000003</v>
      </c>
      <c r="C6" s="382">
        <f>'22'!C6+'23'!C6+'24'!C6+'25'!C6+'26'!C6</f>
        <v>19812.230000000003</v>
      </c>
      <c r="D6" s="382">
        <f>'22'!D6+'23'!D6+'24'!D6+'25'!D6+'26'!D6</f>
        <v>58741.18</v>
      </c>
      <c r="E6" s="382">
        <f>'22'!E6+'23'!E6+'24'!E6+'25'!E6+'26'!E6</f>
        <v>23400.04</v>
      </c>
      <c r="F6" s="382">
        <f>'22'!F6+'23'!F6+'24'!F6+'25'!F6+'26'!F6</f>
        <v>63095.270000000011</v>
      </c>
      <c r="G6" s="382">
        <f>'22'!G6+'23'!G6+'24'!G6+'25'!G6+'26'!G6</f>
        <v>142268.37</v>
      </c>
      <c r="H6" s="382">
        <f>'22'!H6+'23'!H6+'24'!H6+'25'!H6+'26'!H6</f>
        <v>80652.409999999989</v>
      </c>
      <c r="I6" s="382">
        <f>'22'!I6+'23'!I6+'24'!I6+'25'!I6+'26'!I6</f>
        <v>98645.500000000015</v>
      </c>
      <c r="J6" s="382">
        <f>'22'!J6+'23'!J6+'24'!J6+'25'!J6+'26'!J6</f>
        <v>139321.25000000003</v>
      </c>
      <c r="K6" s="382">
        <f>'22'!K6+'23'!K6+'24'!K6+'25'!K6+'26'!K6</f>
        <v>59529.169999999991</v>
      </c>
      <c r="L6" s="382">
        <f>'22'!L6+'23'!L6+'24'!L6+'25'!L6+'26'!L6</f>
        <v>31322.389999999996</v>
      </c>
      <c r="M6" s="382">
        <f>'22'!M6+'23'!M6+'24'!M6+'25'!M6+'26'!M6</f>
        <v>63510.060000000019</v>
      </c>
      <c r="N6" s="382">
        <f>'22'!N6+'23'!N6+'24'!N6+'25'!N6+'26'!N6</f>
        <v>11387.12</v>
      </c>
      <c r="O6" s="382">
        <f>'22'!O6+'23'!O6+'24'!O6+'25'!O6+'26'!O6</f>
        <v>10951.85</v>
      </c>
      <c r="P6" s="382">
        <f>'22'!P6+'23'!P6+'24'!P6+'25'!P6+'26'!P6</f>
        <v>694876.8</v>
      </c>
      <c r="Q6" s="378">
        <f t="shared" ref="Q6:Q19" si="0">SUM(B6:P6)</f>
        <v>1518176.5300000003</v>
      </c>
    </row>
    <row r="7" spans="1:17" ht="20.100000000000001" customHeight="1" x14ac:dyDescent="0.3">
      <c r="A7" s="134" t="s">
        <v>192</v>
      </c>
      <c r="B7" s="382">
        <f>'22'!B7+'23'!B7+'24'!B7+'25'!B7+'26'!B7</f>
        <v>11388.11</v>
      </c>
      <c r="C7" s="382">
        <f>'22'!C7+'23'!C7+'24'!C7+'25'!C7+'26'!C7</f>
        <v>22706.080000000005</v>
      </c>
      <c r="D7" s="382">
        <f>'22'!D7+'23'!D7+'24'!D7+'25'!D7+'26'!D7</f>
        <v>21353.46</v>
      </c>
      <c r="E7" s="382">
        <f>'22'!E7+'23'!E7+'24'!E7+'25'!E7+'26'!E7</f>
        <v>15269.33</v>
      </c>
      <c r="F7" s="382">
        <f>'22'!F7+'23'!F7+'24'!F7+'25'!F7+'26'!F7</f>
        <v>28426.739999999994</v>
      </c>
      <c r="G7" s="382">
        <f>'22'!G7+'23'!G7+'24'!G7+'25'!G7+'26'!G7</f>
        <v>35645.590000000011</v>
      </c>
      <c r="H7" s="382">
        <f>'22'!H7+'23'!H7+'24'!H7+'25'!H7+'26'!H7</f>
        <v>16247.32</v>
      </c>
      <c r="I7" s="382">
        <f>'22'!I7+'23'!I7+'24'!I7+'25'!I7+'26'!I7</f>
        <v>24475.530000000002</v>
      </c>
      <c r="J7" s="382">
        <f>'22'!J7+'23'!J7+'24'!J7+'25'!J7+'26'!J7</f>
        <v>40096.650000000009</v>
      </c>
      <c r="K7" s="382">
        <f>'22'!K7+'23'!K7+'24'!K7+'25'!K7+'26'!K7</f>
        <v>30043.579999999998</v>
      </c>
      <c r="L7" s="382">
        <f>'22'!L7+'23'!L7+'24'!L7+'25'!L7+'26'!L7</f>
        <v>17087.670000000002</v>
      </c>
      <c r="M7" s="382">
        <f>'22'!M7+'23'!M7+'24'!M7+'25'!M7+'26'!M7</f>
        <v>32875.949999999997</v>
      </c>
      <c r="N7" s="382">
        <f>'22'!N7+'23'!N7+'24'!N7+'25'!N7+'26'!N7</f>
        <v>4902.7199999999993</v>
      </c>
      <c r="O7" s="382">
        <f>'22'!O7+'23'!O7+'24'!O7+'25'!O7+'26'!O7</f>
        <v>6122.7699999999995</v>
      </c>
      <c r="P7" s="382">
        <f>'22'!P7+'23'!P7+'24'!P7+'25'!P7+'26'!P7</f>
        <v>190206.42</v>
      </c>
      <c r="Q7" s="378">
        <f t="shared" si="0"/>
        <v>496847.92000000004</v>
      </c>
    </row>
    <row r="8" spans="1:17" ht="20.100000000000001" customHeight="1" x14ac:dyDescent="0.3">
      <c r="A8" s="134" t="s">
        <v>214</v>
      </c>
      <c r="B8" s="382">
        <f>'22'!B8+'23'!B8+'24'!B8+'25'!B8+'26'!B8</f>
        <v>13.799999999999999</v>
      </c>
      <c r="C8" s="382">
        <f>'22'!C8+'23'!C8+'24'!C8+'25'!C8+'26'!C8</f>
        <v>110.82</v>
      </c>
      <c r="D8" s="382">
        <f>'22'!D8+'23'!D8+'24'!D8+'25'!D8+'26'!D8</f>
        <v>56.44</v>
      </c>
      <c r="E8" s="382">
        <f>'22'!E8+'23'!E8+'24'!E8+'25'!E8+'26'!E8</f>
        <v>6.52</v>
      </c>
      <c r="F8" s="382">
        <f>'22'!F8+'23'!F8+'24'!F8+'25'!F8+'26'!F8</f>
        <v>107</v>
      </c>
      <c r="G8" s="382">
        <f>'22'!G8+'23'!G8+'24'!G8+'25'!G8+'26'!G8</f>
        <v>65.03</v>
      </c>
      <c r="H8" s="382">
        <f>'22'!H8+'23'!H8+'24'!H8+'25'!H8+'26'!H8</f>
        <v>0</v>
      </c>
      <c r="I8" s="382">
        <f>'22'!I8+'23'!I8+'24'!I8+'25'!I8+'26'!I8</f>
        <v>0</v>
      </c>
      <c r="J8" s="382">
        <f>'22'!J8+'23'!J8+'24'!J8+'25'!J8+'26'!J8</f>
        <v>236.76</v>
      </c>
      <c r="K8" s="382">
        <f>'22'!K8+'23'!K8+'24'!K8+'25'!K8+'26'!K8</f>
        <v>97</v>
      </c>
      <c r="L8" s="382">
        <f>'22'!L8+'23'!L8+'24'!L8+'25'!L8+'26'!L8</f>
        <v>25</v>
      </c>
      <c r="M8" s="382">
        <f>'22'!M8+'23'!M8+'24'!M8+'25'!M8+'26'!M8</f>
        <v>60.460000000000015</v>
      </c>
      <c r="N8" s="382">
        <f>'22'!N8+'23'!N8+'24'!N8+'25'!N8+'26'!N8</f>
        <v>159.13999999999999</v>
      </c>
      <c r="O8" s="382">
        <f>'22'!O8+'23'!O8+'24'!O8+'25'!O8+'26'!O8</f>
        <v>92.95999999999998</v>
      </c>
      <c r="P8" s="382">
        <f>'22'!P8+'23'!P8+'24'!P8+'25'!P8+'26'!P8</f>
        <v>232</v>
      </c>
      <c r="Q8" s="378">
        <f t="shared" si="0"/>
        <v>1262.93</v>
      </c>
    </row>
    <row r="9" spans="1:17" ht="20.100000000000001" customHeight="1" x14ac:dyDescent="0.3">
      <c r="A9" s="134" t="s">
        <v>193</v>
      </c>
      <c r="B9" s="382">
        <f>'22'!B9+'23'!B9+'24'!B9+'25'!B9+'26'!B9</f>
        <v>22614.34</v>
      </c>
      <c r="C9" s="382">
        <f>'22'!C9+'23'!C9+'24'!C9+'25'!C9+'26'!C9</f>
        <v>48918.01999999999</v>
      </c>
      <c r="D9" s="382">
        <f>'22'!D9+'23'!D9+'24'!D9+'25'!D9+'26'!D9</f>
        <v>110872.37000000001</v>
      </c>
      <c r="E9" s="382">
        <f>'22'!E9+'23'!E9+'24'!E9+'25'!E9+'26'!E9</f>
        <v>1179.3599999999999</v>
      </c>
      <c r="F9" s="382">
        <f>'22'!F9+'23'!F9+'24'!F9+'25'!F9+'26'!F9</f>
        <v>2939.6799999999994</v>
      </c>
      <c r="G9" s="382">
        <f>'22'!G9+'23'!G9+'24'!G9+'25'!G9+'26'!G9</f>
        <v>495.96000000000004</v>
      </c>
      <c r="H9" s="382">
        <f>'22'!H9+'23'!H9+'24'!H9+'25'!H9+'26'!H9</f>
        <v>1117</v>
      </c>
      <c r="I9" s="382">
        <f>'22'!I9+'23'!I9+'24'!I9+'25'!I9+'26'!I9</f>
        <v>356</v>
      </c>
      <c r="J9" s="382">
        <f>'22'!J9+'23'!J9+'24'!J9+'25'!J9+'26'!J9</f>
        <v>11882.82</v>
      </c>
      <c r="K9" s="382">
        <f>'22'!K9+'23'!K9+'24'!K9+'25'!K9+'26'!K9</f>
        <v>2556.58</v>
      </c>
      <c r="L9" s="382">
        <f>'22'!L9+'23'!L9+'24'!L9+'25'!L9+'26'!L9</f>
        <v>167.10000000000002</v>
      </c>
      <c r="M9" s="382">
        <f>'22'!M9+'23'!M9+'24'!M9+'25'!M9+'26'!M9</f>
        <v>37167.630000000005</v>
      </c>
      <c r="N9" s="382">
        <f>'22'!N9+'23'!N9+'24'!N9+'25'!N9+'26'!N9</f>
        <v>3161.75</v>
      </c>
      <c r="O9" s="382">
        <f>'22'!O9+'23'!O9+'24'!O9+'25'!O9+'26'!O9</f>
        <v>48703.59</v>
      </c>
      <c r="P9" s="382">
        <f>'22'!P9+'23'!P9+'24'!P9+'25'!P9+'26'!P9</f>
        <v>1338144.6800000002</v>
      </c>
      <c r="Q9" s="378">
        <f t="shared" si="0"/>
        <v>1630276.8800000001</v>
      </c>
    </row>
    <row r="10" spans="1:17" ht="20.100000000000001" customHeight="1" x14ac:dyDescent="0.3">
      <c r="A10" s="134" t="s">
        <v>194</v>
      </c>
      <c r="B10" s="382">
        <f>'22'!B10+'23'!B10+'24'!B10+'25'!B10+'26'!B10</f>
        <v>93.08</v>
      </c>
      <c r="C10" s="382">
        <f>'22'!C10+'23'!C10+'24'!C10+'25'!C10+'26'!C10</f>
        <v>89.65</v>
      </c>
      <c r="D10" s="382">
        <f>'22'!D10+'23'!D10+'24'!D10+'25'!D10+'26'!D10</f>
        <v>201.20999999999998</v>
      </c>
      <c r="E10" s="382">
        <f>'22'!E10+'23'!E10+'24'!E10+'25'!E10+'26'!E10</f>
        <v>164.99</v>
      </c>
      <c r="F10" s="382">
        <f>'22'!F10+'23'!F10+'24'!F10+'25'!F10+'26'!F10</f>
        <v>1196.47</v>
      </c>
      <c r="G10" s="382">
        <f>'22'!G10+'23'!G10+'24'!G10+'25'!G10+'26'!G10</f>
        <v>6929.7999999999993</v>
      </c>
      <c r="H10" s="382">
        <f>'22'!H10+'23'!H10+'24'!H10+'25'!H10+'26'!H10</f>
        <v>12392.46</v>
      </c>
      <c r="I10" s="382">
        <f>'22'!I10+'23'!I10+'24'!I10+'25'!I10+'26'!I10</f>
        <v>11234.659999999998</v>
      </c>
      <c r="J10" s="382">
        <f>'22'!J10+'23'!J10+'24'!J10+'25'!J10+'26'!J10</f>
        <v>14563.249999999996</v>
      </c>
      <c r="K10" s="382">
        <f>'22'!K10+'23'!K10+'24'!K10+'25'!K10+'26'!K10</f>
        <v>6812.9899999999989</v>
      </c>
      <c r="L10" s="382">
        <f>'22'!L10+'23'!L10+'24'!L10+'25'!L10+'26'!L10</f>
        <v>2494.0299999999993</v>
      </c>
      <c r="M10" s="382">
        <f>'22'!M10+'23'!M10+'24'!M10+'25'!M10+'26'!M10</f>
        <v>9064.89</v>
      </c>
      <c r="N10" s="382">
        <f>'22'!N10+'23'!N10+'24'!N10+'25'!N10+'26'!N10</f>
        <v>3456.44</v>
      </c>
      <c r="O10" s="382">
        <f>'22'!O10+'23'!O10+'24'!O10+'25'!O10+'26'!O10</f>
        <v>6.3100000000000005</v>
      </c>
      <c r="P10" s="382">
        <f>'22'!P10+'23'!P10+'24'!P10+'25'!P10+'26'!P10</f>
        <v>74489.62</v>
      </c>
      <c r="Q10" s="378">
        <f t="shared" si="0"/>
        <v>143189.84999999998</v>
      </c>
    </row>
    <row r="11" spans="1:17" ht="20.100000000000001" customHeight="1" x14ac:dyDescent="0.3">
      <c r="A11" s="134" t="s">
        <v>195</v>
      </c>
      <c r="B11" s="382">
        <f>'22'!B11+'23'!B11+'24'!B11+'25'!B11+'26'!B11</f>
        <v>0</v>
      </c>
      <c r="C11" s="382">
        <f>'22'!C11+'23'!C11+'24'!C11+'25'!C11+'26'!C11</f>
        <v>0</v>
      </c>
      <c r="D11" s="382">
        <f>'22'!D11+'23'!D11+'24'!D11+'25'!D11+'26'!D11</f>
        <v>0</v>
      </c>
      <c r="E11" s="382">
        <f>'22'!E11+'23'!E11+'24'!E11+'25'!E11+'26'!E11</f>
        <v>7482.13</v>
      </c>
      <c r="F11" s="382">
        <f>'22'!F11+'23'!F11+'24'!F11+'25'!F11+'26'!F11</f>
        <v>0</v>
      </c>
      <c r="G11" s="382">
        <f>'22'!G11+'23'!G11+'24'!G11+'25'!G11+'26'!G11</f>
        <v>116239.08000000003</v>
      </c>
      <c r="H11" s="382">
        <f>'22'!H11+'23'!H11+'24'!H11+'25'!H11+'26'!H11</f>
        <v>1021.21</v>
      </c>
      <c r="I11" s="382">
        <f>'22'!I11+'23'!I11+'24'!I11+'25'!I11+'26'!I11</f>
        <v>915.12999999999977</v>
      </c>
      <c r="J11" s="382">
        <f>'22'!J11+'23'!J11+'24'!J11+'25'!J11+'26'!J11</f>
        <v>106941.54000000001</v>
      </c>
      <c r="K11" s="382">
        <f>'22'!K11+'23'!K11+'24'!K11+'25'!K11+'26'!K11</f>
        <v>288.61999999999995</v>
      </c>
      <c r="L11" s="382">
        <f>'22'!L11+'23'!L11+'24'!L11+'25'!L11+'26'!L11</f>
        <v>7014.31</v>
      </c>
      <c r="M11" s="382">
        <f>'22'!M11+'23'!M11+'24'!M11+'25'!M11+'26'!M11</f>
        <v>11610.419999999998</v>
      </c>
      <c r="N11" s="382">
        <f>'22'!N11+'23'!N11+'24'!N11+'25'!N11+'26'!N11</f>
        <v>0</v>
      </c>
      <c r="O11" s="382">
        <f>'22'!O11+'23'!O11+'24'!O11+'25'!O11+'26'!O11</f>
        <v>40002.42</v>
      </c>
      <c r="P11" s="382">
        <f>'22'!P11+'23'!P11+'24'!P11+'25'!P11+'26'!P11</f>
        <v>1126.8399999999999</v>
      </c>
      <c r="Q11" s="378">
        <f t="shared" si="0"/>
        <v>292641.70000000007</v>
      </c>
    </row>
    <row r="12" spans="1:17" ht="20.100000000000001" customHeight="1" x14ac:dyDescent="0.3">
      <c r="A12" s="134" t="s">
        <v>196</v>
      </c>
      <c r="B12" s="382">
        <f>'22'!B12+'23'!B12+'24'!B12+'25'!B12+'26'!B12</f>
        <v>0</v>
      </c>
      <c r="C12" s="382">
        <f>'22'!C12+'23'!C12+'24'!C12+'25'!C12+'26'!C12</f>
        <v>0</v>
      </c>
      <c r="D12" s="382">
        <f>'22'!D12+'23'!D12+'24'!D12+'25'!D12+'26'!D12</f>
        <v>0</v>
      </c>
      <c r="E12" s="382">
        <f>'22'!E12+'23'!E12+'24'!E12+'25'!E12+'26'!E12</f>
        <v>0</v>
      </c>
      <c r="F12" s="382">
        <f>'22'!F12+'23'!F12+'24'!F12+'25'!F12+'26'!F12</f>
        <v>712.18</v>
      </c>
      <c r="G12" s="382">
        <f>'22'!G12+'23'!G12+'24'!G12+'25'!G12+'26'!G12</f>
        <v>0</v>
      </c>
      <c r="H12" s="382">
        <f>'22'!H12+'23'!H12+'24'!H12+'25'!H12+'26'!H12</f>
        <v>0</v>
      </c>
      <c r="I12" s="382">
        <f>'22'!I12+'23'!I12+'24'!I12+'25'!I12+'26'!I12</f>
        <v>0</v>
      </c>
      <c r="J12" s="382">
        <f>'22'!J12+'23'!J12+'24'!J12+'25'!J12+'26'!J12</f>
        <v>14.55</v>
      </c>
      <c r="K12" s="382">
        <f>'22'!K12+'23'!K12+'24'!K12+'25'!K12+'26'!K12</f>
        <v>0</v>
      </c>
      <c r="L12" s="382">
        <f>'22'!L12+'23'!L12+'24'!L12+'25'!L12+'26'!L12</f>
        <v>5107.01</v>
      </c>
      <c r="M12" s="382">
        <f>'22'!M12+'23'!M12+'24'!M12+'25'!M12+'26'!M12</f>
        <v>201.43999999999997</v>
      </c>
      <c r="N12" s="382">
        <f>'22'!N12+'23'!N12+'24'!N12+'25'!N12+'26'!N12</f>
        <v>0</v>
      </c>
      <c r="O12" s="382">
        <f>'22'!O12+'23'!O12+'24'!O12+'25'!O12+'26'!O12</f>
        <v>0</v>
      </c>
      <c r="P12" s="382">
        <f>'22'!P12+'23'!P12+'24'!P12+'25'!P12+'26'!P12</f>
        <v>0</v>
      </c>
      <c r="Q12" s="378">
        <f t="shared" si="0"/>
        <v>6035.1799999999994</v>
      </c>
    </row>
    <row r="13" spans="1:17" ht="20.100000000000001" customHeight="1" x14ac:dyDescent="0.3">
      <c r="A13" s="134" t="s">
        <v>197</v>
      </c>
      <c r="B13" s="382">
        <f>'22'!B13+'23'!B13+'24'!B13+'25'!B13+'26'!B13</f>
        <v>18329.580000000002</v>
      </c>
      <c r="C13" s="382">
        <f>'22'!C13+'23'!C13+'24'!C13+'25'!C13+'26'!C13</f>
        <v>34704.679999999993</v>
      </c>
      <c r="D13" s="382">
        <f>'22'!D13+'23'!D13+'24'!D13+'25'!D13+'26'!D13</f>
        <v>82154.039999999994</v>
      </c>
      <c r="E13" s="382">
        <f>'22'!E13+'23'!E13+'24'!E13+'25'!E13+'26'!E13</f>
        <v>26734.579999999991</v>
      </c>
      <c r="F13" s="382">
        <f>'22'!F13+'23'!F13+'24'!F13+'25'!F13+'26'!F13</f>
        <v>1206.6699999999998</v>
      </c>
      <c r="G13" s="382">
        <f>'22'!G13+'23'!G13+'24'!G13+'25'!G13+'26'!G13</f>
        <v>12300.65</v>
      </c>
      <c r="H13" s="382">
        <f>'22'!H13+'23'!H13+'24'!H13+'25'!H13+'26'!H13</f>
        <v>1494.9199999999998</v>
      </c>
      <c r="I13" s="382">
        <f>'22'!I13+'23'!I13+'24'!I13+'25'!I13+'26'!I13</f>
        <v>47396.89</v>
      </c>
      <c r="J13" s="382">
        <f>'22'!J13+'23'!J13+'24'!J13+'25'!J13+'26'!J13</f>
        <v>245111.55000000002</v>
      </c>
      <c r="K13" s="382">
        <f>'22'!K13+'23'!K13+'24'!K13+'25'!K13+'26'!K13</f>
        <v>0</v>
      </c>
      <c r="L13" s="382">
        <f>'22'!L13+'23'!L13+'24'!L13+'25'!L13+'26'!L13</f>
        <v>43473.649999999994</v>
      </c>
      <c r="M13" s="382">
        <f>'22'!M13+'23'!M13+'24'!M13+'25'!M13+'26'!M13</f>
        <v>18384.979999999996</v>
      </c>
      <c r="N13" s="382">
        <f>'22'!N13+'23'!N13+'24'!N13+'25'!N13+'26'!N13</f>
        <v>0</v>
      </c>
      <c r="O13" s="382">
        <f>'22'!O13+'23'!O13+'24'!O13+'25'!O13+'26'!O13</f>
        <v>0</v>
      </c>
      <c r="P13" s="382">
        <f>'22'!P13+'23'!P13+'24'!P13+'25'!P13+'26'!P13</f>
        <v>511.02000000000004</v>
      </c>
      <c r="Q13" s="378">
        <f t="shared" si="0"/>
        <v>531803.21000000008</v>
      </c>
    </row>
    <row r="14" spans="1:17" ht="20.100000000000001" customHeight="1" x14ac:dyDescent="0.3">
      <c r="A14" s="134" t="s">
        <v>198</v>
      </c>
      <c r="B14" s="382">
        <f>'22'!B14+'23'!B14+'24'!B14+'25'!B14+'26'!B14</f>
        <v>45706.319999999992</v>
      </c>
      <c r="C14" s="382">
        <f>'22'!C14+'23'!C14+'24'!C14+'25'!C14+'26'!C14</f>
        <v>80257.539999999994</v>
      </c>
      <c r="D14" s="382">
        <f>'22'!D14+'23'!D14+'24'!D14+'25'!D14+'26'!D14</f>
        <v>213896.94</v>
      </c>
      <c r="E14" s="382">
        <f>'22'!E14+'23'!E14+'24'!E14+'25'!E14+'26'!E14</f>
        <v>134044.21</v>
      </c>
      <c r="F14" s="382">
        <f>'22'!F14+'23'!F14+'24'!F14+'25'!F14+'26'!F14</f>
        <v>182550.71999999997</v>
      </c>
      <c r="G14" s="382">
        <f>'22'!G14+'23'!G14+'24'!G14+'25'!G14+'26'!G14</f>
        <v>455901.17000000004</v>
      </c>
      <c r="H14" s="382">
        <f>'22'!H14+'23'!H14+'24'!H14+'25'!H14+'26'!H14</f>
        <v>241683.34000000003</v>
      </c>
      <c r="I14" s="382">
        <f>'22'!I14+'23'!I14+'24'!I14+'25'!I14+'26'!I14</f>
        <v>260577.69</v>
      </c>
      <c r="J14" s="382">
        <f>'22'!J14+'23'!J14+'24'!J14+'25'!J14+'26'!J14</f>
        <v>410262.24</v>
      </c>
      <c r="K14" s="382">
        <f>'22'!K14+'23'!K14+'24'!K14+'25'!K14+'26'!K14</f>
        <v>168328.18</v>
      </c>
      <c r="L14" s="382">
        <f>'22'!L14+'23'!L14+'24'!L14+'25'!L14+'26'!L14</f>
        <v>87372.67</v>
      </c>
      <c r="M14" s="382">
        <f>'22'!M14+'23'!M14+'24'!M14+'25'!M14+'26'!M14</f>
        <v>214826.07</v>
      </c>
      <c r="N14" s="382">
        <f>'22'!N14+'23'!N14+'24'!N14+'25'!N14+'26'!N14</f>
        <v>32984.380000000005</v>
      </c>
      <c r="O14" s="382">
        <f>'22'!O14+'23'!O14+'24'!O14+'25'!O14+'26'!O14</f>
        <v>45652.509999999995</v>
      </c>
      <c r="P14" s="382">
        <f>'22'!P14+'23'!P14+'24'!P14+'25'!P14+'26'!P14</f>
        <v>1865679.5899999996</v>
      </c>
      <c r="Q14" s="378">
        <f t="shared" si="0"/>
        <v>4439723.5699999994</v>
      </c>
    </row>
    <row r="15" spans="1:17" ht="20.100000000000001" customHeight="1" x14ac:dyDescent="0.3">
      <c r="A15" s="134" t="s">
        <v>339</v>
      </c>
      <c r="B15" s="382">
        <f>'22'!B15+'23'!B15+'24'!B15+'25'!B15+'26'!B15</f>
        <v>78093.340000000011</v>
      </c>
      <c r="C15" s="382">
        <f>'22'!C15+'23'!C15+'24'!C15+'25'!C15+'26'!C15</f>
        <v>416839.47</v>
      </c>
      <c r="D15" s="382">
        <f>'22'!D15+'23'!D15+'24'!D15+'25'!D15+'26'!D15</f>
        <v>1766412.8499999996</v>
      </c>
      <c r="E15" s="382">
        <f>'22'!E15+'23'!E15+'24'!E15+'25'!E15+'26'!E15</f>
        <v>436147.58999999991</v>
      </c>
      <c r="F15" s="382">
        <f>'22'!F15+'23'!F15+'24'!F15+'25'!F15+'26'!F15</f>
        <v>295978.21999999997</v>
      </c>
      <c r="G15" s="382">
        <f>'22'!G15+'23'!G15+'24'!G15+'25'!G15+'26'!G15</f>
        <v>263992.35000000003</v>
      </c>
      <c r="H15" s="382">
        <f>'22'!H15+'23'!H15+'24'!H15+'25'!H15+'26'!H15</f>
        <v>134412.35</v>
      </c>
      <c r="I15" s="382">
        <f>'22'!I15+'23'!I15+'24'!I15+'25'!I15+'26'!I15</f>
        <v>283326.6100000001</v>
      </c>
      <c r="J15" s="382">
        <f>'22'!J15+'23'!J15+'24'!J15+'25'!J15+'26'!J15</f>
        <v>530697.62999999989</v>
      </c>
      <c r="K15" s="382">
        <f>'22'!K15+'23'!K15+'24'!K15+'25'!K15+'26'!K15</f>
        <v>188723.01</v>
      </c>
      <c r="L15" s="382">
        <f>'22'!L15+'23'!L15+'24'!L15+'25'!L15+'26'!L15</f>
        <v>99479.61</v>
      </c>
      <c r="M15" s="382">
        <f>'22'!M15+'23'!M15+'24'!M15+'25'!M15+'26'!M15</f>
        <v>381745.6</v>
      </c>
      <c r="N15" s="382">
        <f>'22'!N15+'23'!N15+'24'!N15+'25'!N15+'26'!N15</f>
        <v>81458.38</v>
      </c>
      <c r="O15" s="382">
        <f>'22'!O15+'23'!O15+'24'!O15+'25'!O15+'26'!O15</f>
        <v>101802.81</v>
      </c>
      <c r="P15" s="382">
        <f>'22'!P15+'23'!P15+'24'!P15+'25'!P15+'26'!P15</f>
        <v>0</v>
      </c>
      <c r="Q15" s="378">
        <f t="shared" si="0"/>
        <v>5059109.8199999994</v>
      </c>
    </row>
    <row r="16" spans="1:17" ht="20.100000000000001" customHeight="1" x14ac:dyDescent="0.3">
      <c r="A16" s="134" t="s">
        <v>340</v>
      </c>
      <c r="B16" s="382"/>
      <c r="C16" s="382"/>
      <c r="D16" s="382"/>
      <c r="E16" s="382"/>
      <c r="F16" s="382"/>
      <c r="G16" s="382"/>
      <c r="H16" s="382"/>
      <c r="I16" s="382"/>
      <c r="J16" s="382"/>
      <c r="K16" s="382"/>
      <c r="L16" s="382"/>
      <c r="M16" s="382"/>
      <c r="N16" s="382"/>
      <c r="O16" s="382"/>
      <c r="P16" s="382"/>
      <c r="Q16" s="378"/>
    </row>
    <row r="17" spans="1:17" ht="20.100000000000001" customHeight="1" x14ac:dyDescent="0.3">
      <c r="A17" s="134" t="s">
        <v>205</v>
      </c>
      <c r="B17" s="382">
        <f>'22'!B17+'23'!B17+'24'!B17+'25'!B17+'26'!B17</f>
        <v>0</v>
      </c>
      <c r="C17" s="382">
        <f>'22'!C17+'23'!C17+'24'!C17+'25'!C17+'26'!C17</f>
        <v>12790.91</v>
      </c>
      <c r="D17" s="382">
        <f>'22'!D17+'23'!D17+'24'!D17+'25'!D17+'26'!D17</f>
        <v>4311</v>
      </c>
      <c r="E17" s="382">
        <f>'22'!E17+'23'!E17+'24'!E17+'25'!E17+'26'!E17</f>
        <v>9314.3700000000008</v>
      </c>
      <c r="F17" s="382">
        <f>'22'!F17+'23'!F17+'24'!F17+'25'!F17+'26'!F17</f>
        <v>630</v>
      </c>
      <c r="G17" s="382">
        <f>'22'!G17+'23'!G17+'24'!G17+'25'!G17+'26'!G17</f>
        <v>19051.5</v>
      </c>
      <c r="H17" s="382">
        <f>'22'!H17+'23'!H17+'24'!H17+'25'!H17+'26'!H17</f>
        <v>16202</v>
      </c>
      <c r="I17" s="382">
        <f>'22'!I17+'23'!I17+'24'!I17+'25'!I17+'26'!I17</f>
        <v>0</v>
      </c>
      <c r="J17" s="382">
        <f>'22'!J17+'23'!J17+'24'!J17+'25'!J17+'26'!J17</f>
        <v>0</v>
      </c>
      <c r="K17" s="382">
        <f>'22'!K17+'23'!K17+'24'!K17+'25'!K17+'26'!K17</f>
        <v>0</v>
      </c>
      <c r="L17" s="382">
        <f>'22'!L17+'23'!L17+'24'!L17+'25'!L17+'26'!L17</f>
        <v>0</v>
      </c>
      <c r="M17" s="382">
        <f>'22'!M17+'23'!M17+'24'!M17+'25'!M17+'26'!M17</f>
        <v>0</v>
      </c>
      <c r="N17" s="382">
        <f>'22'!N17+'23'!N17+'24'!N17+'25'!N17+'26'!N17</f>
        <v>0</v>
      </c>
      <c r="O17" s="382">
        <f>'22'!O17+'23'!O17+'24'!O17+'25'!O17+'26'!O17</f>
        <v>0</v>
      </c>
      <c r="P17" s="382">
        <f>'22'!P17+'23'!P17+'24'!P17+'25'!P17+'26'!P17</f>
        <v>65021.21</v>
      </c>
      <c r="Q17" s="378">
        <f t="shared" si="0"/>
        <v>127320.98999999999</v>
      </c>
    </row>
    <row r="18" spans="1:17" ht="20.100000000000001" customHeight="1" x14ac:dyDescent="0.3">
      <c r="A18" s="204" t="s">
        <v>433</v>
      </c>
      <c r="B18" s="382">
        <f>'22'!B18+'23'!B18+'24'!B18+'25'!B18+'26'!B18</f>
        <v>0</v>
      </c>
      <c r="C18" s="382">
        <f>'22'!C18+'23'!C18+'24'!C18+'25'!C18+'26'!C18</f>
        <v>0</v>
      </c>
      <c r="D18" s="382">
        <f>'22'!D18+'23'!D18+'24'!D18+'25'!D18+'26'!D18</f>
        <v>0</v>
      </c>
      <c r="E18" s="382">
        <f>'22'!E18+'23'!E18+'24'!E18+'25'!E18+'26'!E18</f>
        <v>0</v>
      </c>
      <c r="F18" s="382">
        <f>'22'!F18+'23'!F18+'24'!F18+'25'!F18+'26'!F18</f>
        <v>0</v>
      </c>
      <c r="G18" s="382">
        <f>'22'!G18+'23'!G18+'24'!G18+'25'!G18+'26'!G18</f>
        <v>0</v>
      </c>
      <c r="H18" s="382">
        <f>'22'!H18+'23'!H18+'24'!H18+'25'!H18+'26'!H18</f>
        <v>0</v>
      </c>
      <c r="I18" s="382">
        <f>'22'!I18+'23'!I18+'24'!I18+'25'!I18+'26'!I18</f>
        <v>0</v>
      </c>
      <c r="J18" s="382">
        <f>'22'!J18+'23'!J18+'24'!J18+'25'!J18+'26'!J18</f>
        <v>0</v>
      </c>
      <c r="K18" s="382">
        <f>'22'!K18+'23'!K18+'24'!K18+'25'!K18+'26'!K18</f>
        <v>0</v>
      </c>
      <c r="L18" s="382">
        <f>'22'!L18+'23'!L18+'24'!L18+'25'!L18+'26'!L18</f>
        <v>0</v>
      </c>
      <c r="M18" s="382">
        <f>'22'!M18+'23'!M18+'24'!M18+'25'!M18+'26'!M18</f>
        <v>0</v>
      </c>
      <c r="N18" s="382">
        <f>'22'!N18+'23'!N18+'24'!N18+'25'!N18+'26'!N18</f>
        <v>0</v>
      </c>
      <c r="O18" s="382">
        <f>'22'!O18+'23'!O18+'24'!O18+'25'!O18+'26'!O18</f>
        <v>0</v>
      </c>
      <c r="P18" s="382">
        <f>'22'!P18+'23'!P18+'24'!P18+'25'!P18+'26'!P18</f>
        <v>0</v>
      </c>
      <c r="Q18" s="378">
        <f t="shared" si="0"/>
        <v>0</v>
      </c>
    </row>
    <row r="19" spans="1:17" ht="20.100000000000001" customHeight="1" x14ac:dyDescent="0.25">
      <c r="A19" s="243" t="s">
        <v>22</v>
      </c>
      <c r="B19" s="378">
        <f>SUM(B5:B18)</f>
        <v>235750.93000000005</v>
      </c>
      <c r="C19" s="378">
        <f t="shared" ref="C19:P19" si="1">SUM(C5:C18)</f>
        <v>687866.02</v>
      </c>
      <c r="D19" s="378">
        <f t="shared" si="1"/>
        <v>2340676.9299999997</v>
      </c>
      <c r="E19" s="378">
        <f t="shared" si="1"/>
        <v>709143.53999999992</v>
      </c>
      <c r="F19" s="378">
        <f t="shared" si="1"/>
        <v>698003.30999999994</v>
      </c>
      <c r="G19" s="378">
        <f t="shared" si="1"/>
        <v>1311288.4300000002</v>
      </c>
      <c r="H19" s="378">
        <f t="shared" si="1"/>
        <v>637833.77</v>
      </c>
      <c r="I19" s="378">
        <f t="shared" si="1"/>
        <v>895112.00000000012</v>
      </c>
      <c r="J19" s="378">
        <f t="shared" si="1"/>
        <v>1782318.53</v>
      </c>
      <c r="K19" s="378">
        <f t="shared" si="1"/>
        <v>585946.6399999999</v>
      </c>
      <c r="L19" s="378">
        <f t="shared" si="1"/>
        <v>358201.88999999996</v>
      </c>
      <c r="M19" s="378">
        <f t="shared" si="1"/>
        <v>902180.57000000007</v>
      </c>
      <c r="N19" s="378">
        <f t="shared" si="1"/>
        <v>158391.56</v>
      </c>
      <c r="O19" s="378">
        <f t="shared" si="1"/>
        <v>288996</v>
      </c>
      <c r="P19" s="378">
        <f t="shared" si="1"/>
        <v>5299159.74</v>
      </c>
      <c r="Q19" s="378">
        <f t="shared" si="0"/>
        <v>16890869.859999999</v>
      </c>
    </row>
    <row r="20" spans="1:17" ht="13.5" customHeight="1" x14ac:dyDescent="0.25"/>
    <row r="21" spans="1:17" x14ac:dyDescent="0.25">
      <c r="L21" s="314"/>
    </row>
    <row r="24" spans="1:17" ht="17.25" x14ac:dyDescent="0.3">
      <c r="B24" s="559"/>
      <c r="C24" s="559"/>
      <c r="D24" s="559"/>
      <c r="E24" s="559"/>
      <c r="F24" s="559"/>
      <c r="G24" s="559"/>
      <c r="H24" s="559"/>
      <c r="I24" s="559"/>
      <c r="J24" s="559"/>
      <c r="K24" s="559"/>
      <c r="L24" s="559"/>
      <c r="M24" s="559"/>
      <c r="N24" s="559"/>
      <c r="O24" s="559"/>
      <c r="P24" s="559"/>
      <c r="Q24" s="559"/>
    </row>
    <row r="25" spans="1:17" ht="17.25" x14ac:dyDescent="0.3">
      <c r="B25" s="559"/>
      <c r="C25" s="559"/>
      <c r="D25" s="559"/>
      <c r="E25" s="559"/>
      <c r="F25" s="559"/>
      <c r="G25" s="559"/>
      <c r="H25" s="559"/>
      <c r="I25" s="559"/>
      <c r="J25" s="559"/>
      <c r="K25" s="559"/>
      <c r="L25" s="559"/>
      <c r="M25" s="559"/>
      <c r="N25" s="559"/>
      <c r="O25" s="559"/>
      <c r="P25" s="559"/>
      <c r="Q25" s="559"/>
    </row>
    <row r="26" spans="1:17" ht="17.25" x14ac:dyDescent="0.3">
      <c r="B26" s="559"/>
      <c r="C26" s="559"/>
      <c r="D26" s="559"/>
      <c r="E26" s="559"/>
      <c r="F26" s="559"/>
      <c r="G26" s="559"/>
      <c r="H26" s="559"/>
      <c r="I26" s="559"/>
      <c r="J26" s="559"/>
      <c r="K26" s="559"/>
      <c r="L26" s="559"/>
      <c r="M26" s="559"/>
      <c r="N26" s="559"/>
      <c r="O26" s="559"/>
      <c r="P26" s="559"/>
      <c r="Q26" s="559"/>
    </row>
    <row r="27" spans="1:17" ht="17.25" x14ac:dyDescent="0.3">
      <c r="B27" s="559"/>
      <c r="C27" s="559"/>
      <c r="D27" s="559"/>
      <c r="E27" s="559"/>
      <c r="F27" s="559"/>
      <c r="G27" s="559"/>
      <c r="H27" s="559"/>
      <c r="I27" s="559"/>
      <c r="J27" s="559"/>
      <c r="K27" s="559"/>
      <c r="L27" s="559"/>
      <c r="M27" s="559"/>
      <c r="N27" s="559"/>
      <c r="O27" s="559"/>
      <c r="P27" s="559"/>
      <c r="Q27" s="559"/>
    </row>
    <row r="28" spans="1:17" ht="17.25" x14ac:dyDescent="0.3">
      <c r="B28" s="559"/>
      <c r="C28" s="559"/>
      <c r="D28" s="559"/>
      <c r="E28" s="559"/>
      <c r="F28" s="559"/>
      <c r="G28" s="559"/>
      <c r="H28" s="559"/>
      <c r="I28" s="559"/>
      <c r="J28" s="559"/>
      <c r="K28" s="559"/>
      <c r="L28" s="559"/>
      <c r="M28" s="559"/>
      <c r="N28" s="559"/>
      <c r="O28" s="559"/>
      <c r="P28" s="559"/>
      <c r="Q28" s="559"/>
    </row>
    <row r="29" spans="1:17" ht="17.25" x14ac:dyDescent="0.3">
      <c r="B29" s="559"/>
      <c r="C29" s="559"/>
      <c r="D29" s="559"/>
      <c r="E29" s="559"/>
      <c r="F29" s="559"/>
      <c r="G29" s="559"/>
      <c r="H29" s="559"/>
      <c r="I29" s="559"/>
      <c r="J29" s="559"/>
      <c r="K29" s="559"/>
      <c r="L29" s="559"/>
      <c r="M29" s="559"/>
      <c r="N29" s="559"/>
      <c r="O29" s="559"/>
      <c r="P29" s="559"/>
      <c r="Q29" s="559"/>
    </row>
  </sheetData>
  <pageMargins left="0.7" right="0.7" top="0.75" bottom="0.75" header="0.3" footer="0.3"/>
  <pageSetup paperSize="14" scale="5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A1:O264"/>
  <sheetViews>
    <sheetView topLeftCell="A13" zoomScale="95" zoomScaleNormal="95" workbookViewId="0">
      <selection activeCell="N34" sqref="N34"/>
    </sheetView>
  </sheetViews>
  <sheetFormatPr baseColWidth="10" defaultRowHeight="13.5" x14ac:dyDescent="0.25"/>
  <cols>
    <col min="1" max="1" width="33.140625" style="8" customWidth="1"/>
    <col min="2" max="2" width="12.42578125" style="8" customWidth="1"/>
    <col min="3" max="3" width="11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1" width="12.85546875" style="8" customWidth="1"/>
    <col min="12" max="12" width="13" style="8" customWidth="1"/>
    <col min="13" max="13" width="13.140625" style="8" customWidth="1"/>
    <col min="14" max="14" width="15.5703125" style="8" customWidth="1"/>
    <col min="15" max="16384" width="11.42578125" style="8"/>
  </cols>
  <sheetData>
    <row r="1" spans="1:15" x14ac:dyDescent="0.25">
      <c r="A1" s="20" t="s">
        <v>460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5" s="129" customFormat="1" ht="20.100000000000001" customHeight="1" x14ac:dyDescent="0.25">
      <c r="A3" s="126" t="s">
        <v>219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"/>
    </row>
    <row r="4" spans="1:15" s="129" customFormat="1" ht="20.100000000000001" customHeight="1" x14ac:dyDescent="0.25">
      <c r="A4" s="53" t="s">
        <v>110</v>
      </c>
      <c r="B4" s="53" t="s">
        <v>2</v>
      </c>
      <c r="C4" s="53" t="s">
        <v>3</v>
      </c>
      <c r="D4" s="53" t="s">
        <v>4</v>
      </c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53" t="s">
        <v>10</v>
      </c>
      <c r="K4" s="53" t="s">
        <v>11</v>
      </c>
      <c r="L4" s="53" t="s">
        <v>12</v>
      </c>
      <c r="M4" s="53" t="s">
        <v>13</v>
      </c>
      <c r="N4" s="39" t="s">
        <v>22</v>
      </c>
    </row>
    <row r="5" spans="1:15" s="129" customFormat="1" ht="20.100000000000001" customHeight="1" x14ac:dyDescent="0.25">
      <c r="A5" s="204" t="s">
        <v>190</v>
      </c>
      <c r="B5" s="385">
        <v>6913.77</v>
      </c>
      <c r="C5" s="385">
        <v>6806.76</v>
      </c>
      <c r="D5" s="385">
        <v>7138.3600000000006</v>
      </c>
      <c r="E5" s="385">
        <v>1869.3300000000002</v>
      </c>
      <c r="F5" s="385">
        <v>1969.67</v>
      </c>
      <c r="G5" s="385">
        <v>1916.1000000000001</v>
      </c>
      <c r="H5" s="385">
        <v>1909.9</v>
      </c>
      <c r="I5" s="385">
        <v>2094.44</v>
      </c>
      <c r="J5" s="385">
        <v>1976.71</v>
      </c>
      <c r="K5" s="385">
        <v>2057.54</v>
      </c>
      <c r="L5" s="385">
        <v>2339.5500000000002</v>
      </c>
      <c r="M5" s="385">
        <v>1857.3400000000001</v>
      </c>
      <c r="N5" s="386">
        <f t="shared" ref="N5:N17" si="0">SUM(B5:M5)</f>
        <v>38849.47</v>
      </c>
    </row>
    <row r="6" spans="1:15" s="129" customFormat="1" ht="20.100000000000001" customHeight="1" x14ac:dyDescent="0.25">
      <c r="A6" s="204" t="s">
        <v>191</v>
      </c>
      <c r="B6" s="385">
        <v>3806.26</v>
      </c>
      <c r="C6" s="385">
        <v>4537.54</v>
      </c>
      <c r="D6" s="385">
        <v>4520.92</v>
      </c>
      <c r="E6" s="385">
        <v>885.93000000000006</v>
      </c>
      <c r="F6" s="385">
        <v>936.27</v>
      </c>
      <c r="G6" s="385">
        <v>877.11000000000013</v>
      </c>
      <c r="H6" s="385">
        <v>832.97</v>
      </c>
      <c r="I6" s="385">
        <v>809.78</v>
      </c>
      <c r="J6" s="385">
        <v>804.7</v>
      </c>
      <c r="K6" s="385">
        <v>869.53</v>
      </c>
      <c r="L6" s="385">
        <v>1095.74</v>
      </c>
      <c r="M6" s="385">
        <v>686.14</v>
      </c>
      <c r="N6" s="386">
        <f t="shared" si="0"/>
        <v>20662.89</v>
      </c>
    </row>
    <row r="7" spans="1:15" s="129" customFormat="1" ht="20.100000000000001" customHeight="1" x14ac:dyDescent="0.25">
      <c r="A7" s="204" t="s">
        <v>192</v>
      </c>
      <c r="B7" s="385">
        <v>1729.2700000000002</v>
      </c>
      <c r="C7" s="385">
        <v>1495.88</v>
      </c>
      <c r="D7" s="385">
        <v>1655.85</v>
      </c>
      <c r="E7" s="385">
        <v>726.38000000000011</v>
      </c>
      <c r="F7" s="385">
        <v>735.79</v>
      </c>
      <c r="G7" s="385">
        <v>711.07999999999993</v>
      </c>
      <c r="H7" s="385">
        <v>714.31999999999994</v>
      </c>
      <c r="I7" s="385">
        <v>768.99</v>
      </c>
      <c r="J7" s="385">
        <v>722.54</v>
      </c>
      <c r="K7" s="385">
        <v>697.49</v>
      </c>
      <c r="L7" s="385">
        <v>729.72</v>
      </c>
      <c r="M7" s="385">
        <v>700.8</v>
      </c>
      <c r="N7" s="386">
        <f t="shared" si="0"/>
        <v>11388.109999999997</v>
      </c>
    </row>
    <row r="8" spans="1:15" s="129" customFormat="1" ht="20.100000000000001" customHeight="1" x14ac:dyDescent="0.25">
      <c r="A8" s="134" t="s">
        <v>214</v>
      </c>
      <c r="B8" s="385">
        <v>2.6</v>
      </c>
      <c r="C8" s="385">
        <v>2.0699999999999998</v>
      </c>
      <c r="D8" s="385">
        <v>0.71</v>
      </c>
      <c r="E8" s="385"/>
      <c r="F8" s="385"/>
      <c r="G8" s="385"/>
      <c r="H8" s="385">
        <v>1.1599999999999999</v>
      </c>
      <c r="I8" s="385">
        <v>1.7</v>
      </c>
      <c r="J8" s="385">
        <v>1.45</v>
      </c>
      <c r="K8" s="385">
        <v>1.81</v>
      </c>
      <c r="L8" s="385">
        <v>2.2999999999999998</v>
      </c>
      <c r="M8" s="385"/>
      <c r="N8" s="386">
        <f t="shared" si="0"/>
        <v>13.8</v>
      </c>
    </row>
    <row r="9" spans="1:15" s="129" customFormat="1" ht="20.100000000000001" customHeight="1" x14ac:dyDescent="0.25">
      <c r="A9" s="134" t="s">
        <v>193</v>
      </c>
      <c r="B9" s="385">
        <v>2328.2200000000003</v>
      </c>
      <c r="C9" s="385">
        <v>2378.4</v>
      </c>
      <c r="D9" s="385">
        <v>1773.27</v>
      </c>
      <c r="E9" s="385">
        <v>1369.8899999999999</v>
      </c>
      <c r="F9" s="385">
        <v>1617.02</v>
      </c>
      <c r="G9" s="385">
        <v>1451.04</v>
      </c>
      <c r="H9" s="385">
        <v>2005.9099999999999</v>
      </c>
      <c r="I9" s="385">
        <v>1826.73</v>
      </c>
      <c r="J9" s="385">
        <v>1775.48</v>
      </c>
      <c r="K9" s="385">
        <v>1924.72</v>
      </c>
      <c r="L9" s="385">
        <v>4015.5</v>
      </c>
      <c r="M9" s="385">
        <v>148.16</v>
      </c>
      <c r="N9" s="386">
        <f t="shared" si="0"/>
        <v>22614.34</v>
      </c>
    </row>
    <row r="10" spans="1:15" s="12" customFormat="1" ht="20.100000000000001" customHeight="1" x14ac:dyDescent="0.25">
      <c r="A10" s="134" t="s">
        <v>194</v>
      </c>
      <c r="B10" s="385">
        <v>30.66</v>
      </c>
      <c r="C10" s="385">
        <v>1.02</v>
      </c>
      <c r="D10" s="385">
        <v>49.4</v>
      </c>
      <c r="E10" s="385">
        <v>4</v>
      </c>
      <c r="F10" s="385">
        <v>0</v>
      </c>
      <c r="G10" s="385">
        <v>0</v>
      </c>
      <c r="H10" s="385">
        <v>4</v>
      </c>
      <c r="I10" s="385">
        <v>0</v>
      </c>
      <c r="J10" s="385">
        <v>4</v>
      </c>
      <c r="K10" s="385">
        <v>0</v>
      </c>
      <c r="L10" s="385">
        <v>0</v>
      </c>
      <c r="M10" s="385">
        <v>0</v>
      </c>
      <c r="N10" s="386">
        <f t="shared" si="0"/>
        <v>93.08</v>
      </c>
      <c r="O10" s="129"/>
    </row>
    <row r="11" spans="1:15" ht="20.100000000000001" customHeight="1" x14ac:dyDescent="0.25">
      <c r="A11" s="134" t="s">
        <v>195</v>
      </c>
      <c r="B11" s="385">
        <v>0</v>
      </c>
      <c r="C11" s="385">
        <v>0</v>
      </c>
      <c r="D11" s="385">
        <v>0</v>
      </c>
      <c r="E11" s="385">
        <v>0</v>
      </c>
      <c r="F11" s="385">
        <v>0</v>
      </c>
      <c r="G11" s="385">
        <v>0</v>
      </c>
      <c r="H11" s="385">
        <v>0</v>
      </c>
      <c r="I11" s="385">
        <v>0</v>
      </c>
      <c r="J11" s="385">
        <v>0</v>
      </c>
      <c r="K11" s="385">
        <v>0</v>
      </c>
      <c r="L11" s="385">
        <v>0</v>
      </c>
      <c r="M11" s="385">
        <v>0</v>
      </c>
      <c r="N11" s="386">
        <f t="shared" si="0"/>
        <v>0</v>
      </c>
      <c r="O11" s="128"/>
    </row>
    <row r="12" spans="1:15" s="12" customFormat="1" ht="20.100000000000001" customHeight="1" x14ac:dyDescent="0.25">
      <c r="A12" s="134" t="s">
        <v>196</v>
      </c>
      <c r="B12" s="385">
        <v>0</v>
      </c>
      <c r="C12" s="385">
        <v>0</v>
      </c>
      <c r="D12" s="385">
        <v>0</v>
      </c>
      <c r="E12" s="385">
        <v>0</v>
      </c>
      <c r="F12" s="385">
        <v>0</v>
      </c>
      <c r="G12" s="385">
        <v>0</v>
      </c>
      <c r="H12" s="385">
        <v>0</v>
      </c>
      <c r="I12" s="385">
        <v>0</v>
      </c>
      <c r="J12" s="385">
        <v>0</v>
      </c>
      <c r="K12" s="385">
        <v>0</v>
      </c>
      <c r="L12" s="385">
        <v>0</v>
      </c>
      <c r="M12" s="385">
        <v>0</v>
      </c>
      <c r="N12" s="386">
        <f t="shared" si="0"/>
        <v>0</v>
      </c>
      <c r="O12" s="129"/>
    </row>
    <row r="13" spans="1:15" s="12" customFormat="1" ht="20.100000000000001" customHeight="1" x14ac:dyDescent="0.25">
      <c r="A13" s="134" t="s">
        <v>197</v>
      </c>
      <c r="B13" s="385">
        <v>1259.74</v>
      </c>
      <c r="C13" s="385">
        <v>976.04</v>
      </c>
      <c r="D13" s="385">
        <v>3381.45</v>
      </c>
      <c r="E13" s="385">
        <v>1274.3800000000001</v>
      </c>
      <c r="F13" s="385">
        <v>1273.6500000000001</v>
      </c>
      <c r="G13" s="385">
        <v>1253.3900000000001</v>
      </c>
      <c r="H13" s="385">
        <v>912.72</v>
      </c>
      <c r="I13" s="385">
        <v>2105.71</v>
      </c>
      <c r="J13" s="385">
        <v>890.37</v>
      </c>
      <c r="K13" s="385">
        <v>2561.75</v>
      </c>
      <c r="L13" s="385">
        <v>1652</v>
      </c>
      <c r="M13" s="385">
        <v>788.38</v>
      </c>
      <c r="N13" s="386">
        <f t="shared" si="0"/>
        <v>18329.579999999998</v>
      </c>
      <c r="O13" s="129"/>
    </row>
    <row r="14" spans="1:15" s="12" customFormat="1" ht="20.100000000000001" customHeight="1" x14ac:dyDescent="0.25">
      <c r="A14" s="134" t="s">
        <v>198</v>
      </c>
      <c r="B14" s="385">
        <v>3754.2</v>
      </c>
      <c r="C14" s="385">
        <v>3550.6</v>
      </c>
      <c r="D14" s="385">
        <v>3782.9</v>
      </c>
      <c r="E14" s="385">
        <v>3538.39</v>
      </c>
      <c r="F14" s="385">
        <v>3666.8</v>
      </c>
      <c r="G14" s="385">
        <v>3647.7</v>
      </c>
      <c r="H14" s="385">
        <v>3748.9</v>
      </c>
      <c r="I14" s="385">
        <v>3938.01</v>
      </c>
      <c r="J14" s="385">
        <v>3634.5299999999997</v>
      </c>
      <c r="K14" s="385">
        <v>4297.57</v>
      </c>
      <c r="L14" s="385">
        <v>4173.18</v>
      </c>
      <c r="M14" s="385">
        <v>3973.54</v>
      </c>
      <c r="N14" s="386">
        <f t="shared" si="0"/>
        <v>45706.32</v>
      </c>
      <c r="O14" s="129"/>
    </row>
    <row r="15" spans="1:15" ht="20.100000000000001" customHeight="1" x14ac:dyDescent="0.25">
      <c r="A15" s="134" t="s">
        <v>339</v>
      </c>
      <c r="B15" s="385">
        <v>11637.050000000001</v>
      </c>
      <c r="C15" s="385">
        <v>9235.6299999999992</v>
      </c>
      <c r="D15" s="385">
        <v>11488.519999999999</v>
      </c>
      <c r="E15" s="385">
        <v>4760.0400000000009</v>
      </c>
      <c r="F15" s="385">
        <v>4680.9799999999996</v>
      </c>
      <c r="G15" s="385">
        <v>4614.76</v>
      </c>
      <c r="H15" s="385">
        <v>4941.6100000000006</v>
      </c>
      <c r="I15" s="385">
        <v>5931.02</v>
      </c>
      <c r="J15" s="385">
        <v>4702.17</v>
      </c>
      <c r="K15" s="385">
        <v>6093.68</v>
      </c>
      <c r="L15" s="385">
        <v>6902.73</v>
      </c>
      <c r="M15" s="385">
        <v>3105.1499999999996</v>
      </c>
      <c r="N15" s="386">
        <f t="shared" si="0"/>
        <v>78093.339999999982</v>
      </c>
      <c r="O15" s="128"/>
    </row>
    <row r="16" spans="1:15" ht="20.100000000000001" customHeight="1" x14ac:dyDescent="0.25">
      <c r="A16" s="134" t="s">
        <v>340</v>
      </c>
      <c r="B16" s="385"/>
      <c r="C16" s="385"/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6">
        <f t="shared" si="0"/>
        <v>0</v>
      </c>
      <c r="O16" s="128"/>
    </row>
    <row r="17" spans="1:15" ht="20.100000000000001" customHeight="1" x14ac:dyDescent="0.25">
      <c r="A17" s="134" t="s">
        <v>205</v>
      </c>
      <c r="B17" s="385">
        <v>0</v>
      </c>
      <c r="C17" s="385">
        <v>0</v>
      </c>
      <c r="D17" s="385">
        <v>0</v>
      </c>
      <c r="E17" s="385">
        <v>0</v>
      </c>
      <c r="F17" s="385"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v>0</v>
      </c>
      <c r="L17" s="385">
        <v>0</v>
      </c>
      <c r="M17" s="385">
        <v>0</v>
      </c>
      <c r="N17" s="386">
        <f t="shared" si="0"/>
        <v>0</v>
      </c>
      <c r="O17" s="128"/>
    </row>
    <row r="18" spans="1:15" ht="20.100000000000001" customHeight="1" x14ac:dyDescent="0.25">
      <c r="A18" s="134" t="s">
        <v>433</v>
      </c>
      <c r="B18" s="385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6"/>
      <c r="O18" s="128"/>
    </row>
    <row r="19" spans="1:15" ht="20.100000000000001" customHeight="1" x14ac:dyDescent="0.25">
      <c r="A19" s="242" t="s">
        <v>15</v>
      </c>
      <c r="B19" s="384">
        <f t="shared" ref="B19:M19" si="1">SUM(B5:B18)</f>
        <v>31461.770000000004</v>
      </c>
      <c r="C19" s="384">
        <f t="shared" si="1"/>
        <v>28983.939999999995</v>
      </c>
      <c r="D19" s="384">
        <f t="shared" si="1"/>
        <v>33791.379999999997</v>
      </c>
      <c r="E19" s="384">
        <f t="shared" si="1"/>
        <v>14428.340000000002</v>
      </c>
      <c r="F19" s="384">
        <f t="shared" si="1"/>
        <v>14880.18</v>
      </c>
      <c r="G19" s="384">
        <f t="shared" si="1"/>
        <v>14471.18</v>
      </c>
      <c r="H19" s="384">
        <f t="shared" si="1"/>
        <v>15071.49</v>
      </c>
      <c r="I19" s="384">
        <f t="shared" si="1"/>
        <v>17476.38</v>
      </c>
      <c r="J19" s="384">
        <f t="shared" si="1"/>
        <v>14511.949999999999</v>
      </c>
      <c r="K19" s="384">
        <f t="shared" si="1"/>
        <v>18504.09</v>
      </c>
      <c r="L19" s="384">
        <f t="shared" si="1"/>
        <v>20910.72</v>
      </c>
      <c r="M19" s="384">
        <f t="shared" si="1"/>
        <v>11259.509999999998</v>
      </c>
      <c r="N19" s="386">
        <f>SUM(B19:M19)</f>
        <v>235750.93</v>
      </c>
      <c r="O19" s="128"/>
    </row>
    <row r="20" spans="1:15" ht="20.10000000000000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28"/>
    </row>
    <row r="21" spans="1:15" ht="20.100000000000001" customHeight="1" x14ac:dyDescent="0.25">
      <c r="A21" s="136" t="s">
        <v>220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28"/>
    </row>
    <row r="22" spans="1:15" ht="20.100000000000001" customHeight="1" x14ac:dyDescent="0.25">
      <c r="A22" s="53" t="s">
        <v>110</v>
      </c>
      <c r="B22" s="53" t="s">
        <v>2</v>
      </c>
      <c r="C22" s="53" t="s">
        <v>3</v>
      </c>
      <c r="D22" s="53" t="s">
        <v>4</v>
      </c>
      <c r="E22" s="53" t="s">
        <v>5</v>
      </c>
      <c r="F22" s="53" t="s">
        <v>6</v>
      </c>
      <c r="G22" s="53" t="s">
        <v>7</v>
      </c>
      <c r="H22" s="53" t="s">
        <v>8</v>
      </c>
      <c r="I22" s="53" t="s">
        <v>9</v>
      </c>
      <c r="J22" s="53" t="s">
        <v>10</v>
      </c>
      <c r="K22" s="53" t="s">
        <v>11</v>
      </c>
      <c r="L22" s="53" t="s">
        <v>12</v>
      </c>
      <c r="M22" s="53" t="s">
        <v>13</v>
      </c>
      <c r="N22" s="39" t="s">
        <v>22</v>
      </c>
      <c r="O22" s="128"/>
    </row>
    <row r="23" spans="1:15" ht="20.100000000000001" customHeight="1" x14ac:dyDescent="0.25">
      <c r="A23" s="204" t="s">
        <v>190</v>
      </c>
      <c r="B23" s="383">
        <v>6431.6900000000005</v>
      </c>
      <c r="C23" s="383">
        <v>6540.4</v>
      </c>
      <c r="D23" s="383">
        <v>5888.0599999999995</v>
      </c>
      <c r="E23" s="383">
        <v>3476.8600000000006</v>
      </c>
      <c r="F23" s="383">
        <v>3593.7300000000005</v>
      </c>
      <c r="G23" s="383">
        <v>3566.8599999999997</v>
      </c>
      <c r="H23" s="383">
        <v>3711.72</v>
      </c>
      <c r="I23" s="383">
        <v>3616.42</v>
      </c>
      <c r="J23" s="383">
        <v>3440.7</v>
      </c>
      <c r="K23" s="383">
        <v>3694.0600000000004</v>
      </c>
      <c r="L23" s="383">
        <v>3688.7700000000004</v>
      </c>
      <c r="M23" s="383">
        <v>3987.3500000000004</v>
      </c>
      <c r="N23" s="384">
        <f t="shared" ref="N23:N35" si="2">SUM(B23:M23)</f>
        <v>51636.619999999988</v>
      </c>
      <c r="O23" s="128"/>
    </row>
    <row r="24" spans="1:15" ht="20.100000000000001" customHeight="1" x14ac:dyDescent="0.25">
      <c r="A24" s="204" t="s">
        <v>191</v>
      </c>
      <c r="B24" s="383">
        <v>2477.62</v>
      </c>
      <c r="C24" s="383">
        <v>3451.77</v>
      </c>
      <c r="D24" s="383">
        <v>1979.47</v>
      </c>
      <c r="E24" s="383">
        <v>1305.3799999999999</v>
      </c>
      <c r="F24" s="383">
        <v>1370.07</v>
      </c>
      <c r="G24" s="383">
        <v>1365.92</v>
      </c>
      <c r="H24" s="383">
        <v>1379.0299999999997</v>
      </c>
      <c r="I24" s="383">
        <v>1305.6600000000001</v>
      </c>
      <c r="J24" s="383">
        <v>1256.3</v>
      </c>
      <c r="K24" s="383">
        <v>1299.58</v>
      </c>
      <c r="L24" s="383">
        <v>1500.5099999999998</v>
      </c>
      <c r="M24" s="383">
        <v>1120.92</v>
      </c>
      <c r="N24" s="384">
        <f t="shared" si="2"/>
        <v>19812.229999999996</v>
      </c>
      <c r="O24" s="128"/>
    </row>
    <row r="25" spans="1:15" ht="20.100000000000001" customHeight="1" x14ac:dyDescent="0.25">
      <c r="A25" s="204" t="s">
        <v>192</v>
      </c>
      <c r="B25" s="383">
        <v>2621.63</v>
      </c>
      <c r="C25" s="383">
        <v>2308.9899999999998</v>
      </c>
      <c r="D25" s="383">
        <v>2310.87</v>
      </c>
      <c r="E25" s="383">
        <v>1744.19</v>
      </c>
      <c r="F25" s="383">
        <v>1784.6699999999998</v>
      </c>
      <c r="G25" s="383">
        <v>1748.3899999999999</v>
      </c>
      <c r="H25" s="383">
        <v>1774.3100000000002</v>
      </c>
      <c r="I25" s="383">
        <v>1737.1100000000001</v>
      </c>
      <c r="J25" s="383">
        <v>1632.5</v>
      </c>
      <c r="K25" s="383">
        <v>1659.2400000000002</v>
      </c>
      <c r="L25" s="383">
        <v>2142.5500000000002</v>
      </c>
      <c r="M25" s="383">
        <v>1241.6300000000001</v>
      </c>
      <c r="N25" s="384">
        <f t="shared" si="2"/>
        <v>22706.080000000002</v>
      </c>
      <c r="O25" s="128"/>
    </row>
    <row r="26" spans="1:15" ht="20.100000000000001" customHeight="1" x14ac:dyDescent="0.25">
      <c r="A26" s="204" t="s">
        <v>214</v>
      </c>
      <c r="B26" s="383">
        <v>1.41</v>
      </c>
      <c r="C26" s="383">
        <v>2.0699999999999998</v>
      </c>
      <c r="D26" s="383">
        <v>6.06</v>
      </c>
      <c r="E26" s="383">
        <v>7.42</v>
      </c>
      <c r="F26" s="383">
        <v>3.96</v>
      </c>
      <c r="G26" s="383">
        <v>5.67</v>
      </c>
      <c r="H26" s="383">
        <v>38.549999999999997</v>
      </c>
      <c r="I26" s="383">
        <v>36.85</v>
      </c>
      <c r="J26" s="383">
        <v>2.12</v>
      </c>
      <c r="K26" s="383">
        <v>3.17</v>
      </c>
      <c r="L26" s="383">
        <v>3.54</v>
      </c>
      <c r="M26" s="383"/>
      <c r="N26" s="384">
        <f t="shared" si="2"/>
        <v>110.82000000000002</v>
      </c>
      <c r="O26" s="128"/>
    </row>
    <row r="27" spans="1:15" ht="20.100000000000001" customHeight="1" x14ac:dyDescent="0.25">
      <c r="A27" s="204" t="s">
        <v>193</v>
      </c>
      <c r="B27" s="383">
        <v>4784.2</v>
      </c>
      <c r="C27" s="383">
        <v>4192.37</v>
      </c>
      <c r="D27" s="383">
        <v>3663.77</v>
      </c>
      <c r="E27" s="383">
        <v>3178.4300000000003</v>
      </c>
      <c r="F27" s="383">
        <v>3582.59</v>
      </c>
      <c r="G27" s="383">
        <v>4039.2799999999997</v>
      </c>
      <c r="H27" s="383">
        <v>3854.91</v>
      </c>
      <c r="I27" s="383">
        <v>4690.13</v>
      </c>
      <c r="J27" s="383">
        <v>4003.74</v>
      </c>
      <c r="K27" s="383">
        <v>4153.1200000000008</v>
      </c>
      <c r="L27" s="383">
        <v>6131.88</v>
      </c>
      <c r="M27" s="383">
        <v>2643.6</v>
      </c>
      <c r="N27" s="384">
        <f t="shared" si="2"/>
        <v>48918.02</v>
      </c>
      <c r="O27" s="128"/>
    </row>
    <row r="28" spans="1:15" ht="20.100000000000001" customHeight="1" x14ac:dyDescent="0.25">
      <c r="A28" s="204" t="s">
        <v>194</v>
      </c>
      <c r="B28" s="383">
        <v>5.86</v>
      </c>
      <c r="C28" s="383">
        <v>0.57999999999999996</v>
      </c>
      <c r="D28" s="383">
        <v>20.310000000000002</v>
      </c>
      <c r="E28" s="383">
        <v>0</v>
      </c>
      <c r="F28" s="383">
        <v>5</v>
      </c>
      <c r="G28" s="383">
        <v>15</v>
      </c>
      <c r="H28" s="383">
        <v>15</v>
      </c>
      <c r="I28" s="383">
        <v>10</v>
      </c>
      <c r="J28" s="383">
        <v>3.9</v>
      </c>
      <c r="K28" s="383">
        <v>10</v>
      </c>
      <c r="L28" s="383">
        <v>4</v>
      </c>
      <c r="M28" s="383">
        <v>0</v>
      </c>
      <c r="N28" s="384">
        <f t="shared" si="2"/>
        <v>89.65</v>
      </c>
      <c r="O28" s="128"/>
    </row>
    <row r="29" spans="1:15" ht="20.100000000000001" customHeight="1" x14ac:dyDescent="0.25">
      <c r="A29" s="204" t="s">
        <v>195</v>
      </c>
      <c r="B29" s="383">
        <v>0</v>
      </c>
      <c r="C29" s="383">
        <v>0</v>
      </c>
      <c r="D29" s="383">
        <v>0</v>
      </c>
      <c r="E29" s="383">
        <v>0</v>
      </c>
      <c r="F29" s="383">
        <v>0</v>
      </c>
      <c r="G29" s="383">
        <v>0</v>
      </c>
      <c r="H29" s="383">
        <v>0</v>
      </c>
      <c r="I29" s="383">
        <v>0</v>
      </c>
      <c r="J29" s="383">
        <v>0</v>
      </c>
      <c r="K29" s="383">
        <v>0</v>
      </c>
      <c r="L29" s="383">
        <v>0</v>
      </c>
      <c r="M29" s="383">
        <v>0</v>
      </c>
      <c r="N29" s="384">
        <f t="shared" si="2"/>
        <v>0</v>
      </c>
      <c r="O29" s="128"/>
    </row>
    <row r="30" spans="1:15" ht="20.100000000000001" customHeight="1" x14ac:dyDescent="0.25">
      <c r="A30" s="204" t="s">
        <v>196</v>
      </c>
      <c r="B30" s="383">
        <v>0</v>
      </c>
      <c r="C30" s="383">
        <v>0</v>
      </c>
      <c r="D30" s="383">
        <v>0</v>
      </c>
      <c r="E30" s="383">
        <v>0</v>
      </c>
      <c r="F30" s="383">
        <v>0</v>
      </c>
      <c r="G30" s="383">
        <v>0</v>
      </c>
      <c r="H30" s="383">
        <v>0</v>
      </c>
      <c r="I30" s="383">
        <v>0</v>
      </c>
      <c r="J30" s="383">
        <v>0</v>
      </c>
      <c r="K30" s="383">
        <v>0</v>
      </c>
      <c r="L30" s="383">
        <v>0</v>
      </c>
      <c r="M30" s="383">
        <v>0</v>
      </c>
      <c r="N30" s="384">
        <f t="shared" si="2"/>
        <v>0</v>
      </c>
      <c r="O30" s="128"/>
    </row>
    <row r="31" spans="1:15" ht="20.100000000000001" customHeight="1" x14ac:dyDescent="0.25">
      <c r="A31" s="204" t="s">
        <v>197</v>
      </c>
      <c r="B31" s="383">
        <v>1933.44</v>
      </c>
      <c r="C31" s="383">
        <v>1847.13</v>
      </c>
      <c r="D31" s="383">
        <v>5705.62</v>
      </c>
      <c r="E31" s="383">
        <v>4395.7300000000005</v>
      </c>
      <c r="F31" s="383">
        <v>4632.5499999999993</v>
      </c>
      <c r="G31" s="383">
        <v>2274.02</v>
      </c>
      <c r="H31" s="383">
        <v>1903.57</v>
      </c>
      <c r="I31" s="383">
        <v>1989.02</v>
      </c>
      <c r="J31" s="383">
        <v>1393.96</v>
      </c>
      <c r="K31" s="383">
        <v>4163.0599999999995</v>
      </c>
      <c r="L31" s="383">
        <v>3391.17</v>
      </c>
      <c r="M31" s="383">
        <v>1075.4100000000001</v>
      </c>
      <c r="N31" s="384">
        <f t="shared" si="2"/>
        <v>34704.68</v>
      </c>
      <c r="O31" s="128"/>
    </row>
    <row r="32" spans="1:15" ht="20.100000000000001" customHeight="1" x14ac:dyDescent="0.25">
      <c r="A32" s="134" t="s">
        <v>198</v>
      </c>
      <c r="B32" s="383">
        <v>7501.52</v>
      </c>
      <c r="C32" s="383">
        <v>6483.48</v>
      </c>
      <c r="D32" s="383">
        <v>7139.76</v>
      </c>
      <c r="E32" s="383">
        <v>6481.48</v>
      </c>
      <c r="F32" s="383">
        <v>6927.2099999999991</v>
      </c>
      <c r="G32" s="383">
        <v>6789.29</v>
      </c>
      <c r="H32" s="383">
        <v>6745.09</v>
      </c>
      <c r="I32" s="383">
        <v>7150.84</v>
      </c>
      <c r="J32" s="383">
        <v>5798.07</v>
      </c>
      <c r="K32" s="383">
        <v>6581.7300000000005</v>
      </c>
      <c r="L32" s="383">
        <v>6446.0300000000007</v>
      </c>
      <c r="M32" s="383">
        <v>6213.0400000000009</v>
      </c>
      <c r="N32" s="384">
        <f t="shared" si="2"/>
        <v>80257.540000000008</v>
      </c>
      <c r="O32" s="128"/>
    </row>
    <row r="33" spans="1:15" ht="20.100000000000001" customHeight="1" x14ac:dyDescent="0.25">
      <c r="A33" s="134" t="s">
        <v>339</v>
      </c>
      <c r="B33" s="383">
        <v>36414.340000000004</v>
      </c>
      <c r="C33" s="383">
        <v>32974.630000000005</v>
      </c>
      <c r="D33" s="383">
        <v>42775.23</v>
      </c>
      <c r="E33" s="383">
        <v>33837.420000000006</v>
      </c>
      <c r="F33" s="383">
        <v>40799.5</v>
      </c>
      <c r="G33" s="383">
        <v>30418.570000000003</v>
      </c>
      <c r="H33" s="383">
        <v>31281.24</v>
      </c>
      <c r="I33" s="383">
        <v>32586.94</v>
      </c>
      <c r="J33" s="383">
        <v>30962.589999999997</v>
      </c>
      <c r="K33" s="383">
        <v>37593.040000000001</v>
      </c>
      <c r="L33" s="383">
        <v>37305.21</v>
      </c>
      <c r="M33" s="383">
        <v>29890.760000000002</v>
      </c>
      <c r="N33" s="384">
        <f t="shared" si="2"/>
        <v>416839.47</v>
      </c>
      <c r="O33" s="128"/>
    </row>
    <row r="34" spans="1:15" ht="20.100000000000001" customHeight="1" x14ac:dyDescent="0.25">
      <c r="A34" s="134" t="s">
        <v>340</v>
      </c>
      <c r="B34" s="383"/>
      <c r="C34" s="383"/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4"/>
      <c r="O34" s="128"/>
    </row>
    <row r="35" spans="1:15" ht="20.100000000000001" customHeight="1" x14ac:dyDescent="0.25">
      <c r="A35" s="204" t="s">
        <v>205</v>
      </c>
      <c r="B35" s="383">
        <v>1230.9100000000001</v>
      </c>
      <c r="C35" s="383">
        <v>961.14</v>
      </c>
      <c r="D35" s="383">
        <v>1267.95</v>
      </c>
      <c r="E35" s="383">
        <v>995.87</v>
      </c>
      <c r="F35" s="383">
        <v>1097.0600000000002</v>
      </c>
      <c r="G35" s="383">
        <v>1617.78</v>
      </c>
      <c r="H35" s="383">
        <v>1092.8400000000001</v>
      </c>
      <c r="I35" s="383">
        <v>1138.5899999999999</v>
      </c>
      <c r="J35" s="383">
        <v>912.31999999999994</v>
      </c>
      <c r="K35" s="383">
        <v>828.14</v>
      </c>
      <c r="L35" s="383">
        <v>700.76</v>
      </c>
      <c r="M35" s="383">
        <v>947.55</v>
      </c>
      <c r="N35" s="384">
        <f t="shared" si="2"/>
        <v>12790.909999999998</v>
      </c>
      <c r="O35" s="128"/>
    </row>
    <row r="36" spans="1:15" ht="20.100000000000001" customHeight="1" x14ac:dyDescent="0.25">
      <c r="A36" s="134" t="s">
        <v>433</v>
      </c>
      <c r="B36" s="385"/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6"/>
      <c r="O36" s="128"/>
    </row>
    <row r="37" spans="1:15" ht="20.100000000000001" customHeight="1" x14ac:dyDescent="0.25">
      <c r="A37" s="242" t="s">
        <v>15</v>
      </c>
      <c r="B37" s="384">
        <f t="shared" ref="B37:M37" si="3">SUM(B23:B36)</f>
        <v>63402.62000000001</v>
      </c>
      <c r="C37" s="384">
        <f t="shared" si="3"/>
        <v>58762.560000000005</v>
      </c>
      <c r="D37" s="384">
        <f t="shared" si="3"/>
        <v>70757.099999999991</v>
      </c>
      <c r="E37" s="384">
        <f t="shared" si="3"/>
        <v>55422.780000000006</v>
      </c>
      <c r="F37" s="384">
        <f t="shared" si="3"/>
        <v>63796.34</v>
      </c>
      <c r="G37" s="384">
        <f t="shared" si="3"/>
        <v>51840.78</v>
      </c>
      <c r="H37" s="384">
        <f t="shared" si="3"/>
        <v>51796.259999999995</v>
      </c>
      <c r="I37" s="384">
        <f t="shared" si="3"/>
        <v>54261.56</v>
      </c>
      <c r="J37" s="384">
        <f t="shared" si="3"/>
        <v>49406.2</v>
      </c>
      <c r="K37" s="384">
        <f t="shared" si="3"/>
        <v>59985.14</v>
      </c>
      <c r="L37" s="384">
        <f t="shared" si="3"/>
        <v>61314.42</v>
      </c>
      <c r="M37" s="384">
        <f t="shared" si="3"/>
        <v>47120.260000000009</v>
      </c>
      <c r="N37" s="384">
        <f>SUM(B37:M37)</f>
        <v>687866.02000000014</v>
      </c>
      <c r="O37" s="128"/>
    </row>
    <row r="38" spans="1:15" ht="12.75" customHeight="1" x14ac:dyDescent="0.25">
      <c r="A38" s="127"/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8"/>
      <c r="M38" s="208"/>
      <c r="N38" s="207"/>
      <c r="O38" s="128"/>
    </row>
    <row r="39" spans="1:15" ht="12.75" customHeight="1" x14ac:dyDescent="0.25">
      <c r="O39" s="128"/>
    </row>
    <row r="40" spans="1:15" ht="16.5" customHeight="1" x14ac:dyDescent="0.25"/>
    <row r="41" spans="1:15" ht="16.5" customHeight="1" x14ac:dyDescent="0.25"/>
    <row r="42" spans="1:15" ht="16.5" customHeight="1" x14ac:dyDescent="0.25"/>
    <row r="43" spans="1:15" ht="16.5" customHeight="1" x14ac:dyDescent="0.25"/>
    <row r="44" spans="1:15" ht="16.5" customHeight="1" x14ac:dyDescent="0.25"/>
    <row r="45" spans="1:15" ht="16.5" customHeight="1" x14ac:dyDescent="0.25"/>
    <row r="46" spans="1:15" ht="16.5" customHeight="1" x14ac:dyDescent="0.25"/>
    <row r="47" spans="1:15" ht="16.5" customHeight="1" x14ac:dyDescent="0.25"/>
    <row r="48" spans="1:15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</sheetData>
  <pageMargins left="0.7" right="0.7" top="0.75" bottom="0.75" header="0.3" footer="0.3"/>
  <pageSetup paperSize="14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51"/>
  <sheetViews>
    <sheetView topLeftCell="A7" zoomScale="115" zoomScaleNormal="115" workbookViewId="0">
      <selection activeCell="C43" sqref="C43"/>
    </sheetView>
  </sheetViews>
  <sheetFormatPr baseColWidth="10" defaultRowHeight="13.5" x14ac:dyDescent="0.25"/>
  <cols>
    <col min="1" max="1" width="2.7109375" style="8" customWidth="1"/>
    <col min="2" max="4" width="26.7109375" style="8" customWidth="1"/>
    <col min="5" max="5" width="11.42578125" style="8"/>
    <col min="6" max="6" width="13.28515625" style="8" bestFit="1" customWidth="1"/>
    <col min="7" max="7" width="11.42578125" style="8"/>
    <col min="8" max="8" width="35.85546875" style="8" customWidth="1"/>
    <col min="9" max="16384" width="11.42578125" style="8"/>
  </cols>
  <sheetData>
    <row r="1" spans="1:5" x14ac:dyDescent="0.25">
      <c r="A1" s="4"/>
      <c r="B1" s="4"/>
      <c r="C1" s="4"/>
      <c r="D1" s="4"/>
      <c r="E1" s="4"/>
    </row>
    <row r="2" spans="1:5" x14ac:dyDescent="0.25">
      <c r="A2" s="4"/>
      <c r="B2" s="4"/>
      <c r="C2" s="4"/>
      <c r="D2" s="4"/>
      <c r="E2" s="4"/>
    </row>
    <row r="3" spans="1:5" x14ac:dyDescent="0.25">
      <c r="A3" s="4"/>
      <c r="B3" s="4"/>
      <c r="C3" s="4"/>
      <c r="D3" s="4"/>
      <c r="E3" s="4"/>
    </row>
    <row r="4" spans="1:5" x14ac:dyDescent="0.25">
      <c r="A4" s="4"/>
      <c r="B4" s="4"/>
      <c r="C4" s="4"/>
      <c r="D4" s="4"/>
      <c r="E4" s="4"/>
    </row>
    <row r="5" spans="1:5" x14ac:dyDescent="0.25">
      <c r="A5" s="4"/>
      <c r="B5" s="4"/>
      <c r="C5" s="4"/>
      <c r="D5" s="4"/>
      <c r="E5" s="4"/>
    </row>
    <row r="6" spans="1:5" x14ac:dyDescent="0.25">
      <c r="A6" s="4"/>
      <c r="B6" s="4"/>
      <c r="C6" s="4"/>
      <c r="D6" s="4"/>
      <c r="E6" s="4"/>
    </row>
    <row r="7" spans="1:5" x14ac:dyDescent="0.25">
      <c r="A7" s="4"/>
      <c r="B7" s="4"/>
      <c r="C7" s="4"/>
      <c r="D7" s="4"/>
      <c r="E7" s="4"/>
    </row>
    <row r="8" spans="1:5" s="86" customFormat="1" ht="12.75" x14ac:dyDescent="0.2">
      <c r="A8" s="329" t="s">
        <v>90</v>
      </c>
      <c r="B8" s="72"/>
      <c r="C8" s="72"/>
      <c r="D8" s="72"/>
      <c r="E8" s="72"/>
    </row>
    <row r="9" spans="1:5" x14ac:dyDescent="0.25">
      <c r="A9" s="4"/>
      <c r="B9" s="4"/>
      <c r="C9" s="4"/>
      <c r="D9" s="4"/>
      <c r="E9" s="4"/>
    </row>
    <row r="10" spans="1:5" x14ac:dyDescent="0.25">
      <c r="A10" s="4"/>
      <c r="B10" s="3" t="s">
        <v>91</v>
      </c>
      <c r="C10" s="4"/>
      <c r="D10" s="4"/>
      <c r="E10" s="4"/>
    </row>
    <row r="11" spans="1:5" ht="14.25" thickBot="1" x14ac:dyDescent="0.3">
      <c r="A11" s="4"/>
      <c r="B11" s="4"/>
      <c r="C11" s="4"/>
      <c r="D11" s="4"/>
      <c r="E11" s="4"/>
    </row>
    <row r="12" spans="1:5" x14ac:dyDescent="0.25">
      <c r="A12" s="4"/>
      <c r="B12" s="323" t="s">
        <v>92</v>
      </c>
      <c r="C12" s="330" t="s">
        <v>93</v>
      </c>
      <c r="D12" s="331" t="s">
        <v>15</v>
      </c>
      <c r="E12" s="4"/>
    </row>
    <row r="13" spans="1:5" x14ac:dyDescent="0.25">
      <c r="A13" s="4"/>
      <c r="B13" s="324" t="s">
        <v>94</v>
      </c>
      <c r="C13" s="332" t="s">
        <v>95</v>
      </c>
      <c r="D13" s="333"/>
      <c r="E13" s="4"/>
    </row>
    <row r="14" spans="1:5" x14ac:dyDescent="0.25">
      <c r="A14" s="4"/>
      <c r="B14" s="640">
        <f>+'11'!D24</f>
        <v>217734.38800000001</v>
      </c>
      <c r="C14" s="643">
        <f>+'11'!H47</f>
        <v>16890869.859999999</v>
      </c>
      <c r="D14" s="646">
        <f>SUM(B14:C16)</f>
        <v>17108604.248</v>
      </c>
      <c r="E14" s="4"/>
    </row>
    <row r="15" spans="1:5" x14ac:dyDescent="0.25">
      <c r="A15" s="4"/>
      <c r="B15" s="641"/>
      <c r="C15" s="644"/>
      <c r="D15" s="647"/>
      <c r="E15" s="632"/>
    </row>
    <row r="16" spans="1:5" ht="14.25" thickBot="1" x14ac:dyDescent="0.3">
      <c r="A16" s="4"/>
      <c r="B16" s="642"/>
      <c r="C16" s="645"/>
      <c r="D16" s="648"/>
      <c r="E16" s="4"/>
    </row>
    <row r="17" spans="1:8" x14ac:dyDescent="0.25">
      <c r="A17" s="4"/>
      <c r="B17" s="4"/>
      <c r="C17" s="4"/>
      <c r="D17" s="4"/>
      <c r="E17" s="4"/>
    </row>
    <row r="18" spans="1:8" x14ac:dyDescent="0.25">
      <c r="A18" s="4"/>
      <c r="B18" s="4"/>
      <c r="C18" s="4"/>
      <c r="D18" s="4"/>
      <c r="E18" s="4"/>
      <c r="G18" s="128"/>
      <c r="H18" s="128"/>
    </row>
    <row r="19" spans="1:8" s="86" customFormat="1" ht="12.75" x14ac:dyDescent="0.2">
      <c r="A19" s="72"/>
      <c r="B19" s="329" t="s">
        <v>352</v>
      </c>
      <c r="C19" s="72"/>
      <c r="D19" s="72"/>
      <c r="E19" s="72"/>
      <c r="G19" s="154"/>
      <c r="H19" s="154"/>
    </row>
    <row r="20" spans="1:8" ht="14.25" thickBot="1" x14ac:dyDescent="0.3">
      <c r="A20" s="4"/>
      <c r="B20" s="4"/>
      <c r="C20" s="4"/>
      <c r="D20" s="4"/>
      <c r="E20" s="4"/>
      <c r="G20" s="128"/>
      <c r="H20" s="128"/>
    </row>
    <row r="21" spans="1:8" x14ac:dyDescent="0.25">
      <c r="A21" s="4"/>
      <c r="B21" s="335" t="s">
        <v>92</v>
      </c>
      <c r="C21" s="336" t="s">
        <v>96</v>
      </c>
      <c r="D21" s="337" t="s">
        <v>15</v>
      </c>
      <c r="E21" s="4"/>
      <c r="G21" s="128"/>
      <c r="H21" s="128"/>
    </row>
    <row r="22" spans="1:8" x14ac:dyDescent="0.25">
      <c r="A22" s="4"/>
      <c r="B22" s="338"/>
      <c r="C22" s="339"/>
      <c r="D22" s="340"/>
      <c r="E22" s="4"/>
      <c r="G22" s="128"/>
      <c r="H22" s="128"/>
    </row>
    <row r="23" spans="1:8" x14ac:dyDescent="0.25">
      <c r="A23" s="4"/>
      <c r="B23" s="341">
        <f>+'35'!E24</f>
        <v>1286213.9840019997</v>
      </c>
      <c r="C23" s="334"/>
      <c r="D23" s="342">
        <f>+B23+C23</f>
        <v>1286213.9840019997</v>
      </c>
      <c r="E23" s="4"/>
      <c r="G23" s="128"/>
      <c r="H23" s="128"/>
    </row>
    <row r="24" spans="1:8" x14ac:dyDescent="0.25">
      <c r="A24" s="4"/>
      <c r="B24" s="343"/>
      <c r="C24" s="344"/>
      <c r="D24" s="345"/>
      <c r="E24" s="4"/>
      <c r="G24" s="129"/>
      <c r="H24" s="128"/>
    </row>
    <row r="25" spans="1:8" ht="14.25" thickBot="1" x14ac:dyDescent="0.3">
      <c r="A25" s="4"/>
      <c r="B25" s="346"/>
      <c r="C25" s="347"/>
      <c r="D25" s="348"/>
      <c r="E25" s="4"/>
      <c r="G25" s="128"/>
      <c r="H25" s="128"/>
    </row>
    <row r="26" spans="1:8" x14ac:dyDescent="0.25">
      <c r="A26" s="4"/>
      <c r="B26" s="4"/>
      <c r="C26" s="4"/>
      <c r="D26" s="4"/>
      <c r="E26" s="4"/>
    </row>
    <row r="27" spans="1:8" x14ac:dyDescent="0.25">
      <c r="A27" s="4"/>
      <c r="B27" s="4" t="s">
        <v>353</v>
      </c>
      <c r="C27" s="4"/>
      <c r="D27" s="4"/>
      <c r="E27" s="4"/>
    </row>
    <row r="28" spans="1:8" x14ac:dyDescent="0.25">
      <c r="A28" s="4"/>
      <c r="B28" s="4"/>
      <c r="C28" s="4"/>
      <c r="D28" s="4"/>
      <c r="E28" s="4"/>
    </row>
    <row r="29" spans="1:8" s="86" customFormat="1" ht="12.75" x14ac:dyDescent="0.2">
      <c r="A29" s="72"/>
      <c r="B29" s="329" t="s">
        <v>97</v>
      </c>
      <c r="C29" s="72"/>
      <c r="D29" s="72"/>
      <c r="E29" s="72"/>
    </row>
    <row r="30" spans="1:8" ht="14.25" thickBot="1" x14ac:dyDescent="0.3">
      <c r="A30" s="4"/>
      <c r="B30" s="4"/>
      <c r="C30" s="4"/>
      <c r="D30" s="4"/>
      <c r="E30" s="4"/>
    </row>
    <row r="31" spans="1:8" x14ac:dyDescent="0.25">
      <c r="A31" s="4"/>
      <c r="B31" s="349" t="s">
        <v>98</v>
      </c>
      <c r="C31" s="336" t="s">
        <v>360</v>
      </c>
      <c r="D31" s="350" t="s">
        <v>99</v>
      </c>
      <c r="E31" s="4"/>
    </row>
    <row r="32" spans="1:8" x14ac:dyDescent="0.25">
      <c r="A32" s="4"/>
      <c r="B32" s="351"/>
      <c r="C32" s="352"/>
      <c r="D32" s="353"/>
      <c r="E32" s="4"/>
    </row>
    <row r="33" spans="1:6" x14ac:dyDescent="0.25">
      <c r="A33" s="4"/>
      <c r="B33" s="354">
        <f>+'34_2'!N39</f>
        <v>17108604.247999996</v>
      </c>
      <c r="C33" s="334">
        <f>+SUM('42_3'!F6:F12)/0.55+SUM('42_3'!F13:F17)/0.508</f>
        <v>2417553.9064964205</v>
      </c>
      <c r="D33" s="355">
        <f>+B33+C33</f>
        <v>19526158.154496416</v>
      </c>
      <c r="E33" s="632"/>
    </row>
    <row r="34" spans="1:6" ht="14.25" thickBot="1" x14ac:dyDescent="0.3">
      <c r="A34" s="4"/>
      <c r="B34" s="346"/>
      <c r="C34" s="356"/>
      <c r="D34" s="348"/>
      <c r="E34" s="4"/>
    </row>
    <row r="35" spans="1:6" x14ac:dyDescent="0.25">
      <c r="A35" s="4"/>
      <c r="B35" s="4"/>
      <c r="C35" s="4"/>
      <c r="D35" s="4"/>
      <c r="E35" s="4"/>
    </row>
    <row r="36" spans="1:6" x14ac:dyDescent="0.25">
      <c r="A36" s="4"/>
      <c r="B36" s="3" t="s">
        <v>361</v>
      </c>
      <c r="C36" s="4"/>
      <c r="D36" s="4"/>
      <c r="E36" s="4"/>
      <c r="F36" s="20"/>
    </row>
    <row r="37" spans="1:6" x14ac:dyDescent="0.25">
      <c r="A37" s="4"/>
      <c r="B37" s="3" t="s">
        <v>354</v>
      </c>
      <c r="C37" s="4"/>
      <c r="D37" s="4"/>
      <c r="E37" s="4"/>
    </row>
    <row r="38" spans="1:6" x14ac:dyDescent="0.25">
      <c r="A38" s="4"/>
      <c r="B38" s="4"/>
      <c r="C38" s="4"/>
      <c r="D38" s="4"/>
      <c r="E38" s="4"/>
    </row>
    <row r="39" spans="1:6" s="86" customFormat="1" ht="12.75" x14ac:dyDescent="0.2">
      <c r="A39" s="329" t="s">
        <v>181</v>
      </c>
      <c r="B39" s="72"/>
      <c r="C39" s="72"/>
      <c r="D39" s="72"/>
      <c r="E39" s="72"/>
    </row>
    <row r="40" spans="1:6" ht="14.25" thickBot="1" x14ac:dyDescent="0.3"/>
    <row r="41" spans="1:6" x14ac:dyDescent="0.25">
      <c r="B41" s="349" t="s">
        <v>182</v>
      </c>
      <c r="C41" s="337" t="s">
        <v>75</v>
      </c>
    </row>
    <row r="42" spans="1:6" x14ac:dyDescent="0.25">
      <c r="B42" s="338"/>
      <c r="C42" s="357"/>
    </row>
    <row r="43" spans="1:6" x14ac:dyDescent="0.25">
      <c r="B43" s="354">
        <f>+'43'!C19</f>
        <v>582.66399999999987</v>
      </c>
      <c r="C43" s="358">
        <f>'48_2'!I19</f>
        <v>1616331.4330053802</v>
      </c>
      <c r="D43" s="195"/>
    </row>
    <row r="44" spans="1:6" ht="14.25" thickBot="1" x14ac:dyDescent="0.3">
      <c r="B44" s="346"/>
      <c r="C44" s="359"/>
    </row>
    <row r="46" spans="1:6" x14ac:dyDescent="0.25">
      <c r="B46" s="12"/>
    </row>
    <row r="51" spans="3:3" x14ac:dyDescent="0.25">
      <c r="C51" s="175"/>
    </row>
  </sheetData>
  <mergeCells count="3">
    <mergeCell ref="B14:B16"/>
    <mergeCell ref="C14:C16"/>
    <mergeCell ref="D14:D16"/>
  </mergeCells>
  <phoneticPr fontId="0" type="noConversion"/>
  <pageMargins left="0.98" right="0.98" top="0.25" bottom="1" header="0" footer="0"/>
  <pageSetup paperSize="14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O111"/>
  <sheetViews>
    <sheetView zoomScale="71" zoomScaleNormal="71" workbookViewId="0">
      <selection activeCell="N36" sqref="N36"/>
    </sheetView>
  </sheetViews>
  <sheetFormatPr baseColWidth="10" defaultRowHeight="13.5" x14ac:dyDescent="0.25"/>
  <cols>
    <col min="1" max="1" width="30.140625" style="8" customWidth="1"/>
    <col min="2" max="2" width="13.85546875" style="8" bestFit="1" customWidth="1"/>
    <col min="3" max="3" width="13.42578125" style="8" bestFit="1" customWidth="1"/>
    <col min="4" max="4" width="13.85546875" style="8" bestFit="1" customWidth="1"/>
    <col min="5" max="5" width="13.42578125" style="8" bestFit="1" customWidth="1"/>
    <col min="6" max="7" width="13.85546875" style="8" bestFit="1" customWidth="1"/>
    <col min="8" max="8" width="12.5703125" style="8" bestFit="1" customWidth="1"/>
    <col min="9" max="9" width="13.85546875" style="8" bestFit="1" customWidth="1"/>
    <col min="10" max="11" width="13.42578125" style="8" bestFit="1" customWidth="1"/>
    <col min="12" max="13" width="13.85546875" style="8" bestFit="1" customWidth="1"/>
    <col min="14" max="14" width="14.28515625" style="8" customWidth="1"/>
    <col min="15" max="15" width="11.42578125" style="28"/>
    <col min="16" max="16384" width="11.42578125" style="8"/>
  </cols>
  <sheetData>
    <row r="1" spans="1:15" x14ac:dyDescent="0.25">
      <c r="A1" s="20" t="s">
        <v>461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x14ac:dyDescent="0.25">
      <c r="A2" s="125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5" ht="20.100000000000001" customHeight="1" x14ac:dyDescent="0.25">
      <c r="A3" s="126" t="s">
        <v>221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5" ht="20.100000000000001" customHeight="1" x14ac:dyDescent="0.25">
      <c r="A4" s="53" t="s">
        <v>110</v>
      </c>
      <c r="B4" s="53" t="s">
        <v>2</v>
      </c>
      <c r="C4" s="53" t="s">
        <v>3</v>
      </c>
      <c r="D4" s="53" t="s">
        <v>4</v>
      </c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53" t="s">
        <v>10</v>
      </c>
      <c r="K4" s="53" t="s">
        <v>11</v>
      </c>
      <c r="L4" s="53" t="s">
        <v>12</v>
      </c>
      <c r="M4" s="39" t="s">
        <v>13</v>
      </c>
      <c r="N4" s="39" t="s">
        <v>22</v>
      </c>
    </row>
    <row r="5" spans="1:15" ht="20.100000000000001" customHeight="1" x14ac:dyDescent="0.25">
      <c r="A5" s="134" t="s">
        <v>190</v>
      </c>
      <c r="B5" s="370">
        <v>7912.4499999999989</v>
      </c>
      <c r="C5" s="370">
        <v>7972.5700000000006</v>
      </c>
      <c r="D5" s="370">
        <v>8093.63</v>
      </c>
      <c r="E5" s="370">
        <v>6227.5099999999993</v>
      </c>
      <c r="F5" s="370">
        <v>6508.0099999999993</v>
      </c>
      <c r="G5" s="370">
        <v>6205.91</v>
      </c>
      <c r="H5" s="370">
        <v>6364.25</v>
      </c>
      <c r="I5" s="370">
        <v>6476.89</v>
      </c>
      <c r="J5" s="370">
        <v>6322.79</v>
      </c>
      <c r="K5" s="370">
        <v>6796.13</v>
      </c>
      <c r="L5" s="370">
        <v>8066.72</v>
      </c>
      <c r="M5" s="370">
        <v>5730.58</v>
      </c>
      <c r="N5" s="387">
        <f t="shared" ref="N5:N18" si="0">SUM(B5:M5)</f>
        <v>82677.440000000002</v>
      </c>
      <c r="O5" s="193"/>
    </row>
    <row r="6" spans="1:15" ht="20.100000000000001" customHeight="1" x14ac:dyDescent="0.25">
      <c r="A6" s="134" t="s">
        <v>191</v>
      </c>
      <c r="B6" s="370">
        <v>5334.93</v>
      </c>
      <c r="C6" s="370">
        <v>5259.829999999999</v>
      </c>
      <c r="D6" s="370">
        <v>5581.73</v>
      </c>
      <c r="E6" s="370">
        <v>4644.5</v>
      </c>
      <c r="F6" s="370">
        <v>4786.16</v>
      </c>
      <c r="G6" s="370">
        <v>4600.67</v>
      </c>
      <c r="H6" s="370">
        <v>4699.1099999999997</v>
      </c>
      <c r="I6" s="370">
        <v>4837.13</v>
      </c>
      <c r="J6" s="370">
        <v>4626.26</v>
      </c>
      <c r="K6" s="370">
        <v>4740.7599999999993</v>
      </c>
      <c r="L6" s="370">
        <v>5528.51</v>
      </c>
      <c r="M6" s="370">
        <v>4101.5899999999992</v>
      </c>
      <c r="N6" s="387">
        <f t="shared" si="0"/>
        <v>58741.18</v>
      </c>
      <c r="O6" s="193"/>
    </row>
    <row r="7" spans="1:15" ht="20.100000000000001" customHeight="1" x14ac:dyDescent="0.25">
      <c r="A7" s="134" t="s">
        <v>192</v>
      </c>
      <c r="B7" s="370">
        <v>2172.15</v>
      </c>
      <c r="C7" s="370">
        <v>2145.5300000000002</v>
      </c>
      <c r="D7" s="370">
        <v>2069.02</v>
      </c>
      <c r="E7" s="370">
        <v>1729.1399999999999</v>
      </c>
      <c r="F7" s="370">
        <v>1757.57</v>
      </c>
      <c r="G7" s="370">
        <v>1598.3200000000002</v>
      </c>
      <c r="H7" s="370">
        <v>1661.16</v>
      </c>
      <c r="I7" s="370">
        <v>1625.4</v>
      </c>
      <c r="J7" s="370">
        <v>1643.9199999999998</v>
      </c>
      <c r="K7" s="370">
        <v>1614.6600000000003</v>
      </c>
      <c r="L7" s="370">
        <v>1831.9799999999998</v>
      </c>
      <c r="M7" s="370">
        <v>1504.61</v>
      </c>
      <c r="N7" s="387">
        <f t="shared" si="0"/>
        <v>21353.46</v>
      </c>
      <c r="O7" s="193"/>
    </row>
    <row r="8" spans="1:15" ht="20.100000000000001" customHeight="1" x14ac:dyDescent="0.25">
      <c r="A8" s="134" t="s">
        <v>214</v>
      </c>
      <c r="B8" s="370">
        <v>0.88</v>
      </c>
      <c r="C8" s="370">
        <v>1.73</v>
      </c>
      <c r="D8" s="370">
        <v>2.83</v>
      </c>
      <c r="E8" s="370">
        <v>10.07</v>
      </c>
      <c r="F8" s="370">
        <v>6.81</v>
      </c>
      <c r="G8" s="370">
        <v>1.1599999999999999</v>
      </c>
      <c r="H8" s="370">
        <v>2.69</v>
      </c>
      <c r="I8" s="370">
        <v>12.2</v>
      </c>
      <c r="J8" s="370">
        <v>1.18</v>
      </c>
      <c r="K8" s="370">
        <v>11.49</v>
      </c>
      <c r="L8" s="370">
        <v>5.4</v>
      </c>
      <c r="M8" s="370"/>
      <c r="N8" s="387">
        <f t="shared" si="0"/>
        <v>56.440000000000005</v>
      </c>
      <c r="O8" s="193"/>
    </row>
    <row r="9" spans="1:15" ht="20.100000000000001" customHeight="1" x14ac:dyDescent="0.25">
      <c r="A9" s="134" t="s">
        <v>193</v>
      </c>
      <c r="B9" s="370">
        <v>9065.7900000000009</v>
      </c>
      <c r="C9" s="370">
        <v>8502.869999999999</v>
      </c>
      <c r="D9" s="370">
        <v>9824.11</v>
      </c>
      <c r="E9" s="370">
        <v>6937.74</v>
      </c>
      <c r="F9" s="370">
        <v>9078.01</v>
      </c>
      <c r="G9" s="370">
        <v>9289.86</v>
      </c>
      <c r="H9" s="370">
        <v>9579.52</v>
      </c>
      <c r="I9" s="370">
        <v>9746.9599999999991</v>
      </c>
      <c r="J9" s="370">
        <v>9367.1899999999987</v>
      </c>
      <c r="K9" s="370">
        <v>10082.24</v>
      </c>
      <c r="L9" s="370">
        <v>16484.599999999999</v>
      </c>
      <c r="M9" s="370">
        <v>2913.48</v>
      </c>
      <c r="N9" s="387">
        <f t="shared" si="0"/>
        <v>110872.37000000001</v>
      </c>
      <c r="O9" s="193"/>
    </row>
    <row r="10" spans="1:15" ht="20.100000000000001" customHeight="1" x14ac:dyDescent="0.25">
      <c r="A10" s="134" t="s">
        <v>194</v>
      </c>
      <c r="B10" s="370">
        <v>13.36</v>
      </c>
      <c r="C10" s="370">
        <v>14.75</v>
      </c>
      <c r="D10" s="370">
        <v>9.25</v>
      </c>
      <c r="E10" s="8">
        <v>13.35</v>
      </c>
      <c r="F10" s="370">
        <v>39</v>
      </c>
      <c r="G10" s="370">
        <v>29.35</v>
      </c>
      <c r="H10" s="370">
        <v>33.510000000000005</v>
      </c>
      <c r="I10" s="370">
        <v>17.18</v>
      </c>
      <c r="J10" s="370">
        <v>7.48</v>
      </c>
      <c r="K10" s="370">
        <v>7.88</v>
      </c>
      <c r="L10" s="370">
        <v>8.4</v>
      </c>
      <c r="M10" s="370">
        <v>7.7</v>
      </c>
      <c r="N10" s="387">
        <f t="shared" si="0"/>
        <v>201.20999999999998</v>
      </c>
      <c r="O10" s="193"/>
    </row>
    <row r="11" spans="1:15" ht="20.100000000000001" customHeight="1" x14ac:dyDescent="0.25">
      <c r="A11" s="134" t="s">
        <v>195</v>
      </c>
      <c r="B11" s="370">
        <v>0</v>
      </c>
      <c r="C11" s="370">
        <v>0</v>
      </c>
      <c r="D11" s="370">
        <v>0</v>
      </c>
      <c r="E11" s="370">
        <v>0</v>
      </c>
      <c r="F11" s="370">
        <v>0</v>
      </c>
      <c r="G11" s="370">
        <v>0</v>
      </c>
      <c r="H11" s="370">
        <v>0</v>
      </c>
      <c r="I11" s="370">
        <v>0</v>
      </c>
      <c r="J11" s="370">
        <v>0</v>
      </c>
      <c r="K11" s="370">
        <v>0</v>
      </c>
      <c r="L11" s="370">
        <v>0</v>
      </c>
      <c r="M11" s="370">
        <v>0</v>
      </c>
      <c r="N11" s="387">
        <f t="shared" si="0"/>
        <v>0</v>
      </c>
      <c r="O11" s="193"/>
    </row>
    <row r="12" spans="1:15" ht="20.100000000000001" customHeight="1" x14ac:dyDescent="0.25">
      <c r="A12" s="134" t="s">
        <v>196</v>
      </c>
      <c r="B12" s="370">
        <v>0</v>
      </c>
      <c r="C12" s="370">
        <v>0</v>
      </c>
      <c r="D12" s="370">
        <v>0</v>
      </c>
      <c r="E12" s="370">
        <v>0</v>
      </c>
      <c r="F12" s="370">
        <v>0</v>
      </c>
      <c r="G12" s="370">
        <v>0</v>
      </c>
      <c r="H12" s="370">
        <v>0</v>
      </c>
      <c r="I12" s="370">
        <v>0</v>
      </c>
      <c r="J12" s="370">
        <v>0</v>
      </c>
      <c r="K12" s="370">
        <v>0</v>
      </c>
      <c r="L12" s="370">
        <v>0</v>
      </c>
      <c r="M12" s="370">
        <v>0</v>
      </c>
      <c r="N12" s="387">
        <f t="shared" si="0"/>
        <v>0</v>
      </c>
      <c r="O12" s="193"/>
    </row>
    <row r="13" spans="1:15" ht="20.100000000000001" customHeight="1" x14ac:dyDescent="0.25">
      <c r="A13" s="134" t="s">
        <v>197</v>
      </c>
      <c r="B13" s="370">
        <v>6114.4000000000005</v>
      </c>
      <c r="C13" s="370">
        <v>5555.04</v>
      </c>
      <c r="D13" s="370">
        <v>7708.36</v>
      </c>
      <c r="E13" s="370">
        <v>8045.67</v>
      </c>
      <c r="F13" s="370">
        <v>8591.1299999999992</v>
      </c>
      <c r="G13" s="370">
        <v>8260.73</v>
      </c>
      <c r="H13" s="370">
        <v>6994.02</v>
      </c>
      <c r="I13" s="370">
        <v>6994.1200000000008</v>
      </c>
      <c r="J13" s="370">
        <v>5906.95</v>
      </c>
      <c r="K13" s="370">
        <v>5543.5199999999995</v>
      </c>
      <c r="L13" s="370">
        <v>7613.92</v>
      </c>
      <c r="M13" s="370">
        <v>4826.18</v>
      </c>
      <c r="N13" s="387">
        <f t="shared" si="0"/>
        <v>82154.040000000008</v>
      </c>
      <c r="O13" s="193"/>
    </row>
    <row r="14" spans="1:15" ht="20.100000000000001" customHeight="1" x14ac:dyDescent="0.25">
      <c r="A14" s="134" t="s">
        <v>198</v>
      </c>
      <c r="B14" s="370">
        <v>17874.259999999998</v>
      </c>
      <c r="C14" s="370">
        <v>16276.349999999999</v>
      </c>
      <c r="D14" s="370">
        <v>17819.88</v>
      </c>
      <c r="E14" s="370">
        <v>17108.239999999998</v>
      </c>
      <c r="F14" s="370">
        <v>18378.43</v>
      </c>
      <c r="G14" s="370">
        <v>17776.98</v>
      </c>
      <c r="H14" s="370">
        <v>17924.150000000001</v>
      </c>
      <c r="I14" s="370">
        <v>18590.3</v>
      </c>
      <c r="J14" s="370">
        <v>16568.830000000002</v>
      </c>
      <c r="K14" s="370">
        <v>19019.79</v>
      </c>
      <c r="L14" s="370">
        <v>18571.41</v>
      </c>
      <c r="M14" s="370">
        <v>17988.32</v>
      </c>
      <c r="N14" s="387">
        <f t="shared" si="0"/>
        <v>213896.94</v>
      </c>
      <c r="O14" s="193"/>
    </row>
    <row r="15" spans="1:15" ht="20.100000000000001" customHeight="1" x14ac:dyDescent="0.25">
      <c r="A15" s="134" t="s">
        <v>339</v>
      </c>
      <c r="B15" s="370">
        <v>142879.64000000001</v>
      </c>
      <c r="C15" s="370">
        <v>132385.48000000001</v>
      </c>
      <c r="D15" s="370">
        <v>144932.43000000002</v>
      </c>
      <c r="E15" s="370">
        <v>147284.22999999998</v>
      </c>
      <c r="F15" s="370">
        <v>149305.47999999998</v>
      </c>
      <c r="G15" s="370">
        <v>148980.13</v>
      </c>
      <c r="H15" s="370">
        <v>146248.44000000003</v>
      </c>
      <c r="I15" s="370">
        <v>160401.91999999998</v>
      </c>
      <c r="J15" s="370">
        <v>143336.95999999999</v>
      </c>
      <c r="K15" s="370">
        <v>152308.13999999998</v>
      </c>
      <c r="L15" s="370">
        <v>153591.54999999999</v>
      </c>
      <c r="M15" s="370">
        <v>144758.45000000001</v>
      </c>
      <c r="N15" s="387">
        <f t="shared" si="0"/>
        <v>1766412.8499999999</v>
      </c>
      <c r="O15" s="193"/>
    </row>
    <row r="16" spans="1:15" ht="20.100000000000001" customHeight="1" x14ac:dyDescent="0.25">
      <c r="A16" s="134" t="s">
        <v>340</v>
      </c>
      <c r="B16" s="370"/>
      <c r="C16" s="370"/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87">
        <f t="shared" si="0"/>
        <v>0</v>
      </c>
      <c r="O16" s="193"/>
    </row>
    <row r="17" spans="1:15" ht="20.100000000000001" customHeight="1" x14ac:dyDescent="0.25">
      <c r="A17" s="134" t="s">
        <v>205</v>
      </c>
      <c r="B17" s="370">
        <v>402</v>
      </c>
      <c r="C17" s="370">
        <v>359</v>
      </c>
      <c r="D17" s="370">
        <v>435</v>
      </c>
      <c r="E17" s="370">
        <v>379</v>
      </c>
      <c r="F17" s="370">
        <v>335</v>
      </c>
      <c r="G17" s="370">
        <v>345</v>
      </c>
      <c r="H17" s="370">
        <v>337</v>
      </c>
      <c r="I17" s="370">
        <v>390</v>
      </c>
      <c r="J17" s="370">
        <v>330</v>
      </c>
      <c r="K17" s="370">
        <v>321</v>
      </c>
      <c r="L17" s="370">
        <v>309</v>
      </c>
      <c r="M17" s="370">
        <v>369</v>
      </c>
      <c r="N17" s="387">
        <f t="shared" si="0"/>
        <v>4311</v>
      </c>
      <c r="O17" s="193"/>
    </row>
    <row r="18" spans="1:15" ht="20.100000000000001" customHeight="1" x14ac:dyDescent="0.25">
      <c r="A18" s="134" t="s">
        <v>433</v>
      </c>
      <c r="B18" s="370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87">
        <f t="shared" si="0"/>
        <v>0</v>
      </c>
      <c r="O18" s="193"/>
    </row>
    <row r="19" spans="1:15" ht="20.100000000000001" customHeight="1" x14ac:dyDescent="0.25">
      <c r="A19" s="245" t="s">
        <v>15</v>
      </c>
      <c r="B19" s="369">
        <f t="shared" ref="B19:M19" si="1">SUM(B5:B18)</f>
        <v>191769.86000000002</v>
      </c>
      <c r="C19" s="369">
        <f t="shared" si="1"/>
        <v>178473.15000000002</v>
      </c>
      <c r="D19" s="369">
        <f t="shared" si="1"/>
        <v>196476.24000000002</v>
      </c>
      <c r="E19" s="369">
        <f t="shared" si="1"/>
        <v>192379.44999999998</v>
      </c>
      <c r="F19" s="369">
        <f t="shared" si="1"/>
        <v>198785.59999999998</v>
      </c>
      <c r="G19" s="369">
        <f t="shared" si="1"/>
        <v>197088.11</v>
      </c>
      <c r="H19" s="369">
        <f t="shared" si="1"/>
        <v>193843.85000000003</v>
      </c>
      <c r="I19" s="369">
        <f t="shared" si="1"/>
        <v>209092.09999999998</v>
      </c>
      <c r="J19" s="369">
        <f t="shared" si="1"/>
        <v>188111.56</v>
      </c>
      <c r="K19" s="369">
        <f t="shared" si="1"/>
        <v>200445.61</v>
      </c>
      <c r="L19" s="369">
        <f t="shared" si="1"/>
        <v>212011.49</v>
      </c>
      <c r="M19" s="369">
        <f t="shared" si="1"/>
        <v>182199.91</v>
      </c>
      <c r="N19" s="387">
        <f>SUM(B19:M19)</f>
        <v>2340676.9299999997</v>
      </c>
      <c r="O19" s="193"/>
    </row>
    <row r="20" spans="1:15" ht="20.100000000000001" customHeight="1" x14ac:dyDescent="0.25">
      <c r="A20" s="127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64"/>
      <c r="O20" s="193"/>
    </row>
    <row r="21" spans="1:15" ht="20.100000000000001" customHeight="1" x14ac:dyDescent="0.25">
      <c r="A21" s="127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64"/>
      <c r="O21" s="193"/>
    </row>
    <row r="22" spans="1:15" ht="20.100000000000001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3"/>
    </row>
    <row r="23" spans="1:15" ht="20.100000000000001" customHeight="1" x14ac:dyDescent="0.25">
      <c r="A23" s="126" t="s">
        <v>222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93"/>
    </row>
    <row r="24" spans="1:15" ht="20.100000000000001" customHeight="1" x14ac:dyDescent="0.25">
      <c r="A24" s="39" t="s">
        <v>110</v>
      </c>
      <c r="B24" s="39" t="s">
        <v>2</v>
      </c>
      <c r="C24" s="39" t="s">
        <v>3</v>
      </c>
      <c r="D24" s="39" t="s">
        <v>4</v>
      </c>
      <c r="E24" s="39" t="s">
        <v>5</v>
      </c>
      <c r="F24" s="39" t="s">
        <v>6</v>
      </c>
      <c r="G24" s="39" t="s">
        <v>7</v>
      </c>
      <c r="H24" s="39" t="s">
        <v>8</v>
      </c>
      <c r="I24" s="39" t="s">
        <v>9</v>
      </c>
      <c r="J24" s="39" t="s">
        <v>10</v>
      </c>
      <c r="K24" s="39" t="s">
        <v>11</v>
      </c>
      <c r="L24" s="39" t="s">
        <v>12</v>
      </c>
      <c r="M24" s="39" t="s">
        <v>13</v>
      </c>
      <c r="N24" s="39" t="s">
        <v>22</v>
      </c>
      <c r="O24" s="193"/>
    </row>
    <row r="25" spans="1:15" ht="20.100000000000001" customHeight="1" x14ac:dyDescent="0.25">
      <c r="A25" s="134" t="s">
        <v>190</v>
      </c>
      <c r="B25" s="370">
        <v>6546.619999999999</v>
      </c>
      <c r="C25" s="370">
        <v>6960.28</v>
      </c>
      <c r="D25" s="370">
        <v>5568.9</v>
      </c>
      <c r="E25" s="370">
        <v>3723.3200000000006</v>
      </c>
      <c r="F25" s="370">
        <v>3994.9100000000003</v>
      </c>
      <c r="G25" s="370">
        <v>3782.4300000000003</v>
      </c>
      <c r="H25" s="370">
        <v>3998.7200000000003</v>
      </c>
      <c r="I25" s="370">
        <v>4025.51</v>
      </c>
      <c r="J25" s="370">
        <v>4117.08</v>
      </c>
      <c r="K25" s="370">
        <v>4094.7999999999997</v>
      </c>
      <c r="L25" s="370">
        <v>4647.76</v>
      </c>
      <c r="M25" s="370">
        <v>3940.09</v>
      </c>
      <c r="N25" s="387">
        <f t="shared" ref="N25:N38" si="2">SUM(B25:M25)</f>
        <v>55400.42</v>
      </c>
    </row>
    <row r="26" spans="1:15" ht="20.100000000000001" customHeight="1" x14ac:dyDescent="0.25">
      <c r="A26" s="134" t="s">
        <v>191</v>
      </c>
      <c r="B26" s="370">
        <v>3178.21</v>
      </c>
      <c r="C26" s="370">
        <v>3348.3999999999996</v>
      </c>
      <c r="D26" s="370">
        <v>2445.2499999999995</v>
      </c>
      <c r="E26" s="370">
        <v>1518.34</v>
      </c>
      <c r="F26" s="370">
        <v>1580.35</v>
      </c>
      <c r="G26" s="370">
        <v>1507.12</v>
      </c>
      <c r="H26" s="370">
        <v>1580.6499999999999</v>
      </c>
      <c r="I26" s="370">
        <v>1557.69</v>
      </c>
      <c r="J26" s="370">
        <v>1684.6599999999999</v>
      </c>
      <c r="K26" s="370">
        <v>1575.81</v>
      </c>
      <c r="L26" s="370">
        <v>1877.38</v>
      </c>
      <c r="M26" s="370">
        <v>1546.1799999999998</v>
      </c>
      <c r="N26" s="387">
        <f t="shared" si="2"/>
        <v>23400.04</v>
      </c>
      <c r="O26" s="193"/>
    </row>
    <row r="27" spans="1:15" ht="20.100000000000001" customHeight="1" x14ac:dyDescent="0.25">
      <c r="A27" s="134" t="s">
        <v>192</v>
      </c>
      <c r="B27" s="370">
        <v>1803.0099999999998</v>
      </c>
      <c r="C27" s="370">
        <v>1792.3700000000001</v>
      </c>
      <c r="D27" s="370">
        <v>1510.6</v>
      </c>
      <c r="E27" s="370">
        <v>1118.8000000000002</v>
      </c>
      <c r="F27" s="370">
        <v>1229.29</v>
      </c>
      <c r="G27" s="370">
        <v>1034.3</v>
      </c>
      <c r="H27" s="370">
        <v>1131.25</v>
      </c>
      <c r="I27" s="370">
        <v>1158.97</v>
      </c>
      <c r="J27" s="370">
        <v>1184.9099999999999</v>
      </c>
      <c r="K27" s="370">
        <v>1072.54</v>
      </c>
      <c r="L27" s="370">
        <v>1143.8500000000001</v>
      </c>
      <c r="M27" s="370">
        <v>1089.44</v>
      </c>
      <c r="N27" s="387">
        <f t="shared" si="2"/>
        <v>15269.329999999998</v>
      </c>
      <c r="O27" s="193"/>
    </row>
    <row r="28" spans="1:15" ht="20.100000000000001" customHeight="1" x14ac:dyDescent="0.25">
      <c r="A28" s="134" t="s">
        <v>214</v>
      </c>
      <c r="B28" s="370"/>
      <c r="C28" s="370">
        <v>1.68</v>
      </c>
      <c r="D28" s="370"/>
      <c r="E28" s="370"/>
      <c r="F28" s="370">
        <v>0.92</v>
      </c>
      <c r="G28" s="370">
        <v>1.69</v>
      </c>
      <c r="H28" s="370">
        <v>1.18</v>
      </c>
      <c r="I28" s="370">
        <v>0.26</v>
      </c>
      <c r="J28" s="370">
        <v>0.1</v>
      </c>
      <c r="K28" s="370">
        <v>0.27</v>
      </c>
      <c r="L28" s="370">
        <v>0.42000000000000004</v>
      </c>
      <c r="M28" s="370"/>
      <c r="N28" s="387">
        <f t="shared" si="2"/>
        <v>6.52</v>
      </c>
      <c r="O28" s="193"/>
    </row>
    <row r="29" spans="1:15" ht="20.100000000000001" customHeight="1" x14ac:dyDescent="0.25">
      <c r="A29" s="134" t="s">
        <v>193</v>
      </c>
      <c r="B29" s="370">
        <v>168.37</v>
      </c>
      <c r="C29" s="370">
        <v>74.13</v>
      </c>
      <c r="D29" s="370">
        <v>101.27</v>
      </c>
      <c r="E29" s="370">
        <v>82.82</v>
      </c>
      <c r="F29" s="370">
        <v>77.22</v>
      </c>
      <c r="G29" s="370">
        <v>81.59</v>
      </c>
      <c r="H29" s="370">
        <v>111.80000000000001</v>
      </c>
      <c r="I29" s="370">
        <v>79.61</v>
      </c>
      <c r="J29" s="370">
        <v>86.82</v>
      </c>
      <c r="K29" s="370">
        <v>87.85</v>
      </c>
      <c r="L29" s="370">
        <v>198.64</v>
      </c>
      <c r="M29" s="370">
        <v>29.24</v>
      </c>
      <c r="N29" s="387">
        <f t="shared" si="2"/>
        <v>1179.3600000000001</v>
      </c>
    </row>
    <row r="30" spans="1:15" ht="20.100000000000001" customHeight="1" x14ac:dyDescent="0.25">
      <c r="A30" s="134" t="s">
        <v>194</v>
      </c>
      <c r="B30" s="370">
        <v>0.91999999999999993</v>
      </c>
      <c r="C30" s="370">
        <v>30.54</v>
      </c>
      <c r="D30" s="370">
        <v>16.150000000000002</v>
      </c>
      <c r="E30" s="370">
        <v>5.15</v>
      </c>
      <c r="F30" s="370">
        <v>35.5</v>
      </c>
      <c r="G30" s="370">
        <v>25.7</v>
      </c>
      <c r="H30" s="370">
        <v>34.200000000000003</v>
      </c>
      <c r="I30" s="370">
        <v>4.5999999999999996</v>
      </c>
      <c r="J30" s="370">
        <v>9.75</v>
      </c>
      <c r="K30" s="370">
        <v>1.1100000000000001</v>
      </c>
      <c r="L30" s="370">
        <v>0.8</v>
      </c>
      <c r="M30" s="370">
        <v>0.56999999999999995</v>
      </c>
      <c r="N30" s="387">
        <f t="shared" si="2"/>
        <v>164.99</v>
      </c>
    </row>
    <row r="31" spans="1:15" ht="20.100000000000001" customHeight="1" x14ac:dyDescent="0.25">
      <c r="A31" s="134" t="s">
        <v>195</v>
      </c>
      <c r="B31" s="370">
        <v>553.69000000000005</v>
      </c>
      <c r="C31" s="370">
        <v>517.65</v>
      </c>
      <c r="D31" s="370">
        <v>821.5</v>
      </c>
      <c r="E31" s="370">
        <v>567.42999999999995</v>
      </c>
      <c r="F31" s="370">
        <v>589.61</v>
      </c>
      <c r="G31" s="370">
        <v>1323.14</v>
      </c>
      <c r="H31" s="370">
        <v>439.51</v>
      </c>
      <c r="I31" s="370">
        <v>324.58</v>
      </c>
      <c r="J31" s="370">
        <v>668.25</v>
      </c>
      <c r="K31" s="370">
        <v>369</v>
      </c>
      <c r="L31" s="370">
        <v>844.62</v>
      </c>
      <c r="M31" s="370">
        <v>463.15</v>
      </c>
      <c r="N31" s="387">
        <f t="shared" si="2"/>
        <v>7482.13</v>
      </c>
    </row>
    <row r="32" spans="1:15" ht="20.100000000000001" customHeight="1" x14ac:dyDescent="0.25">
      <c r="A32" s="134" t="s">
        <v>196</v>
      </c>
      <c r="B32" s="370">
        <v>0</v>
      </c>
      <c r="C32" s="370">
        <v>0</v>
      </c>
      <c r="D32" s="370">
        <v>0</v>
      </c>
      <c r="E32" s="370">
        <v>0</v>
      </c>
      <c r="F32" s="370">
        <v>0</v>
      </c>
      <c r="G32" s="370">
        <v>0</v>
      </c>
      <c r="H32" s="370">
        <v>0</v>
      </c>
      <c r="I32" s="370">
        <v>0</v>
      </c>
      <c r="J32" s="370">
        <v>0</v>
      </c>
      <c r="K32" s="370">
        <v>0</v>
      </c>
      <c r="L32" s="370">
        <v>0</v>
      </c>
      <c r="M32" s="370">
        <v>0</v>
      </c>
      <c r="N32" s="387">
        <f t="shared" si="2"/>
        <v>0</v>
      </c>
    </row>
    <row r="33" spans="1:14" ht="20.100000000000001" customHeight="1" x14ac:dyDescent="0.25">
      <c r="A33" s="134" t="s">
        <v>197</v>
      </c>
      <c r="B33" s="370">
        <v>1844</v>
      </c>
      <c r="C33" s="370">
        <v>2123.4</v>
      </c>
      <c r="D33" s="370">
        <v>2299</v>
      </c>
      <c r="E33" s="370">
        <v>2898.1</v>
      </c>
      <c r="F33" s="370">
        <v>2798.3399999999997</v>
      </c>
      <c r="G33" s="370">
        <v>2115.7399999999998</v>
      </c>
      <c r="H33" s="370">
        <v>2508.81</v>
      </c>
      <c r="I33" s="370">
        <v>2578.35</v>
      </c>
      <c r="J33" s="370">
        <v>1614.6999999999998</v>
      </c>
      <c r="K33" s="370">
        <v>2229.5299999999997</v>
      </c>
      <c r="L33" s="370">
        <v>3180.19</v>
      </c>
      <c r="M33" s="370">
        <v>544.41999999999996</v>
      </c>
      <c r="N33" s="387">
        <f t="shared" si="2"/>
        <v>26734.579999999994</v>
      </c>
    </row>
    <row r="34" spans="1:14" ht="20.100000000000001" customHeight="1" x14ac:dyDescent="0.25">
      <c r="A34" s="134" t="s">
        <v>198</v>
      </c>
      <c r="B34" s="370">
        <v>11952.83</v>
      </c>
      <c r="C34" s="370">
        <v>10341.290000000001</v>
      </c>
      <c r="D34" s="370">
        <v>11284.91</v>
      </c>
      <c r="E34" s="370">
        <v>10815.06</v>
      </c>
      <c r="F34" s="370">
        <v>11159.5</v>
      </c>
      <c r="G34" s="370">
        <v>10684.15</v>
      </c>
      <c r="H34" s="370">
        <v>10830.55</v>
      </c>
      <c r="I34" s="370">
        <v>11547.58</v>
      </c>
      <c r="J34" s="370">
        <v>10159.33</v>
      </c>
      <c r="K34" s="370">
        <v>12038.310000000001</v>
      </c>
      <c r="L34" s="370">
        <v>11689.52</v>
      </c>
      <c r="M34" s="370">
        <v>11541.18</v>
      </c>
      <c r="N34" s="387">
        <f t="shared" si="2"/>
        <v>134044.21</v>
      </c>
    </row>
    <row r="35" spans="1:14" ht="20.100000000000001" customHeight="1" x14ac:dyDescent="0.25">
      <c r="A35" s="134" t="s">
        <v>339</v>
      </c>
      <c r="B35" s="370">
        <v>36262.21</v>
      </c>
      <c r="C35" s="370">
        <v>31568.6</v>
      </c>
      <c r="D35" s="370">
        <v>37018.979999999996</v>
      </c>
      <c r="E35" s="370">
        <v>34558.31</v>
      </c>
      <c r="F35" s="370">
        <v>36617.86</v>
      </c>
      <c r="G35" s="370">
        <v>35851.75</v>
      </c>
      <c r="H35" s="370">
        <v>36329.589999999997</v>
      </c>
      <c r="I35" s="370">
        <v>37995.600000000006</v>
      </c>
      <c r="J35" s="370">
        <v>38054.019999999997</v>
      </c>
      <c r="K35" s="370">
        <v>41380.710000000006</v>
      </c>
      <c r="L35" s="370">
        <v>41519.620000000003</v>
      </c>
      <c r="M35" s="370">
        <v>28990.34</v>
      </c>
      <c r="N35" s="387">
        <f t="shared" si="2"/>
        <v>436147.59</v>
      </c>
    </row>
    <row r="36" spans="1:14" ht="20.100000000000001" customHeight="1" x14ac:dyDescent="0.25">
      <c r="A36" s="134" t="s">
        <v>340</v>
      </c>
      <c r="B36" s="370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87"/>
    </row>
    <row r="37" spans="1:14" ht="20.100000000000001" customHeight="1" x14ac:dyDescent="0.25">
      <c r="A37" s="134" t="s">
        <v>205</v>
      </c>
      <c r="B37" s="370">
        <v>753.78</v>
      </c>
      <c r="C37" s="370">
        <v>753.59</v>
      </c>
      <c r="D37" s="370">
        <v>1089.1300000000001</v>
      </c>
      <c r="E37" s="370">
        <v>1095.52</v>
      </c>
      <c r="F37" s="370">
        <v>978.47</v>
      </c>
      <c r="G37" s="370">
        <v>643.91</v>
      </c>
      <c r="H37" s="370">
        <v>523.22</v>
      </c>
      <c r="I37" s="370">
        <v>562.12</v>
      </c>
      <c r="J37" s="370">
        <v>559.70000000000005</v>
      </c>
      <c r="K37" s="370">
        <v>719.58</v>
      </c>
      <c r="L37" s="370">
        <v>758.67</v>
      </c>
      <c r="M37" s="370">
        <v>876.68</v>
      </c>
      <c r="N37" s="387">
        <f t="shared" si="2"/>
        <v>9314.369999999999</v>
      </c>
    </row>
    <row r="38" spans="1:14" ht="15" x14ac:dyDescent="0.25">
      <c r="A38" s="134" t="s">
        <v>433</v>
      </c>
      <c r="B38" s="385"/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7">
        <f t="shared" si="2"/>
        <v>0</v>
      </c>
    </row>
    <row r="39" spans="1:14" ht="15" x14ac:dyDescent="0.25">
      <c r="A39" s="245" t="s">
        <v>15</v>
      </c>
      <c r="B39" s="367">
        <f t="shared" ref="B39:M39" si="3">SUM(B25:B38)</f>
        <v>63063.64</v>
      </c>
      <c r="C39" s="367">
        <f t="shared" si="3"/>
        <v>57511.929999999993</v>
      </c>
      <c r="D39" s="367">
        <f t="shared" si="3"/>
        <v>62155.689999999995</v>
      </c>
      <c r="E39" s="367">
        <f t="shared" si="3"/>
        <v>56382.85</v>
      </c>
      <c r="F39" s="367">
        <f t="shared" si="3"/>
        <v>59061.97</v>
      </c>
      <c r="G39" s="367">
        <f t="shared" si="3"/>
        <v>57051.520000000004</v>
      </c>
      <c r="H39" s="367">
        <f t="shared" si="3"/>
        <v>57489.479999999996</v>
      </c>
      <c r="I39" s="367">
        <f t="shared" si="3"/>
        <v>59834.87000000001</v>
      </c>
      <c r="J39" s="367">
        <f t="shared" si="3"/>
        <v>58139.319999999992</v>
      </c>
      <c r="K39" s="367">
        <f t="shared" si="3"/>
        <v>63569.510000000009</v>
      </c>
      <c r="L39" s="367">
        <f t="shared" si="3"/>
        <v>65861.47</v>
      </c>
      <c r="M39" s="367">
        <f t="shared" si="3"/>
        <v>49021.29</v>
      </c>
      <c r="N39" s="367">
        <f>SUM(B39:M39)</f>
        <v>709143.53999999992</v>
      </c>
    </row>
    <row r="40" spans="1:14" x14ac:dyDescent="0.25">
      <c r="A40" s="12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</row>
    <row r="41" spans="1:14" x14ac:dyDescent="0.25">
      <c r="A41" s="127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</row>
    <row r="42" spans="1:14" x14ac:dyDescent="0.25">
      <c r="A42" s="127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</row>
    <row r="46" spans="1:14" ht="16.5" customHeight="1" x14ac:dyDescent="0.25"/>
    <row r="47" spans="1:14" ht="16.5" customHeight="1" x14ac:dyDescent="0.25"/>
    <row r="48" spans="1:14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</sheetData>
  <pageMargins left="0.7" right="0.7" top="0.75" bottom="0.75" header="0.3" footer="0.3"/>
  <pageSetup paperSize="14" scale="6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O39"/>
  <sheetViews>
    <sheetView topLeftCell="A13" zoomScaleNormal="100" workbookViewId="0">
      <selection activeCell="N35" sqref="N35"/>
    </sheetView>
  </sheetViews>
  <sheetFormatPr baseColWidth="10" defaultRowHeight="13.5" x14ac:dyDescent="0.25"/>
  <cols>
    <col min="1" max="1" width="32.42578125" style="8" customWidth="1"/>
    <col min="2" max="2" width="12.140625" style="8" customWidth="1"/>
    <col min="3" max="3" width="13.28515625" style="8" customWidth="1"/>
    <col min="4" max="5" width="12.7109375" style="8" customWidth="1"/>
    <col min="6" max="6" width="12.28515625" style="8" customWidth="1"/>
    <col min="7" max="7" width="12.140625" style="8" customWidth="1"/>
    <col min="8" max="8" width="11.7109375" style="8" customWidth="1"/>
    <col min="9" max="9" width="13" style="8" customWidth="1"/>
    <col min="10" max="10" width="14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.5703125" style="8" customWidth="1"/>
    <col min="15" max="16384" width="11.42578125" style="8"/>
  </cols>
  <sheetData>
    <row r="1" spans="1:14" x14ac:dyDescent="0.25">
      <c r="A1" s="20" t="s">
        <v>461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25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20.100000000000001" customHeight="1" x14ac:dyDescent="0.25">
      <c r="A3" s="126" t="s">
        <v>223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92"/>
    </row>
    <row r="4" spans="1:14" ht="20.100000000000001" customHeight="1" x14ac:dyDescent="0.25">
      <c r="A4" s="39" t="s">
        <v>110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39" t="s">
        <v>7</v>
      </c>
      <c r="H4" s="39" t="s">
        <v>8</v>
      </c>
      <c r="I4" s="39" t="s">
        <v>9</v>
      </c>
      <c r="J4" s="39" t="s">
        <v>10</v>
      </c>
      <c r="K4" s="39" t="s">
        <v>11</v>
      </c>
      <c r="L4" s="39" t="s">
        <v>12</v>
      </c>
      <c r="M4" s="39" t="s">
        <v>13</v>
      </c>
      <c r="N4" s="39" t="s">
        <v>22</v>
      </c>
    </row>
    <row r="5" spans="1:14" ht="20.100000000000001" customHeight="1" x14ac:dyDescent="0.25">
      <c r="A5" s="134" t="s">
        <v>190</v>
      </c>
      <c r="B5" s="370">
        <v>10941.55</v>
      </c>
      <c r="C5" s="370">
        <v>11858.640000000001</v>
      </c>
      <c r="D5" s="370">
        <v>9954.84</v>
      </c>
      <c r="E5" s="370">
        <v>9055.89</v>
      </c>
      <c r="F5" s="370">
        <v>9438.64</v>
      </c>
      <c r="G5" s="370">
        <v>9050.44</v>
      </c>
      <c r="H5" s="370">
        <v>9739.0399999999991</v>
      </c>
      <c r="I5" s="370">
        <v>9515.67</v>
      </c>
      <c r="J5" s="370">
        <v>10276.65</v>
      </c>
      <c r="K5" s="370">
        <v>9953.48</v>
      </c>
      <c r="L5" s="388">
        <v>11541.470000000001</v>
      </c>
      <c r="M5" s="388">
        <v>9834.0499999999993</v>
      </c>
      <c r="N5" s="389">
        <f t="shared" ref="N5:N17" si="0">SUM(B5:M5)</f>
        <v>121160.35999999999</v>
      </c>
    </row>
    <row r="6" spans="1:14" ht="20.100000000000001" customHeight="1" x14ac:dyDescent="0.25">
      <c r="A6" s="134" t="s">
        <v>191</v>
      </c>
      <c r="B6" s="370">
        <v>6122.18</v>
      </c>
      <c r="C6" s="370">
        <v>6189.25</v>
      </c>
      <c r="D6" s="370">
        <v>5414.04</v>
      </c>
      <c r="E6" s="370">
        <v>5347.4500000000007</v>
      </c>
      <c r="F6" s="370">
        <v>5402.1299999999992</v>
      </c>
      <c r="G6" s="370">
        <v>4882.8500000000004</v>
      </c>
      <c r="H6" s="370">
        <v>4955.8599999999997</v>
      </c>
      <c r="I6" s="370">
        <v>4637.6900000000005</v>
      </c>
      <c r="J6" s="370">
        <v>5238.7699999999995</v>
      </c>
      <c r="K6" s="370">
        <v>4814.45</v>
      </c>
      <c r="L6" s="388">
        <v>5404.25</v>
      </c>
      <c r="M6" s="388">
        <v>4686.3500000000004</v>
      </c>
      <c r="N6" s="389">
        <f t="shared" si="0"/>
        <v>63095.27</v>
      </c>
    </row>
    <row r="7" spans="1:14" ht="20.100000000000001" customHeight="1" x14ac:dyDescent="0.25">
      <c r="A7" s="134" t="s">
        <v>192</v>
      </c>
      <c r="B7" s="370">
        <v>3052.9700000000003</v>
      </c>
      <c r="C7" s="370">
        <v>3125.84</v>
      </c>
      <c r="D7" s="370">
        <v>2433.39</v>
      </c>
      <c r="E7" s="370">
        <v>2085.39</v>
      </c>
      <c r="F7" s="370">
        <v>2175.98</v>
      </c>
      <c r="G7" s="370">
        <v>1999.66</v>
      </c>
      <c r="H7" s="370">
        <v>2280.4100000000003</v>
      </c>
      <c r="I7" s="370">
        <v>2171.96</v>
      </c>
      <c r="J7" s="370">
        <v>2428.5</v>
      </c>
      <c r="K7" s="370">
        <v>2108.48</v>
      </c>
      <c r="L7" s="388">
        <v>2353.88</v>
      </c>
      <c r="M7" s="388">
        <v>2210.2800000000002</v>
      </c>
      <c r="N7" s="389">
        <f t="shared" si="0"/>
        <v>28426.739999999998</v>
      </c>
    </row>
    <row r="8" spans="1:14" ht="20.100000000000001" customHeight="1" x14ac:dyDescent="0.25">
      <c r="A8" s="134" t="s">
        <v>214</v>
      </c>
      <c r="B8" s="370">
        <v>10</v>
      </c>
      <c r="C8" s="370">
        <v>12</v>
      </c>
      <c r="D8" s="370">
        <v>10</v>
      </c>
      <c r="E8" s="370">
        <v>15</v>
      </c>
      <c r="F8" s="370">
        <v>5</v>
      </c>
      <c r="G8" s="370"/>
      <c r="H8" s="370">
        <v>5</v>
      </c>
      <c r="I8" s="370">
        <v>10</v>
      </c>
      <c r="J8" s="370">
        <v>14</v>
      </c>
      <c r="K8" s="370">
        <v>10</v>
      </c>
      <c r="L8" s="388">
        <v>16</v>
      </c>
      <c r="M8" s="388"/>
      <c r="N8" s="389">
        <f t="shared" si="0"/>
        <v>107</v>
      </c>
    </row>
    <row r="9" spans="1:14" ht="20.100000000000001" customHeight="1" x14ac:dyDescent="0.25">
      <c r="A9" s="134" t="s">
        <v>193</v>
      </c>
      <c r="B9" s="370">
        <v>334.91999999999996</v>
      </c>
      <c r="C9" s="370">
        <v>214.39</v>
      </c>
      <c r="D9" s="370">
        <v>229.14</v>
      </c>
      <c r="E9" s="370">
        <v>198.02</v>
      </c>
      <c r="F9" s="370">
        <v>191.97</v>
      </c>
      <c r="G9" s="370">
        <v>169.66</v>
      </c>
      <c r="H9" s="370">
        <v>244.04</v>
      </c>
      <c r="I9" s="370">
        <v>216.32999999999998</v>
      </c>
      <c r="J9" s="370">
        <v>221.64000000000001</v>
      </c>
      <c r="K9" s="370">
        <v>286.11</v>
      </c>
      <c r="L9" s="388">
        <v>494.47999999999996</v>
      </c>
      <c r="M9" s="388">
        <v>138.97999999999999</v>
      </c>
      <c r="N9" s="389">
        <f t="shared" si="0"/>
        <v>2939.68</v>
      </c>
    </row>
    <row r="10" spans="1:14" ht="20.100000000000001" customHeight="1" x14ac:dyDescent="0.25">
      <c r="A10" s="134" t="s">
        <v>194</v>
      </c>
      <c r="B10" s="370">
        <v>19.11</v>
      </c>
      <c r="C10" s="370">
        <v>35.910000000000004</v>
      </c>
      <c r="D10" s="370">
        <v>89.949999999999989</v>
      </c>
      <c r="E10" s="370">
        <v>69.31</v>
      </c>
      <c r="F10" s="370">
        <v>131.68</v>
      </c>
      <c r="G10" s="370">
        <v>263.01</v>
      </c>
      <c r="H10" s="370">
        <v>219.06</v>
      </c>
      <c r="I10" s="370">
        <v>188.37</v>
      </c>
      <c r="J10" s="370">
        <v>73.13</v>
      </c>
      <c r="K10" s="370">
        <v>50.49</v>
      </c>
      <c r="L10" s="388">
        <v>26.51</v>
      </c>
      <c r="M10" s="388">
        <v>29.94</v>
      </c>
      <c r="N10" s="389">
        <f t="shared" si="0"/>
        <v>1196.47</v>
      </c>
    </row>
    <row r="11" spans="1:14" ht="20.100000000000001" customHeight="1" x14ac:dyDescent="0.25">
      <c r="A11" s="134" t="s">
        <v>195</v>
      </c>
      <c r="B11" s="370">
        <v>0</v>
      </c>
      <c r="C11" s="370">
        <v>0</v>
      </c>
      <c r="D11" s="370">
        <v>0</v>
      </c>
      <c r="E11" s="370">
        <v>0</v>
      </c>
      <c r="F11" s="370">
        <v>0</v>
      </c>
      <c r="G11" s="370">
        <v>0</v>
      </c>
      <c r="H11" s="370">
        <v>0</v>
      </c>
      <c r="I11" s="370">
        <v>0</v>
      </c>
      <c r="J11" s="370">
        <v>0</v>
      </c>
      <c r="K11" s="370">
        <v>0</v>
      </c>
      <c r="L11" s="388">
        <v>0</v>
      </c>
      <c r="M11" s="388">
        <v>0</v>
      </c>
      <c r="N11" s="389">
        <f t="shared" si="0"/>
        <v>0</v>
      </c>
    </row>
    <row r="12" spans="1:14" ht="20.100000000000001" customHeight="1" x14ac:dyDescent="0.25">
      <c r="A12" s="134" t="s">
        <v>196</v>
      </c>
      <c r="B12" s="370">
        <v>152.80000000000001</v>
      </c>
      <c r="C12" s="370">
        <v>136.22999999999999</v>
      </c>
      <c r="D12" s="370">
        <v>112.38</v>
      </c>
      <c r="E12" s="370">
        <v>141.36000000000001</v>
      </c>
      <c r="F12" s="370">
        <v>84.76</v>
      </c>
      <c r="G12" s="370">
        <v>56.77</v>
      </c>
      <c r="H12" s="370">
        <v>0</v>
      </c>
      <c r="I12" s="370">
        <v>27.88</v>
      </c>
      <c r="J12" s="370">
        <v>0</v>
      </c>
      <c r="K12" s="370">
        <v>0</v>
      </c>
      <c r="L12" s="388">
        <v>0</v>
      </c>
      <c r="M12" s="388">
        <v>0</v>
      </c>
      <c r="N12" s="389">
        <f t="shared" si="0"/>
        <v>712.18</v>
      </c>
    </row>
    <row r="13" spans="1:14" ht="20.100000000000001" customHeight="1" x14ac:dyDescent="0.25">
      <c r="A13" s="134" t="s">
        <v>197</v>
      </c>
      <c r="B13" s="370">
        <v>138.85</v>
      </c>
      <c r="C13" s="370">
        <v>250.26</v>
      </c>
      <c r="D13" s="370">
        <v>110.96</v>
      </c>
      <c r="E13" s="370">
        <v>248.72</v>
      </c>
      <c r="F13" s="370">
        <v>194.04</v>
      </c>
      <c r="G13" s="370">
        <v>208.65</v>
      </c>
      <c r="H13" s="370">
        <v>27.28</v>
      </c>
      <c r="I13" s="370">
        <v>27.91</v>
      </c>
      <c r="J13" s="370">
        <v>0</v>
      </c>
      <c r="K13" s="370">
        <v>0</v>
      </c>
      <c r="L13" s="388">
        <v>0</v>
      </c>
      <c r="M13" s="388">
        <v>0</v>
      </c>
      <c r="N13" s="389">
        <f t="shared" si="0"/>
        <v>1206.67</v>
      </c>
    </row>
    <row r="14" spans="1:14" ht="20.100000000000001" customHeight="1" x14ac:dyDescent="0.25">
      <c r="A14" s="134" t="s">
        <v>198</v>
      </c>
      <c r="B14" s="370">
        <v>16644.620000000003</v>
      </c>
      <c r="C14" s="370">
        <v>15505.26</v>
      </c>
      <c r="D14" s="370">
        <v>15957.36</v>
      </c>
      <c r="E14" s="370">
        <v>14640.77</v>
      </c>
      <c r="F14" s="370">
        <v>15668.009999999998</v>
      </c>
      <c r="G14" s="370">
        <v>14622.83</v>
      </c>
      <c r="H14" s="370">
        <v>14525.94</v>
      </c>
      <c r="I14" s="370">
        <v>15569.009999999998</v>
      </c>
      <c r="J14" s="370">
        <v>13523.93</v>
      </c>
      <c r="K14" s="370">
        <v>15706.94</v>
      </c>
      <c r="L14" s="388">
        <v>14930.55</v>
      </c>
      <c r="M14" s="388">
        <v>15255.5</v>
      </c>
      <c r="N14" s="389">
        <f t="shared" si="0"/>
        <v>182550.72</v>
      </c>
    </row>
    <row r="15" spans="1:14" ht="20.100000000000001" customHeight="1" x14ac:dyDescent="0.25">
      <c r="A15" s="134" t="s">
        <v>339</v>
      </c>
      <c r="B15" s="370">
        <v>26469.89</v>
      </c>
      <c r="C15" s="370">
        <v>21141.73</v>
      </c>
      <c r="D15" s="370">
        <v>30728.95</v>
      </c>
      <c r="E15" s="370">
        <v>22361.579999999998</v>
      </c>
      <c r="F15" s="370">
        <v>25961.579999999998</v>
      </c>
      <c r="G15" s="370">
        <v>25488.350000000002</v>
      </c>
      <c r="H15" s="370">
        <v>23735.310000000005</v>
      </c>
      <c r="I15" s="370">
        <v>23969.25</v>
      </c>
      <c r="J15" s="370">
        <v>22855.120000000003</v>
      </c>
      <c r="K15" s="370">
        <v>24378.22</v>
      </c>
      <c r="L15" s="388">
        <v>29089.25</v>
      </c>
      <c r="M15" s="388">
        <v>19798.990000000002</v>
      </c>
      <c r="N15" s="389">
        <f t="shared" si="0"/>
        <v>295978.21999999997</v>
      </c>
    </row>
    <row r="16" spans="1:14" ht="20.100000000000001" customHeight="1" x14ac:dyDescent="0.25">
      <c r="A16" s="134" t="s">
        <v>340</v>
      </c>
      <c r="B16" s="370"/>
      <c r="C16" s="370"/>
      <c r="D16" s="370"/>
      <c r="E16" s="370"/>
      <c r="F16" s="370"/>
      <c r="G16" s="370"/>
      <c r="H16" s="370"/>
      <c r="I16" s="370"/>
      <c r="J16" s="370"/>
      <c r="K16" s="370"/>
      <c r="L16" s="388"/>
      <c r="M16" s="388"/>
      <c r="N16" s="389">
        <f t="shared" si="0"/>
        <v>0</v>
      </c>
    </row>
    <row r="17" spans="1:15" ht="20.100000000000001" customHeight="1" x14ac:dyDescent="0.25">
      <c r="A17" s="134" t="s">
        <v>205</v>
      </c>
      <c r="B17" s="370">
        <v>135</v>
      </c>
      <c r="C17" s="370">
        <v>165</v>
      </c>
      <c r="D17" s="370">
        <v>135</v>
      </c>
      <c r="E17" s="370">
        <v>120</v>
      </c>
      <c r="F17" s="370">
        <v>45</v>
      </c>
      <c r="G17" s="370">
        <v>0</v>
      </c>
      <c r="H17" s="370">
        <v>0</v>
      </c>
      <c r="I17" s="370">
        <v>0</v>
      </c>
      <c r="J17" s="370">
        <v>0</v>
      </c>
      <c r="K17" s="370">
        <v>0</v>
      </c>
      <c r="L17" s="388">
        <v>15</v>
      </c>
      <c r="M17" s="388">
        <v>15</v>
      </c>
      <c r="N17" s="389">
        <f t="shared" si="0"/>
        <v>630</v>
      </c>
    </row>
    <row r="18" spans="1:15" ht="20.100000000000001" customHeight="1" x14ac:dyDescent="0.25">
      <c r="A18" s="134" t="s">
        <v>433</v>
      </c>
      <c r="B18" s="385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6"/>
    </row>
    <row r="19" spans="1:15" ht="20.100000000000001" customHeight="1" x14ac:dyDescent="0.25">
      <c r="A19" s="245" t="s">
        <v>15</v>
      </c>
      <c r="B19" s="390">
        <f t="shared" ref="B19:M19" si="1">SUM(B5:B18)</f>
        <v>64021.89</v>
      </c>
      <c r="C19" s="390">
        <f t="shared" si="1"/>
        <v>58634.509999999995</v>
      </c>
      <c r="D19" s="390">
        <f t="shared" si="1"/>
        <v>65176.009999999995</v>
      </c>
      <c r="E19" s="390">
        <f t="shared" si="1"/>
        <v>54283.490000000005</v>
      </c>
      <c r="F19" s="390">
        <f t="shared" si="1"/>
        <v>59298.789999999994</v>
      </c>
      <c r="G19" s="390">
        <f t="shared" si="1"/>
        <v>56742.22</v>
      </c>
      <c r="H19" s="390">
        <f t="shared" si="1"/>
        <v>55731.94</v>
      </c>
      <c r="I19" s="390">
        <f t="shared" si="1"/>
        <v>56334.07</v>
      </c>
      <c r="J19" s="390">
        <f t="shared" si="1"/>
        <v>54631.740000000005</v>
      </c>
      <c r="K19" s="390">
        <f t="shared" si="1"/>
        <v>57308.170000000006</v>
      </c>
      <c r="L19" s="390">
        <f t="shared" si="1"/>
        <v>63871.39</v>
      </c>
      <c r="M19" s="390">
        <f t="shared" si="1"/>
        <v>51969.09</v>
      </c>
      <c r="N19" s="389">
        <f>SUM(B19:M19)</f>
        <v>698003.30999999994</v>
      </c>
    </row>
    <row r="20" spans="1:15" ht="20.100000000000001" customHeight="1" x14ac:dyDescent="0.25">
      <c r="A20" s="127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64"/>
    </row>
    <row r="21" spans="1:15" s="28" customFormat="1" ht="20.100000000000001" customHeight="1" x14ac:dyDescent="0.25">
      <c r="A21" s="127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64"/>
    </row>
    <row r="22" spans="1:15" s="28" customFormat="1" ht="20.100000000000001" customHeight="1" x14ac:dyDescent="0.25">
      <c r="A22" s="126" t="s">
        <v>224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</row>
    <row r="23" spans="1:15" s="28" customFormat="1" ht="20.100000000000001" customHeight="1" x14ac:dyDescent="0.25">
      <c r="A23" s="39" t="s">
        <v>110</v>
      </c>
      <c r="B23" s="39" t="s">
        <v>2</v>
      </c>
      <c r="C23" s="39" t="s">
        <v>3</v>
      </c>
      <c r="D23" s="39" t="s">
        <v>4</v>
      </c>
      <c r="E23" s="39" t="s">
        <v>5</v>
      </c>
      <c r="F23" s="39" t="s">
        <v>6</v>
      </c>
      <c r="G23" s="39" t="s">
        <v>7</v>
      </c>
      <c r="H23" s="39" t="s">
        <v>8</v>
      </c>
      <c r="I23" s="39" t="s">
        <v>9</v>
      </c>
      <c r="J23" s="39" t="s">
        <v>10</v>
      </c>
      <c r="K23" s="39" t="s">
        <v>11</v>
      </c>
      <c r="L23" s="39" t="s">
        <v>12</v>
      </c>
      <c r="M23" s="39" t="s">
        <v>13</v>
      </c>
      <c r="N23" s="39" t="s">
        <v>22</v>
      </c>
    </row>
    <row r="24" spans="1:15" s="28" customFormat="1" ht="20.100000000000001" customHeight="1" x14ac:dyDescent="0.25">
      <c r="A24" s="134" t="s">
        <v>190</v>
      </c>
      <c r="B24" s="558">
        <v>16866.39</v>
      </c>
      <c r="C24" s="558">
        <v>15733.84</v>
      </c>
      <c r="D24" s="558">
        <v>16251.23</v>
      </c>
      <c r="E24" s="558">
        <v>21571.46</v>
      </c>
      <c r="F24" s="558">
        <v>22122.99</v>
      </c>
      <c r="G24" s="558">
        <v>22028.82</v>
      </c>
      <c r="H24" s="558">
        <v>22611.65</v>
      </c>
      <c r="I24" s="558">
        <v>22734.31</v>
      </c>
      <c r="J24" s="558">
        <v>23422.18</v>
      </c>
      <c r="K24" s="558">
        <v>24406.850000000002</v>
      </c>
      <c r="L24" s="558">
        <v>26803.879999999997</v>
      </c>
      <c r="M24" s="558">
        <v>23845.33</v>
      </c>
      <c r="N24" s="391">
        <f>SUM(B24:M24)</f>
        <v>258398.93</v>
      </c>
    </row>
    <row r="25" spans="1:15" s="28" customFormat="1" ht="20.100000000000001" customHeight="1" x14ac:dyDescent="0.25">
      <c r="A25" s="134" t="s">
        <v>191</v>
      </c>
      <c r="B25" s="558">
        <v>10215.919999999998</v>
      </c>
      <c r="C25" s="558">
        <v>9700.61</v>
      </c>
      <c r="D25" s="558">
        <v>9986.130000000001</v>
      </c>
      <c r="E25" s="558">
        <v>12843.3</v>
      </c>
      <c r="F25" s="558">
        <v>12984.669999999998</v>
      </c>
      <c r="G25" s="558">
        <v>12126.169999999998</v>
      </c>
      <c r="H25" s="558">
        <v>12464.55</v>
      </c>
      <c r="I25" s="558">
        <v>12373.48</v>
      </c>
      <c r="J25" s="558">
        <v>12375.05</v>
      </c>
      <c r="K25" s="558">
        <v>12129.009999999998</v>
      </c>
      <c r="L25" s="558">
        <v>13091.43</v>
      </c>
      <c r="M25" s="558">
        <v>11978.050000000001</v>
      </c>
      <c r="N25" s="391">
        <f t="shared" ref="N25:N38" si="2">SUM(B25:M25)</f>
        <v>142268.36999999997</v>
      </c>
    </row>
    <row r="26" spans="1:15" s="28" customFormat="1" ht="20.100000000000001" customHeight="1" x14ac:dyDescent="0.25">
      <c r="A26" s="134" t="s">
        <v>192</v>
      </c>
      <c r="B26" s="558">
        <v>2842.58</v>
      </c>
      <c r="C26" s="558">
        <v>2534.3900000000003</v>
      </c>
      <c r="D26" s="558">
        <v>2352.58</v>
      </c>
      <c r="E26" s="558">
        <v>3244.7200000000003</v>
      </c>
      <c r="F26" s="558">
        <v>3203.54</v>
      </c>
      <c r="G26" s="558">
        <v>2967.94</v>
      </c>
      <c r="H26" s="558">
        <v>3000.71</v>
      </c>
      <c r="I26" s="558">
        <v>2932.4600000000005</v>
      </c>
      <c r="J26" s="558">
        <v>3090.14</v>
      </c>
      <c r="K26" s="558">
        <v>3076.1099999999997</v>
      </c>
      <c r="L26" s="558">
        <v>3368.114</v>
      </c>
      <c r="M26" s="558">
        <v>3092.91</v>
      </c>
      <c r="N26" s="391">
        <f t="shared" si="2"/>
        <v>35706.194000000003</v>
      </c>
    </row>
    <row r="27" spans="1:15" s="28" customFormat="1" ht="20.100000000000001" customHeight="1" x14ac:dyDescent="0.25">
      <c r="A27" s="134" t="s">
        <v>214</v>
      </c>
      <c r="B27" s="558"/>
      <c r="C27" s="558">
        <v>18.670000000000002</v>
      </c>
      <c r="D27" s="558"/>
      <c r="E27" s="558"/>
      <c r="F27" s="558"/>
      <c r="G27" s="558"/>
      <c r="H27" s="558"/>
      <c r="I27" s="558"/>
      <c r="J27" s="558"/>
      <c r="K27" s="558"/>
      <c r="L27" s="558">
        <v>46.36</v>
      </c>
      <c r="M27" s="558"/>
      <c r="N27" s="391">
        <f t="shared" si="2"/>
        <v>65.03</v>
      </c>
    </row>
    <row r="28" spans="1:15" s="28" customFormat="1" ht="20.100000000000001" customHeight="1" x14ac:dyDescent="0.25">
      <c r="A28" s="134" t="s">
        <v>193</v>
      </c>
      <c r="B28" s="558">
        <v>875.80899999999997</v>
      </c>
      <c r="C28" s="558">
        <v>545.447</v>
      </c>
      <c r="D28" s="558">
        <v>759.03499999999997</v>
      </c>
      <c r="E28" s="558">
        <v>751.4</v>
      </c>
      <c r="F28" s="558">
        <v>860.72199999999998</v>
      </c>
      <c r="G28" s="558">
        <v>674.47799999999995</v>
      </c>
      <c r="H28" s="558">
        <v>668.67700000000002</v>
      </c>
      <c r="I28" s="558">
        <v>843.28100000000006</v>
      </c>
      <c r="J28" s="558">
        <v>682.48399999999992</v>
      </c>
      <c r="K28" s="558">
        <v>743.62699999999995</v>
      </c>
      <c r="L28" s="558">
        <v>671.91</v>
      </c>
      <c r="M28" s="558">
        <v>768.79</v>
      </c>
      <c r="N28" s="391">
        <f t="shared" si="2"/>
        <v>8845.66</v>
      </c>
    </row>
    <row r="29" spans="1:15" s="28" customFormat="1" ht="20.100000000000001" customHeight="1" x14ac:dyDescent="0.25">
      <c r="A29" s="134" t="s">
        <v>194</v>
      </c>
      <c r="B29" s="558">
        <v>23.919999999999998</v>
      </c>
      <c r="C29" s="558">
        <v>32.049999999999997</v>
      </c>
      <c r="D29" s="558">
        <v>140.99</v>
      </c>
      <c r="E29" s="558">
        <v>343.70000000000005</v>
      </c>
      <c r="F29" s="558">
        <v>871.08</v>
      </c>
      <c r="G29" s="558">
        <v>1945.46</v>
      </c>
      <c r="H29" s="558">
        <v>1770.0499999999997</v>
      </c>
      <c r="I29" s="558">
        <v>1072.82</v>
      </c>
      <c r="J29" s="558">
        <v>367.15000000000003</v>
      </c>
      <c r="K29" s="558">
        <v>184.3</v>
      </c>
      <c r="L29" s="558">
        <v>109.58</v>
      </c>
      <c r="M29" s="558">
        <v>68.7</v>
      </c>
      <c r="N29" s="391">
        <f t="shared" si="2"/>
        <v>6929.7999999999993</v>
      </c>
    </row>
    <row r="30" spans="1:15" s="28" customFormat="1" ht="20.100000000000001" customHeight="1" x14ac:dyDescent="0.25">
      <c r="A30" s="134" t="s">
        <v>195</v>
      </c>
      <c r="B30" s="558">
        <v>18871.195000000032</v>
      </c>
      <c r="C30" s="558">
        <v>17629.937000000002</v>
      </c>
      <c r="D30" s="558">
        <v>12969.591</v>
      </c>
      <c r="E30" s="558">
        <v>12575.065999999999</v>
      </c>
      <c r="F30" s="558">
        <v>14087.453</v>
      </c>
      <c r="G30" s="558">
        <v>11697.753000000001</v>
      </c>
      <c r="H30" s="558">
        <v>16837.355</v>
      </c>
      <c r="I30" s="558">
        <v>12950.118</v>
      </c>
      <c r="J30" s="558">
        <v>13482.595000000001</v>
      </c>
      <c r="K30" s="558">
        <v>14719.328000000001</v>
      </c>
      <c r="L30" s="558">
        <v>16068.552</v>
      </c>
      <c r="M30" s="558">
        <v>22434.746999999999</v>
      </c>
      <c r="N30" s="391">
        <f t="shared" si="2"/>
        <v>184323.69000000003</v>
      </c>
      <c r="O30" s="144"/>
    </row>
    <row r="31" spans="1:15" s="28" customFormat="1" ht="20.100000000000001" customHeight="1" x14ac:dyDescent="0.25">
      <c r="A31" s="134" t="s">
        <v>196</v>
      </c>
      <c r="B31" s="558">
        <v>0</v>
      </c>
      <c r="C31" s="558">
        <v>0</v>
      </c>
      <c r="D31" s="558">
        <v>0</v>
      </c>
      <c r="E31" s="558">
        <v>0</v>
      </c>
      <c r="F31" s="558">
        <v>0</v>
      </c>
      <c r="G31" s="558">
        <v>0</v>
      </c>
      <c r="H31" s="558">
        <v>0</v>
      </c>
      <c r="I31" s="558">
        <v>0</v>
      </c>
      <c r="J31" s="558">
        <v>0</v>
      </c>
      <c r="K31" s="558">
        <v>0</v>
      </c>
      <c r="L31" s="558">
        <v>0</v>
      </c>
      <c r="M31" s="558">
        <v>0</v>
      </c>
      <c r="N31" s="391">
        <f t="shared" si="2"/>
        <v>0</v>
      </c>
    </row>
    <row r="32" spans="1:15" s="28" customFormat="1" ht="20.100000000000001" customHeight="1" x14ac:dyDescent="0.25">
      <c r="A32" s="134" t="s">
        <v>197</v>
      </c>
      <c r="B32" s="558">
        <v>1469.15</v>
      </c>
      <c r="C32" s="558">
        <v>519.77</v>
      </c>
      <c r="D32" s="558">
        <v>1020.3199999999999</v>
      </c>
      <c r="E32" s="558">
        <v>1212.46</v>
      </c>
      <c r="F32" s="558">
        <v>2553.0300000000002</v>
      </c>
      <c r="G32" s="558">
        <v>2290.19</v>
      </c>
      <c r="H32" s="558">
        <v>853.68999999999994</v>
      </c>
      <c r="I32" s="558">
        <v>688.91</v>
      </c>
      <c r="J32" s="558">
        <v>388.96999999999997</v>
      </c>
      <c r="K32" s="558">
        <v>512.62</v>
      </c>
      <c r="L32" s="558">
        <v>599.59999999999991</v>
      </c>
      <c r="M32" s="558">
        <v>191.94</v>
      </c>
      <c r="N32" s="391">
        <f t="shared" si="2"/>
        <v>12300.650000000001</v>
      </c>
    </row>
    <row r="33" spans="1:14" s="28" customFormat="1" ht="20.100000000000001" customHeight="1" x14ac:dyDescent="0.25">
      <c r="A33" s="134" t="s">
        <v>198</v>
      </c>
      <c r="B33" s="558">
        <v>38262.709999999992</v>
      </c>
      <c r="C33" s="558">
        <v>35803.493000000002</v>
      </c>
      <c r="D33" s="558">
        <v>42161.604000000007</v>
      </c>
      <c r="E33" s="558">
        <v>37117.775999999998</v>
      </c>
      <c r="F33" s="558">
        <v>44086.883999999991</v>
      </c>
      <c r="G33" s="558">
        <v>40813.877</v>
      </c>
      <c r="H33" s="558">
        <v>41858.995000000003</v>
      </c>
      <c r="I33" s="558">
        <v>44066.539000000004</v>
      </c>
      <c r="J33" s="558">
        <v>38750.408000000003</v>
      </c>
      <c r="K33" s="558">
        <v>49514.650000000009</v>
      </c>
      <c r="L33" s="558">
        <v>54483.662000000004</v>
      </c>
      <c r="M33" s="558">
        <v>53990.576999999997</v>
      </c>
      <c r="N33" s="391">
        <f t="shared" si="2"/>
        <v>520911.17499999999</v>
      </c>
    </row>
    <row r="34" spans="1:14" s="28" customFormat="1" ht="20.100000000000001" customHeight="1" x14ac:dyDescent="0.25">
      <c r="A34" s="134" t="s">
        <v>339</v>
      </c>
      <c r="B34" s="558">
        <v>29241.952000000001</v>
      </c>
      <c r="C34" s="558">
        <v>22839.346999999998</v>
      </c>
      <c r="D34" s="558">
        <v>26038.560000000005</v>
      </c>
      <c r="E34" s="558">
        <v>30416.276999999998</v>
      </c>
      <c r="F34" s="558">
        <v>21861.116000000002</v>
      </c>
      <c r="G34" s="558">
        <v>20315.642</v>
      </c>
      <c r="H34" s="558">
        <v>19376.317999999996</v>
      </c>
      <c r="I34" s="558">
        <v>21549.280000000002</v>
      </c>
      <c r="J34" s="558">
        <v>18866.956999999999</v>
      </c>
      <c r="K34" s="558">
        <v>22873.260000000002</v>
      </c>
      <c r="L34" s="558">
        <v>26587.599000000002</v>
      </c>
      <c r="M34" s="558">
        <v>15135.418000000001</v>
      </c>
      <c r="N34" s="391">
        <f t="shared" si="2"/>
        <v>275101.72600000002</v>
      </c>
    </row>
    <row r="35" spans="1:14" s="28" customFormat="1" ht="20.100000000000001" customHeight="1" x14ac:dyDescent="0.25">
      <c r="A35" s="134" t="s">
        <v>340</v>
      </c>
      <c r="B35" s="558"/>
      <c r="C35" s="558"/>
      <c r="D35" s="558"/>
      <c r="E35" s="558"/>
      <c r="F35" s="558"/>
      <c r="G35" s="558"/>
      <c r="H35" s="558"/>
      <c r="I35" s="558"/>
      <c r="J35" s="558"/>
      <c r="K35" s="558"/>
      <c r="L35" s="558"/>
      <c r="M35" s="558"/>
      <c r="N35" s="391"/>
    </row>
    <row r="36" spans="1:14" s="28" customFormat="1" ht="20.100000000000001" customHeight="1" x14ac:dyDescent="0.25">
      <c r="A36" s="134" t="s">
        <v>205</v>
      </c>
      <c r="B36" s="558">
        <v>4.75</v>
      </c>
      <c r="C36" s="558">
        <v>15</v>
      </c>
      <c r="D36" s="558">
        <v>0</v>
      </c>
      <c r="E36" s="558">
        <v>58.8</v>
      </c>
      <c r="F36" s="558">
        <v>3434.45</v>
      </c>
      <c r="G36" s="558">
        <v>3494.52</v>
      </c>
      <c r="H36" s="558">
        <v>3175.9500000000003</v>
      </c>
      <c r="I36" s="558">
        <v>4163.66</v>
      </c>
      <c r="J36" s="558">
        <v>3684.13</v>
      </c>
      <c r="K36" s="558">
        <v>853.3</v>
      </c>
      <c r="L36" s="558">
        <v>119.94</v>
      </c>
      <c r="M36" s="558">
        <v>47</v>
      </c>
      <c r="N36" s="391">
        <f t="shared" si="2"/>
        <v>19051.5</v>
      </c>
    </row>
    <row r="37" spans="1:14" ht="15" x14ac:dyDescent="0.25">
      <c r="A37" s="134" t="s">
        <v>433</v>
      </c>
      <c r="B37" s="558">
        <v>416.99200000000002</v>
      </c>
      <c r="C37" s="558">
        <v>242.73699999999999</v>
      </c>
      <c r="D37" s="558">
        <v>157.28100000000001</v>
      </c>
      <c r="E37" s="558">
        <v>460.90699999999998</v>
      </c>
      <c r="F37" s="558">
        <v>342.61500000000001</v>
      </c>
      <c r="G37" s="558">
        <v>82.013000000000005</v>
      </c>
      <c r="H37" s="558">
        <v>220.06100000000001</v>
      </c>
      <c r="I37" s="558">
        <v>520.29300000000001</v>
      </c>
      <c r="J37" s="558">
        <v>0</v>
      </c>
      <c r="K37" s="558">
        <v>55.988</v>
      </c>
      <c r="L37" s="558">
        <v>397.38099999999997</v>
      </c>
      <c r="M37" s="558">
        <v>627.678</v>
      </c>
      <c r="N37" s="391">
        <f t="shared" si="2"/>
        <v>3523.9459999999995</v>
      </c>
    </row>
    <row r="38" spans="1:14" ht="15" x14ac:dyDescent="0.25">
      <c r="A38" s="245" t="s">
        <v>15</v>
      </c>
      <c r="B38" s="576">
        <f>SUM(B24:B37)</f>
        <v>119091.36800000003</v>
      </c>
      <c r="C38" s="576">
        <f t="shared" ref="C38:M38" si="3">SUM(C24:C37)</f>
        <v>105615.29099999998</v>
      </c>
      <c r="D38" s="576">
        <f t="shared" si="3"/>
        <v>111837.32100000001</v>
      </c>
      <c r="E38" s="576">
        <f t="shared" si="3"/>
        <v>120595.86599999999</v>
      </c>
      <c r="F38" s="576">
        <f t="shared" si="3"/>
        <v>126408.55000000002</v>
      </c>
      <c r="G38" s="576">
        <f t="shared" si="3"/>
        <v>118436.863</v>
      </c>
      <c r="H38" s="576">
        <f t="shared" si="3"/>
        <v>122838.00599999999</v>
      </c>
      <c r="I38" s="576">
        <f t="shared" si="3"/>
        <v>123895.15100000001</v>
      </c>
      <c r="J38" s="576">
        <f t="shared" si="3"/>
        <v>115110.064</v>
      </c>
      <c r="K38" s="576">
        <f t="shared" si="3"/>
        <v>129069.04300000003</v>
      </c>
      <c r="L38" s="576">
        <f t="shared" si="3"/>
        <v>142348.008</v>
      </c>
      <c r="M38" s="576">
        <f t="shared" si="3"/>
        <v>132181.14000000001</v>
      </c>
      <c r="N38" s="391">
        <f t="shared" si="2"/>
        <v>1467426.6710000001</v>
      </c>
    </row>
    <row r="39" spans="1:14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</sheetData>
  <pageMargins left="0.7" right="0.7" top="0.75" bottom="0.75" header="0.3" footer="0.3"/>
  <pageSetup paperSize="14" scale="7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N37"/>
  <sheetViews>
    <sheetView topLeftCell="A16" zoomScaleNormal="100" workbookViewId="0">
      <selection activeCell="B34" sqref="B34:N34"/>
    </sheetView>
  </sheetViews>
  <sheetFormatPr baseColWidth="10" defaultRowHeight="13.5" x14ac:dyDescent="0.25"/>
  <cols>
    <col min="1" max="1" width="32.42578125" style="8" customWidth="1"/>
    <col min="2" max="2" width="12.140625" style="8" customWidth="1"/>
    <col min="3" max="3" width="12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.7109375" style="8" customWidth="1"/>
    <col min="15" max="16384" width="11.42578125" style="8"/>
  </cols>
  <sheetData>
    <row r="1" spans="1:14" x14ac:dyDescent="0.25">
      <c r="A1" s="20" t="s">
        <v>461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25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20.100000000000001" customHeight="1" x14ac:dyDescent="0.25">
      <c r="A3" s="126" t="s">
        <v>225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4" ht="20.100000000000001" customHeight="1" x14ac:dyDescent="0.25">
      <c r="A4" s="39" t="s">
        <v>110</v>
      </c>
      <c r="B4" s="42" t="s">
        <v>2</v>
      </c>
      <c r="C4" s="42" t="s">
        <v>3</v>
      </c>
      <c r="D4" s="42" t="s">
        <v>4</v>
      </c>
      <c r="E4" s="42" t="s">
        <v>5</v>
      </c>
      <c r="F4" s="42" t="s">
        <v>6</v>
      </c>
      <c r="G4" s="42" t="s">
        <v>7</v>
      </c>
      <c r="H4" s="42" t="s">
        <v>8</v>
      </c>
      <c r="I4" s="42" t="s">
        <v>9</v>
      </c>
      <c r="J4" s="42" t="s">
        <v>10</v>
      </c>
      <c r="K4" s="42" t="s">
        <v>11</v>
      </c>
      <c r="L4" s="42" t="s">
        <v>12</v>
      </c>
      <c r="M4" s="42" t="s">
        <v>13</v>
      </c>
      <c r="N4" s="42" t="s">
        <v>22</v>
      </c>
    </row>
    <row r="5" spans="1:14" ht="20.100000000000001" customHeight="1" x14ac:dyDescent="0.25">
      <c r="A5" s="134" t="s">
        <v>190</v>
      </c>
      <c r="B5" s="370">
        <v>9969.0399999999991</v>
      </c>
      <c r="C5" s="370">
        <v>9197.08</v>
      </c>
      <c r="D5" s="370">
        <v>10032.94</v>
      </c>
      <c r="E5" s="370">
        <v>11074.970000000001</v>
      </c>
      <c r="F5" s="370">
        <v>11504.980000000001</v>
      </c>
      <c r="G5" s="370">
        <v>10981.41</v>
      </c>
      <c r="H5" s="370">
        <v>11058.2</v>
      </c>
      <c r="I5" s="370">
        <v>11318.130000000001</v>
      </c>
      <c r="J5" s="370">
        <v>11218.42</v>
      </c>
      <c r="K5" s="370">
        <v>11684.69</v>
      </c>
      <c r="L5" s="370">
        <v>13875.079999999998</v>
      </c>
      <c r="M5" s="370">
        <v>10695.82</v>
      </c>
      <c r="N5" s="392">
        <f>SUM(B5:M5)</f>
        <v>132610.76</v>
      </c>
    </row>
    <row r="6" spans="1:14" ht="20.100000000000001" customHeight="1" x14ac:dyDescent="0.25">
      <c r="A6" s="134" t="s">
        <v>191</v>
      </c>
      <c r="B6" s="370">
        <v>6839.66</v>
      </c>
      <c r="C6" s="370">
        <v>6548.44</v>
      </c>
      <c r="D6" s="370">
        <v>6553.7300000000005</v>
      </c>
      <c r="E6" s="370">
        <v>6965.7999999999993</v>
      </c>
      <c r="F6" s="370">
        <v>7098.0999999999995</v>
      </c>
      <c r="G6" s="370">
        <v>6580.2300000000005</v>
      </c>
      <c r="H6" s="370">
        <v>6731.2000000000007</v>
      </c>
      <c r="I6" s="370">
        <v>6657.6899999999987</v>
      </c>
      <c r="J6" s="370">
        <v>6698.89</v>
      </c>
      <c r="K6" s="370">
        <v>6413.2000000000007</v>
      </c>
      <c r="L6" s="370">
        <v>6858.1900000000005</v>
      </c>
      <c r="M6" s="370">
        <v>6707.28</v>
      </c>
      <c r="N6" s="392">
        <f t="shared" ref="N6:N19" si="0">SUM(B6:M6)</f>
        <v>80652.41</v>
      </c>
    </row>
    <row r="7" spans="1:14" ht="20.100000000000001" customHeight="1" x14ac:dyDescent="0.25">
      <c r="A7" s="134" t="s">
        <v>192</v>
      </c>
      <c r="B7" s="370">
        <v>1186.92</v>
      </c>
      <c r="C7" s="370">
        <v>1060.92</v>
      </c>
      <c r="D7" s="370">
        <v>1240.69</v>
      </c>
      <c r="E7" s="370">
        <v>1514.04</v>
      </c>
      <c r="F7" s="370">
        <v>1541.34</v>
      </c>
      <c r="G7" s="370">
        <v>1387.2799999999997</v>
      </c>
      <c r="H7" s="370">
        <v>1424.9199999999998</v>
      </c>
      <c r="I7" s="370">
        <v>1426.67</v>
      </c>
      <c r="J7" s="370">
        <v>1363.15</v>
      </c>
      <c r="K7" s="370">
        <v>1332.8000000000002</v>
      </c>
      <c r="L7" s="370">
        <v>1605.59</v>
      </c>
      <c r="M7" s="370">
        <v>1163</v>
      </c>
      <c r="N7" s="392">
        <f t="shared" si="0"/>
        <v>16247.32</v>
      </c>
    </row>
    <row r="8" spans="1:14" ht="20.100000000000001" customHeight="1" x14ac:dyDescent="0.25">
      <c r="A8" s="134" t="s">
        <v>214</v>
      </c>
      <c r="B8" s="370"/>
      <c r="C8" s="370"/>
      <c r="D8" s="370"/>
      <c r="E8" s="370"/>
      <c r="F8" s="370"/>
      <c r="G8" s="370"/>
      <c r="H8" s="370"/>
      <c r="I8" s="370"/>
      <c r="J8" s="370"/>
      <c r="K8" s="370"/>
      <c r="L8" s="370"/>
      <c r="M8" s="370"/>
      <c r="N8" s="392">
        <f t="shared" si="0"/>
        <v>0</v>
      </c>
    </row>
    <row r="9" spans="1:14" ht="20.100000000000001" customHeight="1" x14ac:dyDescent="0.25">
      <c r="A9" s="134" t="s">
        <v>193</v>
      </c>
      <c r="B9" s="370">
        <v>145</v>
      </c>
      <c r="C9" s="370">
        <v>84</v>
      </c>
      <c r="D9" s="370">
        <v>78</v>
      </c>
      <c r="E9" s="370">
        <v>64</v>
      </c>
      <c r="F9" s="370">
        <v>100</v>
      </c>
      <c r="G9" s="370">
        <v>71</v>
      </c>
      <c r="H9" s="370">
        <v>65</v>
      </c>
      <c r="I9" s="370">
        <v>77</v>
      </c>
      <c r="J9" s="370">
        <v>110.5</v>
      </c>
      <c r="K9" s="370">
        <v>80.5</v>
      </c>
      <c r="L9" s="370">
        <v>174</v>
      </c>
      <c r="M9" s="370">
        <v>68</v>
      </c>
      <c r="N9" s="392">
        <f t="shared" si="0"/>
        <v>1117</v>
      </c>
    </row>
    <row r="10" spans="1:14" ht="20.100000000000001" customHeight="1" x14ac:dyDescent="0.25">
      <c r="A10" s="134" t="s">
        <v>194</v>
      </c>
      <c r="B10" s="370">
        <v>84.46</v>
      </c>
      <c r="C10" s="370">
        <v>141.75</v>
      </c>
      <c r="D10" s="370">
        <v>184.43</v>
      </c>
      <c r="E10" s="370">
        <v>411.33</v>
      </c>
      <c r="F10" s="370">
        <v>1644.8500000000001</v>
      </c>
      <c r="G10" s="370">
        <v>3300.34</v>
      </c>
      <c r="H10" s="370">
        <v>2870.6099999999997</v>
      </c>
      <c r="I10" s="370">
        <v>2116.5100000000002</v>
      </c>
      <c r="J10" s="370">
        <v>902.25</v>
      </c>
      <c r="K10" s="370">
        <v>430.87</v>
      </c>
      <c r="L10" s="370">
        <v>152.05999999999997</v>
      </c>
      <c r="M10" s="370">
        <v>153</v>
      </c>
      <c r="N10" s="392">
        <f t="shared" si="0"/>
        <v>12392.460000000001</v>
      </c>
    </row>
    <row r="11" spans="1:14" ht="20.100000000000001" customHeight="1" x14ac:dyDescent="0.25">
      <c r="A11" s="134" t="s">
        <v>195</v>
      </c>
      <c r="B11" s="370">
        <v>71.05</v>
      </c>
      <c r="C11" s="370">
        <v>59.59</v>
      </c>
      <c r="D11" s="370">
        <v>88.49</v>
      </c>
      <c r="E11" s="370">
        <v>126.63</v>
      </c>
      <c r="F11" s="370">
        <v>115.86</v>
      </c>
      <c r="G11" s="370">
        <v>143.26</v>
      </c>
      <c r="H11" s="370">
        <v>110.44</v>
      </c>
      <c r="I11" s="370">
        <v>105.72</v>
      </c>
      <c r="J11" s="370">
        <v>46.89</v>
      </c>
      <c r="K11" s="370">
        <v>60.01</v>
      </c>
      <c r="L11" s="370">
        <v>60.75</v>
      </c>
      <c r="M11" s="370">
        <v>32.520000000000003</v>
      </c>
      <c r="N11" s="392">
        <f t="shared" si="0"/>
        <v>1021.2099999999999</v>
      </c>
    </row>
    <row r="12" spans="1:14" ht="20.100000000000001" customHeight="1" x14ac:dyDescent="0.25">
      <c r="A12" s="134" t="s">
        <v>196</v>
      </c>
      <c r="B12" s="370">
        <v>0</v>
      </c>
      <c r="C12" s="370">
        <v>0</v>
      </c>
      <c r="D12" s="370">
        <v>0</v>
      </c>
      <c r="E12" s="370">
        <v>0</v>
      </c>
      <c r="F12" s="370">
        <v>0</v>
      </c>
      <c r="G12" s="370">
        <v>0</v>
      </c>
      <c r="H12" s="370">
        <v>0</v>
      </c>
      <c r="I12" s="370">
        <v>0</v>
      </c>
      <c r="J12" s="370">
        <v>0</v>
      </c>
      <c r="K12" s="370">
        <v>0</v>
      </c>
      <c r="L12" s="370">
        <v>0</v>
      </c>
      <c r="M12" s="370">
        <v>0</v>
      </c>
      <c r="N12" s="392">
        <f t="shared" si="0"/>
        <v>0</v>
      </c>
    </row>
    <row r="13" spans="1:14" ht="20.100000000000001" customHeight="1" x14ac:dyDescent="0.25">
      <c r="A13" s="134" t="s">
        <v>197</v>
      </c>
      <c r="B13" s="370">
        <v>0</v>
      </c>
      <c r="C13" s="370">
        <v>0</v>
      </c>
      <c r="D13" s="370">
        <v>82.49</v>
      </c>
      <c r="E13" s="370">
        <v>28.05</v>
      </c>
      <c r="F13" s="370">
        <v>83.49</v>
      </c>
      <c r="G13" s="370">
        <v>251.64</v>
      </c>
      <c r="H13" s="370">
        <v>221.06</v>
      </c>
      <c r="I13" s="370">
        <v>605.29999999999995</v>
      </c>
      <c r="J13" s="370">
        <v>110.94</v>
      </c>
      <c r="K13" s="370">
        <v>56.25</v>
      </c>
      <c r="L13" s="370">
        <v>0</v>
      </c>
      <c r="M13" s="370">
        <v>55.7</v>
      </c>
      <c r="N13" s="392">
        <f t="shared" si="0"/>
        <v>1494.92</v>
      </c>
    </row>
    <row r="14" spans="1:14" ht="20.100000000000001" customHeight="1" x14ac:dyDescent="0.25">
      <c r="A14" s="134" t="s">
        <v>198</v>
      </c>
      <c r="B14" s="370">
        <v>22561.890000000003</v>
      </c>
      <c r="C14" s="370">
        <v>20615.740000000002</v>
      </c>
      <c r="D14" s="370">
        <v>23892.57</v>
      </c>
      <c r="E14" s="370">
        <v>21662.170000000002</v>
      </c>
      <c r="F14" s="370">
        <v>19741.16</v>
      </c>
      <c r="G14" s="370">
        <v>18721.89</v>
      </c>
      <c r="H14" s="370">
        <v>17082.009999999998</v>
      </c>
      <c r="I14" s="370">
        <v>18859.11</v>
      </c>
      <c r="J14" s="370">
        <v>16552.25</v>
      </c>
      <c r="K14" s="370">
        <v>19317.149999999998</v>
      </c>
      <c r="L14" s="370">
        <v>20635.410000000003</v>
      </c>
      <c r="M14" s="370">
        <v>22041.989999999998</v>
      </c>
      <c r="N14" s="392">
        <f t="shared" si="0"/>
        <v>241683.34000000003</v>
      </c>
    </row>
    <row r="15" spans="1:14" ht="20.100000000000001" customHeight="1" x14ac:dyDescent="0.25">
      <c r="A15" s="134" t="s">
        <v>339</v>
      </c>
      <c r="B15" s="370">
        <v>14710.189000000002</v>
      </c>
      <c r="C15" s="370">
        <v>12353.011999999999</v>
      </c>
      <c r="D15" s="370">
        <v>16240.924000000001</v>
      </c>
      <c r="E15" s="370">
        <v>17609.643</v>
      </c>
      <c r="F15" s="370">
        <v>12250.474</v>
      </c>
      <c r="G15" s="370">
        <v>11423.470000000001</v>
      </c>
      <c r="H15" s="370">
        <v>10697.062</v>
      </c>
      <c r="I15" s="370">
        <v>12970.276000000002</v>
      </c>
      <c r="J15" s="370">
        <v>10311.86</v>
      </c>
      <c r="K15" s="370">
        <v>10812.177</v>
      </c>
      <c r="L15" s="370">
        <v>13254.118999999999</v>
      </c>
      <c r="M15" s="370">
        <v>7487.7649999999994</v>
      </c>
      <c r="N15" s="392">
        <f t="shared" si="0"/>
        <v>150120.97100000002</v>
      </c>
    </row>
    <row r="16" spans="1:14" ht="20.100000000000001" customHeight="1" x14ac:dyDescent="0.25">
      <c r="A16" s="134" t="s">
        <v>340</v>
      </c>
      <c r="B16" s="370"/>
      <c r="C16" s="370"/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92">
        <f t="shared" si="0"/>
        <v>0</v>
      </c>
    </row>
    <row r="17" spans="1:14" ht="20.100000000000001" customHeight="1" x14ac:dyDescent="0.25">
      <c r="A17" s="134" t="s">
        <v>205</v>
      </c>
      <c r="B17" s="370">
        <v>0</v>
      </c>
      <c r="C17" s="370">
        <v>0</v>
      </c>
      <c r="D17" s="370">
        <v>0</v>
      </c>
      <c r="E17" s="370">
        <v>165.07</v>
      </c>
      <c r="F17" s="370">
        <v>2390.9100000000003</v>
      </c>
      <c r="G17" s="370">
        <v>2457.06</v>
      </c>
      <c r="H17" s="370">
        <v>2584.0300000000002</v>
      </c>
      <c r="I17" s="370">
        <v>2517.7600000000002</v>
      </c>
      <c r="J17" s="370">
        <v>2184.5</v>
      </c>
      <c r="K17" s="370">
        <v>2572.8199999999997</v>
      </c>
      <c r="L17" s="370">
        <v>1329.8500000000001</v>
      </c>
      <c r="M17" s="370">
        <v>0</v>
      </c>
      <c r="N17" s="392">
        <f t="shared" si="0"/>
        <v>16202.000000000002</v>
      </c>
    </row>
    <row r="18" spans="1:14" ht="20.100000000000001" customHeight="1" x14ac:dyDescent="0.25">
      <c r="A18" s="134" t="s">
        <v>433</v>
      </c>
      <c r="B18" s="370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92">
        <f t="shared" si="0"/>
        <v>0</v>
      </c>
    </row>
    <row r="19" spans="1:14" ht="20.100000000000001" customHeight="1" x14ac:dyDescent="0.25">
      <c r="A19" s="245" t="s">
        <v>15</v>
      </c>
      <c r="B19" s="393">
        <f>SUM(B5:B18)</f>
        <v>55568.209000000003</v>
      </c>
      <c r="C19" s="393">
        <f t="shared" ref="C19:M19" si="1">SUM(C5:C18)</f>
        <v>50060.532000000007</v>
      </c>
      <c r="D19" s="393">
        <f t="shared" si="1"/>
        <v>58394.264000000003</v>
      </c>
      <c r="E19" s="393">
        <f t="shared" si="1"/>
        <v>59621.703000000001</v>
      </c>
      <c r="F19" s="393">
        <f t="shared" si="1"/>
        <v>56471.164000000004</v>
      </c>
      <c r="G19" s="393">
        <f t="shared" si="1"/>
        <v>55317.579999999994</v>
      </c>
      <c r="H19" s="393">
        <f t="shared" si="1"/>
        <v>52844.531999999999</v>
      </c>
      <c r="I19" s="393">
        <f t="shared" si="1"/>
        <v>56654.166000000005</v>
      </c>
      <c r="J19" s="393">
        <f t="shared" si="1"/>
        <v>49499.65</v>
      </c>
      <c r="K19" s="393">
        <f t="shared" si="1"/>
        <v>52760.466999999997</v>
      </c>
      <c r="L19" s="393">
        <f t="shared" si="1"/>
        <v>57945.048999999999</v>
      </c>
      <c r="M19" s="393">
        <f t="shared" si="1"/>
        <v>48405.074999999997</v>
      </c>
      <c r="N19" s="392">
        <f t="shared" si="0"/>
        <v>653542.39100000006</v>
      </c>
    </row>
    <row r="20" spans="1:14" ht="20.100000000000001" customHeight="1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4" ht="20.100000000000001" customHeight="1" x14ac:dyDescent="0.25">
      <c r="A21" s="126" t="s">
        <v>226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</row>
    <row r="22" spans="1:14" ht="20.100000000000001" customHeight="1" x14ac:dyDescent="0.25">
      <c r="A22" s="39" t="s">
        <v>110</v>
      </c>
      <c r="B22" s="39" t="s">
        <v>2</v>
      </c>
      <c r="C22" s="39" t="s">
        <v>3</v>
      </c>
      <c r="D22" s="39" t="s">
        <v>4</v>
      </c>
      <c r="E22" s="39" t="s">
        <v>5</v>
      </c>
      <c r="F22" s="39" t="s">
        <v>6</v>
      </c>
      <c r="G22" s="39" t="s">
        <v>7</v>
      </c>
      <c r="H22" s="39" t="s">
        <v>8</v>
      </c>
      <c r="I22" s="39" t="s">
        <v>9</v>
      </c>
      <c r="J22" s="39" t="s">
        <v>10</v>
      </c>
      <c r="K22" s="39" t="s">
        <v>11</v>
      </c>
      <c r="L22" s="39" t="s">
        <v>12</v>
      </c>
      <c r="M22" s="39" t="s">
        <v>13</v>
      </c>
      <c r="N22" s="39" t="s">
        <v>22</v>
      </c>
    </row>
    <row r="23" spans="1:14" ht="20.100000000000001" customHeight="1" x14ac:dyDescent="0.25">
      <c r="A23" s="134" t="s">
        <v>190</v>
      </c>
      <c r="B23" s="558">
        <v>13491.627</v>
      </c>
      <c r="C23" s="558">
        <v>12335.291999999999</v>
      </c>
      <c r="D23" s="558">
        <v>12334.183999999999</v>
      </c>
      <c r="E23" s="558">
        <v>12622.972000000002</v>
      </c>
      <c r="F23" s="558">
        <v>13092.202000000001</v>
      </c>
      <c r="G23" s="558">
        <v>14155.565000000001</v>
      </c>
      <c r="H23" s="558">
        <v>14872.075999999999</v>
      </c>
      <c r="I23" s="558">
        <v>13696.639000000001</v>
      </c>
      <c r="J23" s="558">
        <v>15712.03</v>
      </c>
      <c r="K23" s="558">
        <v>15668.789999999999</v>
      </c>
      <c r="L23" s="558">
        <v>17325.923000000003</v>
      </c>
      <c r="M23" s="558">
        <v>16158.242</v>
      </c>
      <c r="N23" s="399">
        <f>SUM(B23:M23)</f>
        <v>171465.54200000002</v>
      </c>
    </row>
    <row r="24" spans="1:14" ht="20.100000000000001" customHeight="1" x14ac:dyDescent="0.25">
      <c r="A24" s="134" t="s">
        <v>191</v>
      </c>
      <c r="B24" s="558">
        <v>8156.9800000000005</v>
      </c>
      <c r="C24" s="558">
        <v>8489.6099999999988</v>
      </c>
      <c r="D24" s="558">
        <v>7468.94</v>
      </c>
      <c r="E24" s="558">
        <v>8037.64</v>
      </c>
      <c r="F24" s="558">
        <v>8164.6299999999983</v>
      </c>
      <c r="G24" s="558">
        <v>8004.81</v>
      </c>
      <c r="H24" s="558">
        <v>8762.6</v>
      </c>
      <c r="I24" s="558">
        <v>7711.9599999999991</v>
      </c>
      <c r="J24" s="558">
        <v>8858.77</v>
      </c>
      <c r="K24" s="558">
        <v>7981.5500000000011</v>
      </c>
      <c r="L24" s="558">
        <v>8931.84</v>
      </c>
      <c r="M24" s="558">
        <v>8076.17</v>
      </c>
      <c r="N24" s="399">
        <f t="shared" ref="N24:N37" si="2">SUM(B24:M24)</f>
        <v>98645.499999999985</v>
      </c>
    </row>
    <row r="25" spans="1:14" ht="20.100000000000001" customHeight="1" x14ac:dyDescent="0.25">
      <c r="A25" s="134" t="s">
        <v>192</v>
      </c>
      <c r="B25" s="558">
        <v>2737.6089999999999</v>
      </c>
      <c r="C25" s="558">
        <v>1608.9190000000001</v>
      </c>
      <c r="D25" s="558">
        <v>2873.2430000000004</v>
      </c>
      <c r="E25" s="558">
        <v>2063.567</v>
      </c>
      <c r="F25" s="558">
        <v>2163.2139999999999</v>
      </c>
      <c r="G25" s="558">
        <v>1914.5029999999999</v>
      </c>
      <c r="H25" s="558">
        <v>1928.6299999999999</v>
      </c>
      <c r="I25" s="558">
        <v>1867.6220000000001</v>
      </c>
      <c r="J25" s="558">
        <v>1990.3179999999998</v>
      </c>
      <c r="K25" s="558">
        <v>1834.6139999999998</v>
      </c>
      <c r="L25" s="558">
        <v>1936.6190000000001</v>
      </c>
      <c r="M25" s="558">
        <v>2061.9989999999998</v>
      </c>
      <c r="N25" s="399">
        <f t="shared" si="2"/>
        <v>24980.857</v>
      </c>
    </row>
    <row r="26" spans="1:14" ht="20.100000000000001" customHeight="1" x14ac:dyDescent="0.25">
      <c r="A26" s="134" t="s">
        <v>214</v>
      </c>
      <c r="B26" s="558"/>
      <c r="C26" s="558"/>
      <c r="D26" s="558"/>
      <c r="E26" s="558"/>
      <c r="F26" s="558"/>
      <c r="G26" s="558"/>
      <c r="H26" s="558"/>
      <c r="I26" s="558"/>
      <c r="J26" s="558"/>
      <c r="K26" s="558"/>
      <c r="L26" s="558"/>
      <c r="M26" s="558"/>
      <c r="N26" s="399">
        <f t="shared" si="2"/>
        <v>0</v>
      </c>
    </row>
    <row r="27" spans="1:14" ht="20.100000000000001" customHeight="1" x14ac:dyDescent="0.25">
      <c r="A27" s="134" t="s">
        <v>193</v>
      </c>
      <c r="B27" s="558">
        <v>68</v>
      </c>
      <c r="C27" s="558">
        <v>91</v>
      </c>
      <c r="D27" s="558">
        <v>15</v>
      </c>
      <c r="E27" s="558">
        <v>0</v>
      </c>
      <c r="F27" s="558">
        <v>0</v>
      </c>
      <c r="G27" s="558">
        <v>5</v>
      </c>
      <c r="H27" s="558">
        <v>10</v>
      </c>
      <c r="I27" s="558">
        <v>5</v>
      </c>
      <c r="J27" s="558">
        <v>0</v>
      </c>
      <c r="K27" s="558">
        <v>10</v>
      </c>
      <c r="L27" s="558">
        <v>132</v>
      </c>
      <c r="M27" s="558">
        <v>20</v>
      </c>
      <c r="N27" s="399">
        <f t="shared" si="2"/>
        <v>356</v>
      </c>
    </row>
    <row r="28" spans="1:14" ht="20.100000000000001" customHeight="1" x14ac:dyDescent="0.25">
      <c r="A28" s="134" t="s">
        <v>194</v>
      </c>
      <c r="B28" s="558">
        <v>2.58</v>
      </c>
      <c r="C28" s="558">
        <v>11.05</v>
      </c>
      <c r="D28" s="558">
        <v>157.78000000000003</v>
      </c>
      <c r="E28" s="558">
        <v>580.5</v>
      </c>
      <c r="F28" s="558">
        <v>1664.0939999999998</v>
      </c>
      <c r="G28" s="558">
        <v>3213.3459999999995</v>
      </c>
      <c r="H28" s="558">
        <v>2762.7359999999999</v>
      </c>
      <c r="I28" s="558">
        <v>1951.3340000000003</v>
      </c>
      <c r="J28" s="558">
        <v>679.97</v>
      </c>
      <c r="K28" s="558">
        <v>287.58999999999997</v>
      </c>
      <c r="L28" s="558">
        <v>31.02</v>
      </c>
      <c r="M28" s="558">
        <v>10.059999999999999</v>
      </c>
      <c r="N28" s="399">
        <f t="shared" si="2"/>
        <v>11352.06</v>
      </c>
    </row>
    <row r="29" spans="1:14" ht="20.100000000000001" customHeight="1" x14ac:dyDescent="0.25">
      <c r="A29" s="134" t="s">
        <v>195</v>
      </c>
      <c r="B29" s="558">
        <v>36.869999999999997</v>
      </c>
      <c r="C29" s="558">
        <v>77.819999999999993</v>
      </c>
      <c r="D29" s="558">
        <v>101.8</v>
      </c>
      <c r="E29" s="558">
        <v>99.86</v>
      </c>
      <c r="F29" s="558">
        <v>110.91</v>
      </c>
      <c r="G29" s="558">
        <v>45.91</v>
      </c>
      <c r="H29" s="558">
        <v>44.8</v>
      </c>
      <c r="I29" s="558">
        <v>84.61</v>
      </c>
      <c r="J29" s="558">
        <v>63.72</v>
      </c>
      <c r="K29" s="558">
        <v>143.13</v>
      </c>
      <c r="L29" s="558">
        <v>58.63</v>
      </c>
      <c r="M29" s="558">
        <v>47.07</v>
      </c>
      <c r="N29" s="399">
        <f t="shared" si="2"/>
        <v>915.13</v>
      </c>
    </row>
    <row r="30" spans="1:14" ht="20.100000000000001" customHeight="1" x14ac:dyDescent="0.25">
      <c r="A30" s="134" t="s">
        <v>196</v>
      </c>
      <c r="B30" s="558">
        <v>0</v>
      </c>
      <c r="C30" s="558">
        <v>0</v>
      </c>
      <c r="D30" s="558">
        <v>0</v>
      </c>
      <c r="E30" s="558">
        <v>0</v>
      </c>
      <c r="F30" s="558">
        <v>0</v>
      </c>
      <c r="G30" s="558">
        <v>0</v>
      </c>
      <c r="H30" s="558">
        <v>0</v>
      </c>
      <c r="I30" s="558">
        <v>0</v>
      </c>
      <c r="J30" s="558">
        <v>0</v>
      </c>
      <c r="K30" s="558">
        <v>0</v>
      </c>
      <c r="L30" s="558">
        <v>0</v>
      </c>
      <c r="M30" s="558">
        <v>0</v>
      </c>
      <c r="N30" s="399">
        <f t="shared" si="2"/>
        <v>0</v>
      </c>
    </row>
    <row r="31" spans="1:14" ht="20.100000000000001" customHeight="1" x14ac:dyDescent="0.25">
      <c r="A31" s="134" t="s">
        <v>197</v>
      </c>
      <c r="B31" s="558">
        <v>3133.75</v>
      </c>
      <c r="C31" s="558">
        <v>4874.82</v>
      </c>
      <c r="D31" s="558">
        <v>8328.85</v>
      </c>
      <c r="E31" s="558">
        <v>5973.51</v>
      </c>
      <c r="F31" s="558">
        <v>3290.1</v>
      </c>
      <c r="G31" s="558">
        <v>3525.62</v>
      </c>
      <c r="H31" s="558">
        <v>4093.95</v>
      </c>
      <c r="I31" s="558">
        <v>3520.99</v>
      </c>
      <c r="J31" s="558">
        <v>3185.28</v>
      </c>
      <c r="K31" s="558">
        <v>3101.26</v>
      </c>
      <c r="L31" s="558">
        <v>2489.2399999999998</v>
      </c>
      <c r="M31" s="558">
        <v>1879.52</v>
      </c>
      <c r="N31" s="399">
        <f t="shared" si="2"/>
        <v>47396.889999999992</v>
      </c>
    </row>
    <row r="32" spans="1:14" ht="20.100000000000001" customHeight="1" x14ac:dyDescent="0.25">
      <c r="A32" s="134" t="s">
        <v>198</v>
      </c>
      <c r="B32" s="558">
        <v>22868.42</v>
      </c>
      <c r="C32" s="558">
        <v>21257.94</v>
      </c>
      <c r="D32" s="558">
        <v>23464.25</v>
      </c>
      <c r="E32" s="558">
        <v>23305.66</v>
      </c>
      <c r="F32" s="558">
        <v>22291.879999999997</v>
      </c>
      <c r="G32" s="558">
        <v>20383.36</v>
      </c>
      <c r="H32" s="558">
        <v>20093.41</v>
      </c>
      <c r="I32" s="558">
        <v>21643.54</v>
      </c>
      <c r="J32" s="558">
        <v>19172.96</v>
      </c>
      <c r="K32" s="558">
        <v>23000.37</v>
      </c>
      <c r="L32" s="558">
        <v>21475.39</v>
      </c>
      <c r="M32" s="558">
        <v>21620.51</v>
      </c>
      <c r="N32" s="399">
        <f t="shared" si="2"/>
        <v>260577.69</v>
      </c>
    </row>
    <row r="33" spans="1:14" ht="20.100000000000001" customHeight="1" x14ac:dyDescent="0.25">
      <c r="A33" s="134" t="s">
        <v>339</v>
      </c>
      <c r="B33" s="558">
        <v>20758.565999999995</v>
      </c>
      <c r="C33" s="558">
        <v>17295.579999999998</v>
      </c>
      <c r="D33" s="558">
        <v>22177.438999999998</v>
      </c>
      <c r="E33" s="558">
        <v>26519.197</v>
      </c>
      <c r="F33" s="558">
        <v>24811.036999999997</v>
      </c>
      <c r="G33" s="558">
        <v>24573.93</v>
      </c>
      <c r="H33" s="558">
        <v>23620.349000000002</v>
      </c>
      <c r="I33" s="558">
        <v>24792.613000000001</v>
      </c>
      <c r="J33" s="558">
        <v>23732.825999999997</v>
      </c>
      <c r="K33" s="558">
        <v>28682.253000000001</v>
      </c>
      <c r="L33" s="558">
        <v>31202.290999999997</v>
      </c>
      <c r="M33" s="558">
        <v>24711.782999999999</v>
      </c>
      <c r="N33" s="399">
        <f t="shared" si="2"/>
        <v>292877.864</v>
      </c>
    </row>
    <row r="34" spans="1:14" ht="20.100000000000001" customHeight="1" x14ac:dyDescent="0.25">
      <c r="A34" s="134" t="s">
        <v>340</v>
      </c>
      <c r="B34" s="558"/>
      <c r="C34" s="558"/>
      <c r="D34" s="558"/>
      <c r="E34" s="558"/>
      <c r="F34" s="558"/>
      <c r="G34" s="558"/>
      <c r="H34" s="558"/>
      <c r="I34" s="558"/>
      <c r="J34" s="558"/>
      <c r="K34" s="558"/>
      <c r="L34" s="558"/>
      <c r="M34" s="558"/>
      <c r="N34" s="399"/>
    </row>
    <row r="35" spans="1:14" ht="20.100000000000001" customHeight="1" x14ac:dyDescent="0.25">
      <c r="A35" s="134" t="s">
        <v>205</v>
      </c>
      <c r="B35" s="558">
        <v>0</v>
      </c>
      <c r="C35" s="558">
        <v>0</v>
      </c>
      <c r="D35" s="558">
        <v>0</v>
      </c>
      <c r="E35" s="558">
        <v>0</v>
      </c>
      <c r="F35" s="558">
        <v>0</v>
      </c>
      <c r="G35" s="558">
        <v>0</v>
      </c>
      <c r="H35" s="558">
        <v>0</v>
      </c>
      <c r="I35" s="558">
        <v>0</v>
      </c>
      <c r="J35" s="558">
        <v>0</v>
      </c>
      <c r="K35" s="558">
        <v>0</v>
      </c>
      <c r="L35" s="558">
        <v>0</v>
      </c>
      <c r="M35" s="558">
        <v>0</v>
      </c>
      <c r="N35" s="399">
        <f t="shared" si="2"/>
        <v>0</v>
      </c>
    </row>
    <row r="36" spans="1:14" ht="15" x14ac:dyDescent="0.25">
      <c r="A36" s="134" t="s">
        <v>433</v>
      </c>
      <c r="B36" s="558">
        <v>0</v>
      </c>
      <c r="C36" s="558">
        <v>0</v>
      </c>
      <c r="D36" s="558">
        <v>0</v>
      </c>
      <c r="E36" s="558">
        <v>0</v>
      </c>
      <c r="F36" s="558">
        <v>0</v>
      </c>
      <c r="G36" s="558">
        <v>0</v>
      </c>
      <c r="H36" s="558">
        <v>0</v>
      </c>
      <c r="I36" s="558">
        <v>0</v>
      </c>
      <c r="J36" s="558">
        <v>0</v>
      </c>
      <c r="K36" s="558">
        <v>0</v>
      </c>
      <c r="L36" s="558">
        <v>0</v>
      </c>
      <c r="M36" s="558">
        <v>0</v>
      </c>
      <c r="N36" s="399">
        <f t="shared" si="2"/>
        <v>0</v>
      </c>
    </row>
    <row r="37" spans="1:14" ht="15" x14ac:dyDescent="0.25">
      <c r="A37" s="245" t="s">
        <v>15</v>
      </c>
      <c r="B37" s="398">
        <f>SUM(B23:B36)</f>
        <v>71254.401999999987</v>
      </c>
      <c r="C37" s="398">
        <f t="shared" ref="C37:M37" si="3">SUM(C23:C36)</f>
        <v>66042.031000000003</v>
      </c>
      <c r="D37" s="398">
        <f t="shared" si="3"/>
        <v>76921.486000000004</v>
      </c>
      <c r="E37" s="398">
        <f t="shared" si="3"/>
        <v>79202.906000000003</v>
      </c>
      <c r="F37" s="398">
        <f t="shared" si="3"/>
        <v>75588.066999999995</v>
      </c>
      <c r="G37" s="398">
        <f t="shared" si="3"/>
        <v>75822.043999999994</v>
      </c>
      <c r="H37" s="398">
        <f t="shared" si="3"/>
        <v>76188.551000000007</v>
      </c>
      <c r="I37" s="398">
        <f t="shared" si="3"/>
        <v>75274.308000000005</v>
      </c>
      <c r="J37" s="398">
        <f t="shared" si="3"/>
        <v>73395.873999999996</v>
      </c>
      <c r="K37" s="398">
        <f t="shared" si="3"/>
        <v>80709.557000000001</v>
      </c>
      <c r="L37" s="398">
        <f t="shared" si="3"/>
        <v>83582.953000000009</v>
      </c>
      <c r="M37" s="398">
        <f t="shared" si="3"/>
        <v>74585.353999999992</v>
      </c>
      <c r="N37" s="399">
        <f t="shared" si="2"/>
        <v>908567.53299999982</v>
      </c>
    </row>
  </sheetData>
  <pageMargins left="0.7" right="0.7" top="0.75" bottom="0.75" header="0.3" footer="0.3"/>
  <pageSetup paperSize="14" scale="7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O38"/>
  <sheetViews>
    <sheetView topLeftCell="A19" zoomScale="89" zoomScaleNormal="89" workbookViewId="0">
      <selection activeCell="B35" sqref="B35:N35"/>
    </sheetView>
  </sheetViews>
  <sheetFormatPr baseColWidth="10" defaultRowHeight="13.5" x14ac:dyDescent="0.25"/>
  <cols>
    <col min="1" max="1" width="32.42578125" style="8" customWidth="1"/>
    <col min="2" max="2" width="13.140625" style="8" customWidth="1"/>
    <col min="3" max="3" width="12" style="8" customWidth="1"/>
    <col min="4" max="4" width="12.7109375" style="133" customWidth="1"/>
    <col min="5" max="5" width="12.140625" style="8" customWidth="1"/>
    <col min="6" max="6" width="12.7109375" style="8" customWidth="1"/>
    <col min="7" max="7" width="13.5703125" style="8" customWidth="1"/>
    <col min="8" max="8" width="13" style="8" customWidth="1"/>
    <col min="9" max="9" width="12.85546875" style="8" customWidth="1"/>
    <col min="10" max="10" width="13" style="8" customWidth="1"/>
    <col min="11" max="11" width="12.85546875" style="8" customWidth="1"/>
    <col min="12" max="12" width="13" style="8" customWidth="1"/>
    <col min="13" max="13" width="13.140625" style="8" customWidth="1"/>
    <col min="14" max="14" width="17" style="8" customWidth="1"/>
    <col min="15" max="16384" width="11.42578125" style="8"/>
  </cols>
  <sheetData>
    <row r="1" spans="1:15" x14ac:dyDescent="0.25">
      <c r="A1" s="12" t="s">
        <v>461</v>
      </c>
      <c r="B1" s="12"/>
      <c r="C1" s="12"/>
      <c r="D1" s="34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x14ac:dyDescent="0.25">
      <c r="A2" s="130"/>
      <c r="B2" s="44"/>
      <c r="C2" s="44"/>
      <c r="D2" s="132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5" ht="20.100000000000001" customHeight="1" x14ac:dyDescent="0.25">
      <c r="A3" s="131" t="s">
        <v>227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5" ht="20.100000000000001" customHeight="1" x14ac:dyDescent="0.25">
      <c r="A4" s="42" t="s">
        <v>110</v>
      </c>
      <c r="B4" s="42" t="s">
        <v>2</v>
      </c>
      <c r="C4" s="42" t="s">
        <v>3</v>
      </c>
      <c r="D4" s="42" t="s">
        <v>4</v>
      </c>
      <c r="E4" s="42" t="s">
        <v>5</v>
      </c>
      <c r="F4" s="42" t="s">
        <v>6</v>
      </c>
      <c r="G4" s="42" t="s">
        <v>7</v>
      </c>
      <c r="H4" s="42" t="s">
        <v>8</v>
      </c>
      <c r="I4" s="42" t="s">
        <v>9</v>
      </c>
      <c r="J4" s="42" t="s">
        <v>10</v>
      </c>
      <c r="K4" s="42" t="s">
        <v>11</v>
      </c>
      <c r="L4" s="42" t="s">
        <v>12</v>
      </c>
      <c r="M4" s="42" t="s">
        <v>13</v>
      </c>
      <c r="N4" s="42" t="s">
        <v>22</v>
      </c>
    </row>
    <row r="5" spans="1:15" ht="20.100000000000001" customHeight="1" x14ac:dyDescent="0.25">
      <c r="A5" s="134" t="s">
        <v>190</v>
      </c>
      <c r="B5" s="395">
        <v>22049.7</v>
      </c>
      <c r="C5" s="395">
        <v>21020.46</v>
      </c>
      <c r="D5" s="395">
        <v>22727.269999999997</v>
      </c>
      <c r="E5" s="395">
        <v>23562.17</v>
      </c>
      <c r="F5" s="395">
        <v>24015.13</v>
      </c>
      <c r="G5" s="395">
        <v>22825.09</v>
      </c>
      <c r="H5" s="395">
        <v>23701.67</v>
      </c>
      <c r="I5" s="395">
        <v>23719.399999999998</v>
      </c>
      <c r="J5" s="395">
        <v>23887.759999999998</v>
      </c>
      <c r="K5" s="395">
        <v>24073.350000000002</v>
      </c>
      <c r="L5" s="395">
        <v>28501.97</v>
      </c>
      <c r="M5" s="395">
        <v>23106.32</v>
      </c>
      <c r="N5" s="391">
        <f>SUM(B5:M5)</f>
        <v>283190.28999999998</v>
      </c>
    </row>
    <row r="6" spans="1:15" ht="20.100000000000001" customHeight="1" x14ac:dyDescent="0.25">
      <c r="A6" s="134" t="s">
        <v>191</v>
      </c>
      <c r="B6" s="395">
        <v>10768.74</v>
      </c>
      <c r="C6" s="395">
        <v>10639.53</v>
      </c>
      <c r="D6" s="395">
        <v>11468.769999999999</v>
      </c>
      <c r="E6" s="395">
        <v>12232.09</v>
      </c>
      <c r="F6" s="395">
        <v>12456.670000000002</v>
      </c>
      <c r="G6" s="395">
        <v>11420.18</v>
      </c>
      <c r="H6" s="395">
        <v>11745.74</v>
      </c>
      <c r="I6" s="395">
        <v>11413.95</v>
      </c>
      <c r="J6" s="395">
        <v>11864.88</v>
      </c>
      <c r="K6" s="395">
        <v>11360.55</v>
      </c>
      <c r="L6" s="395">
        <v>12873.82</v>
      </c>
      <c r="M6" s="395">
        <v>11076.33</v>
      </c>
      <c r="N6" s="391">
        <f t="shared" ref="N6:N19" si="0">SUM(B6:M6)</f>
        <v>139321.25</v>
      </c>
    </row>
    <row r="7" spans="1:15" ht="20.100000000000001" customHeight="1" x14ac:dyDescent="0.25">
      <c r="A7" s="134" t="s">
        <v>192</v>
      </c>
      <c r="B7" s="395">
        <v>3575.8199999999997</v>
      </c>
      <c r="C7" s="395">
        <v>3556.5899999999997</v>
      </c>
      <c r="D7" s="395">
        <v>3407.77</v>
      </c>
      <c r="E7" s="395">
        <v>3317.95</v>
      </c>
      <c r="F7" s="395">
        <v>3440.5</v>
      </c>
      <c r="G7" s="395">
        <v>3223.6</v>
      </c>
      <c r="H7" s="395">
        <v>3359.04</v>
      </c>
      <c r="I7" s="395">
        <v>3372.49</v>
      </c>
      <c r="J7" s="395">
        <v>3406.24</v>
      </c>
      <c r="K7" s="395">
        <v>2999.6000000000004</v>
      </c>
      <c r="L7" s="395">
        <v>3358.9899999999993</v>
      </c>
      <c r="M7" s="395">
        <v>3078.06</v>
      </c>
      <c r="N7" s="391">
        <f t="shared" si="0"/>
        <v>40096.649999999994</v>
      </c>
    </row>
    <row r="8" spans="1:15" ht="20.100000000000001" customHeight="1" x14ac:dyDescent="0.25">
      <c r="A8" s="134" t="s">
        <v>214</v>
      </c>
      <c r="B8" s="395">
        <v>37.58</v>
      </c>
      <c r="C8" s="395">
        <v>26.66</v>
      </c>
      <c r="D8" s="395">
        <v>34.42</v>
      </c>
      <c r="E8" s="395">
        <v>16.97</v>
      </c>
      <c r="F8" s="395">
        <v>12.53</v>
      </c>
      <c r="G8" s="395">
        <v>4.5</v>
      </c>
      <c r="H8" s="395">
        <v>10.23</v>
      </c>
      <c r="I8" s="395">
        <v>5.95</v>
      </c>
      <c r="J8" s="395">
        <v>16.78</v>
      </c>
      <c r="K8" s="395">
        <v>21.01</v>
      </c>
      <c r="L8" s="395">
        <v>50.13</v>
      </c>
      <c r="M8" s="395"/>
      <c r="N8" s="391">
        <f t="shared" si="0"/>
        <v>236.75999999999996</v>
      </c>
    </row>
    <row r="9" spans="1:15" ht="20.100000000000001" customHeight="1" x14ac:dyDescent="0.25">
      <c r="A9" s="134" t="s">
        <v>193</v>
      </c>
      <c r="B9" s="395">
        <v>1320.66</v>
      </c>
      <c r="C9" s="395">
        <v>1282.03</v>
      </c>
      <c r="D9" s="395">
        <v>1069.57</v>
      </c>
      <c r="E9" s="395">
        <v>852.21</v>
      </c>
      <c r="F9" s="395">
        <v>748.21</v>
      </c>
      <c r="G9" s="395">
        <v>736.6</v>
      </c>
      <c r="H9" s="395">
        <v>856.28</v>
      </c>
      <c r="I9" s="395">
        <v>791.15</v>
      </c>
      <c r="J9" s="395">
        <v>790.26</v>
      </c>
      <c r="K9" s="395">
        <v>941.01</v>
      </c>
      <c r="L9" s="395">
        <v>1755.12</v>
      </c>
      <c r="M9" s="395">
        <v>739.72</v>
      </c>
      <c r="N9" s="391">
        <f t="shared" si="0"/>
        <v>11882.819999999998</v>
      </c>
    </row>
    <row r="10" spans="1:15" ht="20.100000000000001" customHeight="1" x14ac:dyDescent="0.25">
      <c r="A10" s="134" t="s">
        <v>194</v>
      </c>
      <c r="B10" s="395">
        <v>73.44</v>
      </c>
      <c r="C10" s="395">
        <v>68.33</v>
      </c>
      <c r="D10" s="395">
        <v>346.9</v>
      </c>
      <c r="E10" s="395">
        <v>1111.6399999999999</v>
      </c>
      <c r="F10" s="395">
        <v>2123.6</v>
      </c>
      <c r="G10" s="395">
        <v>3283.08</v>
      </c>
      <c r="H10" s="395">
        <v>2842.5</v>
      </c>
      <c r="I10" s="395">
        <v>2475.33</v>
      </c>
      <c r="J10" s="395">
        <v>1029.95</v>
      </c>
      <c r="K10" s="395">
        <v>940.5</v>
      </c>
      <c r="L10" s="395">
        <v>217.51999999999998</v>
      </c>
      <c r="M10" s="395">
        <v>50.46</v>
      </c>
      <c r="N10" s="391">
        <f t="shared" si="0"/>
        <v>14563.25</v>
      </c>
    </row>
    <row r="11" spans="1:15" ht="20.100000000000001" customHeight="1" x14ac:dyDescent="0.25">
      <c r="A11" s="134" t="s">
        <v>195</v>
      </c>
      <c r="B11" s="395">
        <v>7579.3489999999838</v>
      </c>
      <c r="C11" s="395">
        <v>7618.9210000000003</v>
      </c>
      <c r="D11" s="395">
        <v>13865.826999999999</v>
      </c>
      <c r="E11" s="395">
        <v>7303.42</v>
      </c>
      <c r="F11" s="395">
        <v>8417.84</v>
      </c>
      <c r="G11" s="395">
        <v>10455.639000000001</v>
      </c>
      <c r="H11" s="395">
        <v>13567.070000000002</v>
      </c>
      <c r="I11" s="395">
        <v>6656.52</v>
      </c>
      <c r="J11" s="395">
        <v>9188.0499999999993</v>
      </c>
      <c r="K11" s="395">
        <v>10512.444</v>
      </c>
      <c r="L11" s="395">
        <v>7309.74</v>
      </c>
      <c r="M11" s="395">
        <v>4466.72</v>
      </c>
      <c r="N11" s="391">
        <f t="shared" si="0"/>
        <v>106941.54000000001</v>
      </c>
      <c r="O11" s="27"/>
    </row>
    <row r="12" spans="1:15" ht="20.100000000000001" customHeight="1" x14ac:dyDescent="0.25">
      <c r="A12" s="134" t="s">
        <v>196</v>
      </c>
      <c r="B12" s="395">
        <v>0</v>
      </c>
      <c r="C12" s="395">
        <v>0</v>
      </c>
      <c r="D12" s="395">
        <v>0</v>
      </c>
      <c r="E12" s="395">
        <v>0</v>
      </c>
      <c r="F12" s="395">
        <v>14.55</v>
      </c>
      <c r="G12" s="395">
        <v>0</v>
      </c>
      <c r="H12" s="395">
        <v>0</v>
      </c>
      <c r="I12" s="395">
        <v>0</v>
      </c>
      <c r="J12" s="395">
        <v>0</v>
      </c>
      <c r="K12" s="395">
        <v>0</v>
      </c>
      <c r="L12" s="395">
        <v>0</v>
      </c>
      <c r="M12" s="395">
        <v>0</v>
      </c>
      <c r="N12" s="391">
        <f t="shared" si="0"/>
        <v>14.55</v>
      </c>
    </row>
    <row r="13" spans="1:15" ht="20.100000000000001" customHeight="1" x14ac:dyDescent="0.25">
      <c r="A13" s="134" t="s">
        <v>197</v>
      </c>
      <c r="B13" s="395">
        <v>19373.78</v>
      </c>
      <c r="C13" s="395">
        <v>17988.239999999998</v>
      </c>
      <c r="D13" s="395">
        <v>26563.64</v>
      </c>
      <c r="E13" s="395">
        <v>24793.940000000002</v>
      </c>
      <c r="F13" s="395">
        <v>23065.07</v>
      </c>
      <c r="G13" s="395">
        <v>24002.43</v>
      </c>
      <c r="H13" s="395">
        <v>20276.46</v>
      </c>
      <c r="I13" s="395">
        <v>19707.39</v>
      </c>
      <c r="J13" s="395">
        <v>15810.07</v>
      </c>
      <c r="K13" s="395">
        <v>19066.480000000003</v>
      </c>
      <c r="L13" s="395">
        <v>26640.690000000002</v>
      </c>
      <c r="M13" s="395">
        <v>7823.3600000000006</v>
      </c>
      <c r="N13" s="391">
        <f t="shared" si="0"/>
        <v>245111.55000000005</v>
      </c>
    </row>
    <row r="14" spans="1:15" ht="20.100000000000001" customHeight="1" x14ac:dyDescent="0.25">
      <c r="A14" s="134" t="s">
        <v>198</v>
      </c>
      <c r="B14" s="395">
        <v>36878.1</v>
      </c>
      <c r="C14" s="395">
        <v>33506.31</v>
      </c>
      <c r="D14" s="395">
        <v>35435.78</v>
      </c>
      <c r="E14" s="395">
        <v>34378.770000000004</v>
      </c>
      <c r="F14" s="395">
        <v>35072.79</v>
      </c>
      <c r="G14" s="395">
        <v>33569.54</v>
      </c>
      <c r="H14" s="395">
        <v>32448.71</v>
      </c>
      <c r="I14" s="395">
        <v>34725.049999999996</v>
      </c>
      <c r="J14" s="395">
        <v>29675.38</v>
      </c>
      <c r="K14" s="395">
        <v>35437.760000000002</v>
      </c>
      <c r="L14" s="395">
        <v>33926.729999999996</v>
      </c>
      <c r="M14" s="395">
        <v>35207.320000000007</v>
      </c>
      <c r="N14" s="391">
        <f t="shared" si="0"/>
        <v>410262.24000000005</v>
      </c>
    </row>
    <row r="15" spans="1:15" ht="20.100000000000001" customHeight="1" x14ac:dyDescent="0.25">
      <c r="A15" s="134" t="s">
        <v>339</v>
      </c>
      <c r="B15" s="395">
        <v>42274.873</v>
      </c>
      <c r="C15" s="395">
        <v>37337.784999999996</v>
      </c>
      <c r="D15" s="395">
        <v>47237.502</v>
      </c>
      <c r="E15" s="395">
        <v>49938.093000000001</v>
      </c>
      <c r="F15" s="395">
        <v>53103.108</v>
      </c>
      <c r="G15" s="395">
        <v>49275.042000000001</v>
      </c>
      <c r="H15" s="395">
        <v>44947.215999999993</v>
      </c>
      <c r="I15" s="395">
        <v>47889.95</v>
      </c>
      <c r="J15" s="395">
        <v>38292.440999999999</v>
      </c>
      <c r="K15" s="395">
        <v>45916.392000000007</v>
      </c>
      <c r="L15" s="395">
        <v>58584.880000000005</v>
      </c>
      <c r="M15" s="395">
        <v>36861.377</v>
      </c>
      <c r="N15" s="391">
        <f t="shared" si="0"/>
        <v>551658.65899999999</v>
      </c>
    </row>
    <row r="16" spans="1:15" ht="20.100000000000001" customHeight="1" x14ac:dyDescent="0.25">
      <c r="A16" s="134" t="s">
        <v>340</v>
      </c>
      <c r="B16" s="395">
        <v>0</v>
      </c>
      <c r="C16" s="395">
        <v>0</v>
      </c>
      <c r="D16" s="395">
        <v>0</v>
      </c>
      <c r="E16" s="395">
        <v>0</v>
      </c>
      <c r="F16" s="395">
        <v>0</v>
      </c>
      <c r="G16" s="395">
        <v>0</v>
      </c>
      <c r="H16" s="395">
        <v>0</v>
      </c>
      <c r="I16" s="395">
        <v>0</v>
      </c>
      <c r="J16" s="395">
        <v>0</v>
      </c>
      <c r="K16" s="395">
        <v>0</v>
      </c>
      <c r="L16" s="395">
        <v>0</v>
      </c>
      <c r="M16" s="395">
        <v>0</v>
      </c>
      <c r="N16" s="391">
        <f t="shared" si="0"/>
        <v>0</v>
      </c>
    </row>
    <row r="17" spans="1:14" ht="20.100000000000001" customHeight="1" x14ac:dyDescent="0.25">
      <c r="A17" s="134" t="s">
        <v>205</v>
      </c>
      <c r="B17" s="395"/>
      <c r="C17" s="395"/>
      <c r="D17" s="395"/>
      <c r="E17" s="395"/>
      <c r="F17" s="395"/>
      <c r="G17" s="395"/>
      <c r="H17" s="395"/>
      <c r="I17" s="395"/>
      <c r="J17" s="395"/>
      <c r="K17" s="395"/>
      <c r="L17" s="395"/>
      <c r="M17" s="395"/>
      <c r="N17" s="391">
        <f t="shared" si="0"/>
        <v>0</v>
      </c>
    </row>
    <row r="18" spans="1:14" ht="20.100000000000001" customHeight="1" x14ac:dyDescent="0.25">
      <c r="A18" s="134" t="s">
        <v>433</v>
      </c>
      <c r="B18" s="395">
        <v>301.851</v>
      </c>
      <c r="C18" s="395">
        <v>25.655999999999999</v>
      </c>
      <c r="D18" s="395">
        <v>17.273</v>
      </c>
      <c r="E18" s="395">
        <v>0</v>
      </c>
      <c r="F18" s="395">
        <v>0</v>
      </c>
      <c r="G18" s="395">
        <v>7.4020000000000001</v>
      </c>
      <c r="H18" s="395">
        <v>0</v>
      </c>
      <c r="I18" s="395">
        <v>0</v>
      </c>
      <c r="J18" s="395">
        <v>0</v>
      </c>
      <c r="K18" s="395">
        <v>0</v>
      </c>
      <c r="L18" s="395">
        <v>0</v>
      </c>
      <c r="M18" s="395">
        <v>0</v>
      </c>
      <c r="N18" s="391">
        <f t="shared" si="0"/>
        <v>352.18200000000002</v>
      </c>
    </row>
    <row r="19" spans="1:14" ht="20.100000000000001" customHeight="1" x14ac:dyDescent="0.25">
      <c r="A19" s="245" t="s">
        <v>15</v>
      </c>
      <c r="B19" s="396">
        <f>SUM(B5:B18)</f>
        <v>144233.89299999998</v>
      </c>
      <c r="C19" s="396">
        <f t="shared" ref="C19:M19" si="1">SUM(C5:C18)</f>
        <v>133070.51199999999</v>
      </c>
      <c r="D19" s="396">
        <f t="shared" si="1"/>
        <v>162174.72199999998</v>
      </c>
      <c r="E19" s="396">
        <f t="shared" si="1"/>
        <v>157507.253</v>
      </c>
      <c r="F19" s="396">
        <f t="shared" si="1"/>
        <v>162469.99800000002</v>
      </c>
      <c r="G19" s="396">
        <f t="shared" si="1"/>
        <v>158803.103</v>
      </c>
      <c r="H19" s="396">
        <f t="shared" si="1"/>
        <v>153754.91599999997</v>
      </c>
      <c r="I19" s="396">
        <f t="shared" si="1"/>
        <v>150757.18</v>
      </c>
      <c r="J19" s="396">
        <f t="shared" si="1"/>
        <v>133961.81099999999</v>
      </c>
      <c r="K19" s="396">
        <f t="shared" si="1"/>
        <v>151269.09600000002</v>
      </c>
      <c r="L19" s="396">
        <f t="shared" si="1"/>
        <v>173219.59</v>
      </c>
      <c r="M19" s="396">
        <f t="shared" si="1"/>
        <v>122409.66700000002</v>
      </c>
      <c r="N19" s="391">
        <f t="shared" si="0"/>
        <v>1803631.7409999999</v>
      </c>
    </row>
    <row r="20" spans="1:14" ht="20.100000000000001" customHeight="1" x14ac:dyDescent="0.25">
      <c r="A20" s="127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64"/>
    </row>
    <row r="21" spans="1:14" s="28" customFormat="1" ht="20.100000000000001" customHeight="1" x14ac:dyDescent="0.25">
      <c r="A21" s="12"/>
      <c r="B21" s="12"/>
      <c r="C21" s="12"/>
      <c r="D21" s="34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s="28" customFormat="1" ht="20.100000000000001" customHeight="1" x14ac:dyDescent="0.25">
      <c r="A22" s="131" t="s">
        <v>228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8" customFormat="1" ht="20.100000000000001" customHeight="1" x14ac:dyDescent="0.25">
      <c r="A23" s="42" t="s">
        <v>110</v>
      </c>
      <c r="B23" s="42" t="s">
        <v>2</v>
      </c>
      <c r="C23" s="42" t="s">
        <v>3</v>
      </c>
      <c r="D23" s="42" t="s">
        <v>4</v>
      </c>
      <c r="E23" s="42" t="s">
        <v>5</v>
      </c>
      <c r="F23" s="42" t="s">
        <v>6</v>
      </c>
      <c r="G23" s="42" t="s">
        <v>7</v>
      </c>
      <c r="H23" s="42" t="s">
        <v>8</v>
      </c>
      <c r="I23" s="42" t="s">
        <v>9</v>
      </c>
      <c r="J23" s="42" t="s">
        <v>10</v>
      </c>
      <c r="K23" s="42" t="s">
        <v>11</v>
      </c>
      <c r="L23" s="42" t="s">
        <v>12</v>
      </c>
      <c r="M23" s="42" t="s">
        <v>13</v>
      </c>
      <c r="N23" s="42" t="s">
        <v>22</v>
      </c>
    </row>
    <row r="24" spans="1:14" s="28" customFormat="1" ht="20.100000000000001" customHeight="1" x14ac:dyDescent="0.25">
      <c r="A24" s="134" t="s">
        <v>190</v>
      </c>
      <c r="B24" s="395">
        <v>11840.13</v>
      </c>
      <c r="C24" s="395">
        <v>11937.08</v>
      </c>
      <c r="D24" s="395">
        <v>11843.52</v>
      </c>
      <c r="E24" s="395">
        <v>10440.369999999999</v>
      </c>
      <c r="F24" s="395">
        <v>10659.239999999998</v>
      </c>
      <c r="G24" s="395">
        <v>9402.32</v>
      </c>
      <c r="H24" s="395">
        <v>10111.280000000001</v>
      </c>
      <c r="I24" s="395">
        <v>10192.89</v>
      </c>
      <c r="J24" s="395">
        <v>10332.280000000001</v>
      </c>
      <c r="K24" s="395">
        <v>10288.240000000002</v>
      </c>
      <c r="L24" s="388">
        <v>13521.47</v>
      </c>
      <c r="M24" s="394">
        <v>8998.69</v>
      </c>
      <c r="N24" s="391">
        <f t="shared" ref="N24:N36" si="2">SUM(B24:M24)</f>
        <v>129567.51</v>
      </c>
    </row>
    <row r="25" spans="1:14" s="28" customFormat="1" ht="20.100000000000001" customHeight="1" x14ac:dyDescent="0.25">
      <c r="A25" s="134" t="s">
        <v>191</v>
      </c>
      <c r="B25" s="395">
        <v>5713.49</v>
      </c>
      <c r="C25" s="395">
        <v>5893.51</v>
      </c>
      <c r="D25" s="395">
        <v>5510.2000000000007</v>
      </c>
      <c r="E25" s="395">
        <v>5516.34</v>
      </c>
      <c r="F25" s="395">
        <v>5479.59</v>
      </c>
      <c r="G25" s="395">
        <v>4282.88</v>
      </c>
      <c r="H25" s="395">
        <v>4654.59</v>
      </c>
      <c r="I25" s="395">
        <v>4611.9299999999994</v>
      </c>
      <c r="J25" s="395">
        <v>4740.0199999999995</v>
      </c>
      <c r="K25" s="395">
        <v>4275.84</v>
      </c>
      <c r="L25" s="388">
        <v>5006.58</v>
      </c>
      <c r="M25" s="394">
        <v>3844.2</v>
      </c>
      <c r="N25" s="391">
        <f t="shared" si="2"/>
        <v>59529.17</v>
      </c>
    </row>
    <row r="26" spans="1:14" s="28" customFormat="1" ht="20.100000000000001" customHeight="1" x14ac:dyDescent="0.25">
      <c r="A26" s="134" t="s">
        <v>192</v>
      </c>
      <c r="B26" s="395">
        <v>2999.45</v>
      </c>
      <c r="C26" s="395">
        <v>3024.67</v>
      </c>
      <c r="D26" s="395">
        <v>2790.82</v>
      </c>
      <c r="E26" s="395">
        <v>2377.59</v>
      </c>
      <c r="F26" s="395">
        <v>2487.16</v>
      </c>
      <c r="G26" s="395">
        <v>2252.36</v>
      </c>
      <c r="H26" s="395">
        <v>2320.92</v>
      </c>
      <c r="I26" s="395">
        <v>2216.64</v>
      </c>
      <c r="J26" s="395">
        <v>2372.2199999999998</v>
      </c>
      <c r="K26" s="395">
        <v>2237.89</v>
      </c>
      <c r="L26" s="388">
        <v>2828.4700000000003</v>
      </c>
      <c r="M26" s="394">
        <v>2135.39</v>
      </c>
      <c r="N26" s="391">
        <f t="shared" si="2"/>
        <v>30043.58</v>
      </c>
    </row>
    <row r="27" spans="1:14" s="28" customFormat="1" ht="20.100000000000001" customHeight="1" x14ac:dyDescent="0.25">
      <c r="A27" s="134" t="s">
        <v>214</v>
      </c>
      <c r="B27" s="395">
        <v>25</v>
      </c>
      <c r="C27" s="395">
        <v>25</v>
      </c>
      <c r="D27" s="395">
        <v>10</v>
      </c>
      <c r="E27" s="395"/>
      <c r="F27" s="395">
        <v>5</v>
      </c>
      <c r="G27" s="395"/>
      <c r="H27" s="395">
        <v>5</v>
      </c>
      <c r="I27" s="395"/>
      <c r="J27" s="395">
        <v>5</v>
      </c>
      <c r="K27" s="395">
        <v>5</v>
      </c>
      <c r="L27" s="388">
        <v>17</v>
      </c>
      <c r="M27" s="394"/>
      <c r="N27" s="391">
        <f t="shared" si="2"/>
        <v>97</v>
      </c>
    </row>
    <row r="28" spans="1:14" s="28" customFormat="1" ht="20.100000000000001" customHeight="1" x14ac:dyDescent="0.25">
      <c r="A28" s="134" t="s">
        <v>193</v>
      </c>
      <c r="B28" s="395">
        <v>504.35</v>
      </c>
      <c r="C28" s="395">
        <v>425.06</v>
      </c>
      <c r="D28" s="395">
        <v>181.04</v>
      </c>
      <c r="E28" s="395">
        <v>87.58</v>
      </c>
      <c r="F28" s="395">
        <v>147.06</v>
      </c>
      <c r="G28" s="395">
        <v>109.29</v>
      </c>
      <c r="H28" s="395">
        <v>179.6</v>
      </c>
      <c r="I28" s="395">
        <v>126.71</v>
      </c>
      <c r="J28" s="395">
        <v>91.99</v>
      </c>
      <c r="K28" s="395">
        <v>113.63</v>
      </c>
      <c r="L28" s="388">
        <v>334.61</v>
      </c>
      <c r="M28" s="394">
        <v>255.66</v>
      </c>
      <c r="N28" s="391">
        <f t="shared" si="2"/>
        <v>2556.58</v>
      </c>
    </row>
    <row r="29" spans="1:14" s="28" customFormat="1" ht="20.100000000000001" customHeight="1" x14ac:dyDescent="0.25">
      <c r="A29" s="134" t="s">
        <v>194</v>
      </c>
      <c r="B29" s="395">
        <v>17.939999999999998</v>
      </c>
      <c r="C29" s="395">
        <v>22.83</v>
      </c>
      <c r="D29" s="395">
        <v>283.21999999999997</v>
      </c>
      <c r="E29" s="395">
        <v>588.39</v>
      </c>
      <c r="F29" s="395">
        <v>886.87000000000012</v>
      </c>
      <c r="G29" s="395">
        <v>1325.15</v>
      </c>
      <c r="H29" s="395">
        <v>1170.82</v>
      </c>
      <c r="I29" s="395">
        <v>1213.98</v>
      </c>
      <c r="J29" s="395">
        <v>684.34999999999991</v>
      </c>
      <c r="K29" s="395">
        <v>463.94000000000005</v>
      </c>
      <c r="L29" s="388">
        <v>113.66000000000001</v>
      </c>
      <c r="M29" s="394">
        <v>41.84</v>
      </c>
      <c r="N29" s="391">
        <f t="shared" si="2"/>
        <v>6812.9900000000016</v>
      </c>
    </row>
    <row r="30" spans="1:14" s="28" customFormat="1" ht="20.100000000000001" customHeight="1" x14ac:dyDescent="0.25">
      <c r="A30" s="134" t="s">
        <v>195</v>
      </c>
      <c r="B30" s="395">
        <v>37.08</v>
      </c>
      <c r="C30" s="395">
        <v>25.28</v>
      </c>
      <c r="D30" s="395">
        <v>38.049999999999997</v>
      </c>
      <c r="E30" s="395">
        <v>27.71</v>
      </c>
      <c r="F30" s="395">
        <v>7.97</v>
      </c>
      <c r="G30" s="395">
        <v>40.6</v>
      </c>
      <c r="H30" s="395">
        <v>27.83</v>
      </c>
      <c r="I30" s="395">
        <v>0</v>
      </c>
      <c r="J30" s="395">
        <v>27.89</v>
      </c>
      <c r="K30" s="395">
        <v>28.29</v>
      </c>
      <c r="L30" s="388">
        <v>27.92</v>
      </c>
      <c r="M30" s="394">
        <v>0</v>
      </c>
      <c r="N30" s="391">
        <f t="shared" si="2"/>
        <v>288.62</v>
      </c>
    </row>
    <row r="31" spans="1:14" s="28" customFormat="1" ht="20.100000000000001" customHeight="1" x14ac:dyDescent="0.25">
      <c r="A31" s="134" t="s">
        <v>196</v>
      </c>
      <c r="B31" s="395">
        <v>0</v>
      </c>
      <c r="C31" s="395">
        <v>0</v>
      </c>
      <c r="D31" s="395">
        <v>0</v>
      </c>
      <c r="E31" s="395">
        <v>0</v>
      </c>
      <c r="F31" s="395">
        <v>0</v>
      </c>
      <c r="G31" s="395">
        <v>0</v>
      </c>
      <c r="H31" s="395">
        <v>0</v>
      </c>
      <c r="I31" s="395">
        <v>0</v>
      </c>
      <c r="J31" s="395">
        <v>0</v>
      </c>
      <c r="K31" s="395">
        <v>0</v>
      </c>
      <c r="L31" s="388">
        <v>0</v>
      </c>
      <c r="M31" s="394">
        <v>0</v>
      </c>
      <c r="N31" s="391">
        <f t="shared" si="2"/>
        <v>0</v>
      </c>
    </row>
    <row r="32" spans="1:14" s="28" customFormat="1" ht="20.100000000000001" customHeight="1" x14ac:dyDescent="0.25">
      <c r="A32" s="134" t="s">
        <v>197</v>
      </c>
      <c r="B32" s="395">
        <v>0</v>
      </c>
      <c r="C32" s="395">
        <v>0</v>
      </c>
      <c r="D32" s="395">
        <v>0</v>
      </c>
      <c r="E32" s="395">
        <v>0</v>
      </c>
      <c r="F32" s="395">
        <v>0</v>
      </c>
      <c r="G32" s="395">
        <v>0</v>
      </c>
      <c r="H32" s="395">
        <v>0</v>
      </c>
      <c r="I32" s="395">
        <v>0</v>
      </c>
      <c r="J32" s="395">
        <v>0</v>
      </c>
      <c r="K32" s="395">
        <v>0</v>
      </c>
      <c r="L32" s="388">
        <v>0</v>
      </c>
      <c r="M32" s="394">
        <v>0</v>
      </c>
      <c r="N32" s="391">
        <f t="shared" si="2"/>
        <v>0</v>
      </c>
    </row>
    <row r="33" spans="1:14" s="28" customFormat="1" ht="20.100000000000001" customHeight="1" x14ac:dyDescent="0.25">
      <c r="A33" s="134" t="s">
        <v>198</v>
      </c>
      <c r="B33" s="395">
        <v>15664.91</v>
      </c>
      <c r="C33" s="395">
        <v>15362.619999999999</v>
      </c>
      <c r="D33" s="395">
        <v>14830.13</v>
      </c>
      <c r="E33" s="395">
        <v>13786.01</v>
      </c>
      <c r="F33" s="395">
        <v>13997.86</v>
      </c>
      <c r="G33" s="395">
        <v>13063.48</v>
      </c>
      <c r="H33" s="395">
        <v>13289.279999999999</v>
      </c>
      <c r="I33" s="395">
        <v>13918.689999999999</v>
      </c>
      <c r="J33" s="395">
        <v>12254.33</v>
      </c>
      <c r="K33" s="395">
        <v>14181.79</v>
      </c>
      <c r="L33" s="388">
        <v>13528.58</v>
      </c>
      <c r="M33" s="394">
        <v>14450.5</v>
      </c>
      <c r="N33" s="391">
        <f t="shared" si="2"/>
        <v>168328.18</v>
      </c>
    </row>
    <row r="34" spans="1:14" s="28" customFormat="1" ht="20.100000000000001" customHeight="1" x14ac:dyDescent="0.25">
      <c r="A34" s="134" t="s">
        <v>339</v>
      </c>
      <c r="B34" s="395">
        <v>15999.599999999999</v>
      </c>
      <c r="C34" s="395">
        <v>13706.79</v>
      </c>
      <c r="D34" s="395">
        <v>19043.79</v>
      </c>
      <c r="E34" s="395">
        <v>18161.120000000003</v>
      </c>
      <c r="F34" s="395">
        <v>18056.05</v>
      </c>
      <c r="G34" s="395">
        <v>14540.300000000001</v>
      </c>
      <c r="H34" s="395">
        <v>14451.42</v>
      </c>
      <c r="I34" s="395">
        <v>16150.35</v>
      </c>
      <c r="J34" s="395">
        <v>13451.67</v>
      </c>
      <c r="K34" s="395">
        <v>15463.84</v>
      </c>
      <c r="L34" s="388">
        <v>21386.99</v>
      </c>
      <c r="M34" s="394">
        <v>8311.09</v>
      </c>
      <c r="N34" s="391">
        <f t="shared" si="2"/>
        <v>188723.01</v>
      </c>
    </row>
    <row r="35" spans="1:14" s="28" customFormat="1" ht="20.100000000000001" customHeight="1" x14ac:dyDescent="0.25">
      <c r="A35" s="134" t="s">
        <v>340</v>
      </c>
      <c r="B35" s="395"/>
      <c r="C35" s="395"/>
      <c r="D35" s="395"/>
      <c r="E35" s="395"/>
      <c r="F35" s="395"/>
      <c r="G35" s="395"/>
      <c r="H35" s="395"/>
      <c r="I35" s="395"/>
      <c r="J35" s="395"/>
      <c r="K35" s="395"/>
      <c r="L35" s="388"/>
      <c r="M35" s="394"/>
      <c r="N35" s="391"/>
    </row>
    <row r="36" spans="1:14" s="28" customFormat="1" ht="20.100000000000001" customHeight="1" x14ac:dyDescent="0.25">
      <c r="A36" s="134" t="s">
        <v>205</v>
      </c>
      <c r="B36" s="395"/>
      <c r="C36" s="395"/>
      <c r="D36" s="395"/>
      <c r="E36" s="395"/>
      <c r="F36" s="395"/>
      <c r="G36" s="395"/>
      <c r="H36" s="395"/>
      <c r="I36" s="395"/>
      <c r="J36" s="395"/>
      <c r="K36" s="395"/>
      <c r="L36" s="388"/>
      <c r="M36" s="394"/>
      <c r="N36" s="391">
        <f t="shared" si="2"/>
        <v>0</v>
      </c>
    </row>
    <row r="37" spans="1:14" ht="15" x14ac:dyDescent="0.25">
      <c r="A37" s="134" t="s">
        <v>433</v>
      </c>
      <c r="B37" s="385"/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6"/>
    </row>
    <row r="38" spans="1:14" ht="15" x14ac:dyDescent="0.25">
      <c r="A38" s="245" t="s">
        <v>15</v>
      </c>
      <c r="B38" s="397">
        <f t="shared" ref="B38:M38" si="3">SUM(B24:B37)</f>
        <v>52801.95</v>
      </c>
      <c r="C38" s="397">
        <f t="shared" si="3"/>
        <v>50422.840000000004</v>
      </c>
      <c r="D38" s="397">
        <f t="shared" si="3"/>
        <v>54530.770000000004</v>
      </c>
      <c r="E38" s="397">
        <f t="shared" si="3"/>
        <v>50985.11</v>
      </c>
      <c r="F38" s="397">
        <f t="shared" si="3"/>
        <v>51726.8</v>
      </c>
      <c r="G38" s="397">
        <f t="shared" si="3"/>
        <v>45016.380000000005</v>
      </c>
      <c r="H38" s="397">
        <f t="shared" si="3"/>
        <v>46210.74</v>
      </c>
      <c r="I38" s="397">
        <f t="shared" si="3"/>
        <v>48431.189999999995</v>
      </c>
      <c r="J38" s="397">
        <f t="shared" si="3"/>
        <v>43959.75</v>
      </c>
      <c r="K38" s="397">
        <f t="shared" si="3"/>
        <v>47058.460000000006</v>
      </c>
      <c r="L38" s="397">
        <f t="shared" si="3"/>
        <v>56765.279999999999</v>
      </c>
      <c r="M38" s="397">
        <f t="shared" si="3"/>
        <v>38037.369999999995</v>
      </c>
      <c r="N38" s="391">
        <f>SUM(B38:M38)</f>
        <v>585946.64</v>
      </c>
    </row>
  </sheetData>
  <pageMargins left="0.7" right="0.7" top="0.75" bottom="0.75" header="0.3" footer="0.3"/>
  <pageSetup paperSize="14" scale="7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A1:N37"/>
  <sheetViews>
    <sheetView topLeftCell="A10" zoomScale="89" zoomScaleNormal="89" workbookViewId="0">
      <selection activeCell="B34" sqref="B34:N34"/>
    </sheetView>
  </sheetViews>
  <sheetFormatPr baseColWidth="10" defaultRowHeight="13.5" x14ac:dyDescent="0.25"/>
  <cols>
    <col min="1" max="1" width="32.42578125" style="8" customWidth="1"/>
    <col min="2" max="2" width="12.140625" style="8" customWidth="1"/>
    <col min="3" max="3" width="12" style="8" customWidth="1"/>
    <col min="4" max="4" width="12.7109375" style="8" customWidth="1"/>
    <col min="5" max="5" width="12.57031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" style="8" customWidth="1"/>
    <col min="15" max="16384" width="11.42578125" style="8"/>
  </cols>
  <sheetData>
    <row r="1" spans="1:14" x14ac:dyDescent="0.25">
      <c r="A1" s="12" t="s">
        <v>461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30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20.100000000000001" customHeight="1" x14ac:dyDescent="0.25">
      <c r="A3" s="131" t="s">
        <v>334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 ht="20.100000000000001" customHeight="1" x14ac:dyDescent="0.25">
      <c r="A4" s="42" t="s">
        <v>110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39" t="s">
        <v>7</v>
      </c>
      <c r="H4" s="39" t="s">
        <v>8</v>
      </c>
      <c r="I4" s="39" t="s">
        <v>9</v>
      </c>
      <c r="J4" s="39" t="s">
        <v>10</v>
      </c>
      <c r="K4" s="39" t="s">
        <v>11</v>
      </c>
      <c r="L4" s="39" t="s">
        <v>12</v>
      </c>
      <c r="M4" s="39" t="s">
        <v>13</v>
      </c>
      <c r="N4" s="39" t="s">
        <v>22</v>
      </c>
    </row>
    <row r="5" spans="1:14" ht="20.100000000000001" customHeight="1" x14ac:dyDescent="0.25">
      <c r="A5" s="134" t="s">
        <v>190</v>
      </c>
      <c r="B5" s="400">
        <v>9841.119999999999</v>
      </c>
      <c r="C5" s="400">
        <v>9635.19</v>
      </c>
      <c r="D5" s="400">
        <v>9301.9</v>
      </c>
      <c r="E5" s="400">
        <v>3752.0899999999997</v>
      </c>
      <c r="F5" s="400">
        <v>3816.6499999999996</v>
      </c>
      <c r="G5" s="400">
        <v>3667.95</v>
      </c>
      <c r="H5" s="400">
        <v>3844.4799999999996</v>
      </c>
      <c r="I5" s="400">
        <v>3863.63</v>
      </c>
      <c r="J5" s="400">
        <v>3974.8500000000004</v>
      </c>
      <c r="K5" s="400">
        <v>4148.47</v>
      </c>
      <c r="L5" s="401">
        <v>4987.08</v>
      </c>
      <c r="M5" s="402">
        <v>3825.04</v>
      </c>
      <c r="N5" s="387">
        <f t="shared" ref="N5:N17" si="0">SUM(B5:M5)</f>
        <v>64658.44999999999</v>
      </c>
    </row>
    <row r="6" spans="1:14" ht="20.100000000000001" customHeight="1" x14ac:dyDescent="0.25">
      <c r="A6" s="134" t="s">
        <v>191</v>
      </c>
      <c r="B6" s="400">
        <v>5572.66</v>
      </c>
      <c r="C6" s="400">
        <v>4663.62</v>
      </c>
      <c r="D6" s="400">
        <v>4952.4399999999996</v>
      </c>
      <c r="E6" s="400">
        <v>1823.99</v>
      </c>
      <c r="F6" s="400">
        <v>1842.37</v>
      </c>
      <c r="G6" s="400">
        <v>1731.37</v>
      </c>
      <c r="H6" s="400">
        <v>1784.3500000000001</v>
      </c>
      <c r="I6" s="400">
        <v>1757.55</v>
      </c>
      <c r="J6" s="400">
        <v>1812.7599999999998</v>
      </c>
      <c r="K6" s="400">
        <v>1747.09</v>
      </c>
      <c r="L6" s="401">
        <v>1988.5700000000002</v>
      </c>
      <c r="M6" s="402">
        <v>1645.62</v>
      </c>
      <c r="N6" s="387">
        <f t="shared" si="0"/>
        <v>31322.389999999992</v>
      </c>
    </row>
    <row r="7" spans="1:14" ht="20.100000000000001" customHeight="1" x14ac:dyDescent="0.25">
      <c r="A7" s="134" t="s">
        <v>192</v>
      </c>
      <c r="B7" s="400">
        <v>2535.37</v>
      </c>
      <c r="C7" s="400">
        <v>2534.9900000000002</v>
      </c>
      <c r="D7" s="400">
        <v>2130.6</v>
      </c>
      <c r="E7" s="400">
        <v>1081.3699999999999</v>
      </c>
      <c r="F7" s="400">
        <v>1112.3399999999999</v>
      </c>
      <c r="G7" s="400">
        <v>1084.1399999999999</v>
      </c>
      <c r="H7" s="400">
        <v>1055.22</v>
      </c>
      <c r="I7" s="400">
        <v>1104.26</v>
      </c>
      <c r="J7" s="400">
        <v>1135.8300000000002</v>
      </c>
      <c r="K7" s="400">
        <v>1078.5899999999999</v>
      </c>
      <c r="L7" s="401">
        <v>1195.3499999999999</v>
      </c>
      <c r="M7" s="402">
        <v>1039.6099999999999</v>
      </c>
      <c r="N7" s="387">
        <f t="shared" si="0"/>
        <v>17087.670000000002</v>
      </c>
    </row>
    <row r="8" spans="1:14" ht="20.100000000000001" customHeight="1" x14ac:dyDescent="0.25">
      <c r="A8" s="134" t="s">
        <v>214</v>
      </c>
      <c r="B8" s="400"/>
      <c r="C8" s="400"/>
      <c r="D8" s="400"/>
      <c r="E8" s="400"/>
      <c r="F8" s="400">
        <v>5</v>
      </c>
      <c r="G8" s="400"/>
      <c r="H8" s="400"/>
      <c r="I8" s="400"/>
      <c r="J8" s="400"/>
      <c r="K8" s="400">
        <v>5</v>
      </c>
      <c r="L8" s="401">
        <v>15</v>
      </c>
      <c r="M8" s="402"/>
      <c r="N8" s="387">
        <f t="shared" si="0"/>
        <v>25</v>
      </c>
    </row>
    <row r="9" spans="1:14" ht="20.100000000000001" customHeight="1" x14ac:dyDescent="0.25">
      <c r="A9" s="134" t="s">
        <v>193</v>
      </c>
      <c r="B9" s="400">
        <v>72.95</v>
      </c>
      <c r="C9" s="400">
        <v>40.18</v>
      </c>
      <c r="D9" s="400">
        <v>4.42</v>
      </c>
      <c r="E9" s="400">
        <v>9.48</v>
      </c>
      <c r="F9" s="400">
        <v>4.26</v>
      </c>
      <c r="G9" s="400">
        <v>1.6</v>
      </c>
      <c r="H9" s="400">
        <v>4.55</v>
      </c>
      <c r="I9" s="400">
        <v>16.079999999999998</v>
      </c>
      <c r="J9" s="400">
        <v>5.12</v>
      </c>
      <c r="K9" s="400">
        <v>0</v>
      </c>
      <c r="L9" s="401">
        <v>5</v>
      </c>
      <c r="M9" s="402">
        <v>3.46</v>
      </c>
      <c r="N9" s="387">
        <f t="shared" si="0"/>
        <v>167.1</v>
      </c>
    </row>
    <row r="10" spans="1:14" ht="20.100000000000001" customHeight="1" x14ac:dyDescent="0.25">
      <c r="A10" s="134" t="s">
        <v>194</v>
      </c>
      <c r="B10" s="400">
        <v>12.440000000000001</v>
      </c>
      <c r="C10" s="400">
        <v>17.3</v>
      </c>
      <c r="D10" s="400">
        <v>170.55</v>
      </c>
      <c r="E10" s="400">
        <v>175.97</v>
      </c>
      <c r="F10" s="400">
        <v>292.14999999999998</v>
      </c>
      <c r="G10" s="400">
        <v>475.60999999999996</v>
      </c>
      <c r="H10" s="400">
        <v>436.53</v>
      </c>
      <c r="I10" s="400">
        <v>400.16999999999996</v>
      </c>
      <c r="J10" s="400">
        <v>219.96</v>
      </c>
      <c r="K10" s="400">
        <v>205.7</v>
      </c>
      <c r="L10" s="401">
        <v>75.960000000000008</v>
      </c>
      <c r="M10" s="402">
        <v>11.690000000000001</v>
      </c>
      <c r="N10" s="387">
        <f t="shared" si="0"/>
        <v>2494.0299999999997</v>
      </c>
    </row>
    <row r="11" spans="1:14" ht="20.100000000000001" customHeight="1" x14ac:dyDescent="0.25">
      <c r="A11" s="134" t="s">
        <v>195</v>
      </c>
      <c r="B11" s="400">
        <v>1007.37</v>
      </c>
      <c r="C11" s="400">
        <v>505.84</v>
      </c>
      <c r="D11" s="400">
        <v>644.03</v>
      </c>
      <c r="E11" s="400">
        <v>897.07</v>
      </c>
      <c r="F11" s="400">
        <v>470.15</v>
      </c>
      <c r="G11" s="400">
        <v>446.4</v>
      </c>
      <c r="H11" s="400">
        <v>251.58</v>
      </c>
      <c r="I11" s="400">
        <v>531.05999999999995</v>
      </c>
      <c r="J11" s="400">
        <v>474.24</v>
      </c>
      <c r="K11" s="400">
        <v>529.45000000000005</v>
      </c>
      <c r="L11" s="401">
        <v>558.17999999999995</v>
      </c>
      <c r="M11" s="402">
        <v>698.94</v>
      </c>
      <c r="N11" s="387">
        <f t="shared" si="0"/>
        <v>7014.3099999999995</v>
      </c>
    </row>
    <row r="12" spans="1:14" ht="20.100000000000001" customHeight="1" x14ac:dyDescent="0.25">
      <c r="A12" s="134" t="s">
        <v>196</v>
      </c>
      <c r="B12" s="400">
        <v>267.89</v>
      </c>
      <c r="C12" s="400">
        <v>377.46</v>
      </c>
      <c r="D12" s="400">
        <v>352.31</v>
      </c>
      <c r="E12" s="400">
        <v>262.11</v>
      </c>
      <c r="F12" s="400">
        <v>483.74</v>
      </c>
      <c r="G12" s="400">
        <v>559.91</v>
      </c>
      <c r="H12" s="400">
        <v>698.06</v>
      </c>
      <c r="I12" s="400">
        <v>427.72</v>
      </c>
      <c r="J12" s="400">
        <v>579.84</v>
      </c>
      <c r="K12" s="400">
        <v>776.84</v>
      </c>
      <c r="L12" s="401">
        <v>213.91</v>
      </c>
      <c r="M12" s="402">
        <v>107.22</v>
      </c>
      <c r="N12" s="387">
        <f t="shared" si="0"/>
        <v>5107.01</v>
      </c>
    </row>
    <row r="13" spans="1:14" ht="20.100000000000001" customHeight="1" x14ac:dyDescent="0.25">
      <c r="A13" s="134" t="s">
        <v>197</v>
      </c>
      <c r="B13" s="400">
        <v>3099.49</v>
      </c>
      <c r="C13" s="400">
        <v>4373.5</v>
      </c>
      <c r="D13" s="400">
        <v>3447.76</v>
      </c>
      <c r="E13" s="400">
        <v>3607.5</v>
      </c>
      <c r="F13" s="400">
        <v>2906.39</v>
      </c>
      <c r="G13" s="400">
        <v>3249.83</v>
      </c>
      <c r="H13" s="400">
        <v>4051.91</v>
      </c>
      <c r="I13" s="400">
        <v>4816.4299999999994</v>
      </c>
      <c r="J13" s="400">
        <v>2894.5800000000004</v>
      </c>
      <c r="K13" s="400">
        <v>3957.8700000000003</v>
      </c>
      <c r="L13" s="401">
        <v>2628.8</v>
      </c>
      <c r="M13" s="402">
        <v>4439.59</v>
      </c>
      <c r="N13" s="387">
        <f t="shared" si="0"/>
        <v>43473.650000000009</v>
      </c>
    </row>
    <row r="14" spans="1:14" ht="20.100000000000001" customHeight="1" x14ac:dyDescent="0.25">
      <c r="A14" s="134" t="s">
        <v>198</v>
      </c>
      <c r="B14" s="400">
        <v>8253.4</v>
      </c>
      <c r="C14" s="400">
        <v>7671.34</v>
      </c>
      <c r="D14" s="400">
        <v>7138.03</v>
      </c>
      <c r="E14" s="400">
        <v>7045</v>
      </c>
      <c r="F14" s="400">
        <v>7193.18</v>
      </c>
      <c r="G14" s="400">
        <v>6693.16</v>
      </c>
      <c r="H14" s="400">
        <v>6492.34</v>
      </c>
      <c r="I14" s="400">
        <v>7326</v>
      </c>
      <c r="J14" s="400">
        <v>6492.26</v>
      </c>
      <c r="K14" s="400">
        <v>7923.51</v>
      </c>
      <c r="L14" s="401">
        <v>7633.8899999999994</v>
      </c>
      <c r="M14" s="402">
        <v>7510.56</v>
      </c>
      <c r="N14" s="387">
        <f t="shared" si="0"/>
        <v>87372.67</v>
      </c>
    </row>
    <row r="15" spans="1:14" ht="20.100000000000001" customHeight="1" x14ac:dyDescent="0.25">
      <c r="A15" s="134" t="s">
        <v>339</v>
      </c>
      <c r="B15" s="400">
        <v>12831.16</v>
      </c>
      <c r="C15" s="400">
        <v>11204.21</v>
      </c>
      <c r="D15" s="400">
        <v>13796.03</v>
      </c>
      <c r="E15" s="400">
        <v>6517.33</v>
      </c>
      <c r="F15" s="400">
        <v>6880.66</v>
      </c>
      <c r="G15" s="400">
        <v>7012.3</v>
      </c>
      <c r="H15" s="400">
        <v>6494.2400000000007</v>
      </c>
      <c r="I15" s="400">
        <v>7840.579999999999</v>
      </c>
      <c r="J15" s="400">
        <v>5886.52</v>
      </c>
      <c r="K15" s="400">
        <v>6950.2199999999993</v>
      </c>
      <c r="L15" s="401">
        <v>8508.02</v>
      </c>
      <c r="M15" s="402">
        <v>5558.34</v>
      </c>
      <c r="N15" s="387">
        <f t="shared" si="0"/>
        <v>99479.61</v>
      </c>
    </row>
    <row r="16" spans="1:14" ht="20.100000000000001" customHeight="1" x14ac:dyDescent="0.25">
      <c r="A16" s="134" t="s">
        <v>340</v>
      </c>
      <c r="B16" s="400">
        <v>0</v>
      </c>
      <c r="C16" s="400">
        <v>0</v>
      </c>
      <c r="D16" s="400">
        <v>0</v>
      </c>
      <c r="E16" s="400">
        <v>0</v>
      </c>
      <c r="F16" s="400">
        <v>0</v>
      </c>
      <c r="G16" s="400">
        <v>0</v>
      </c>
      <c r="H16" s="400">
        <v>0</v>
      </c>
      <c r="I16" s="400">
        <v>0</v>
      </c>
      <c r="J16" s="400">
        <v>0</v>
      </c>
      <c r="K16" s="400">
        <v>0</v>
      </c>
      <c r="L16" s="401">
        <v>0</v>
      </c>
      <c r="M16" s="402">
        <v>0</v>
      </c>
      <c r="N16" s="387">
        <f t="shared" si="0"/>
        <v>0</v>
      </c>
    </row>
    <row r="17" spans="1:14" s="28" customFormat="1" ht="20.100000000000001" customHeight="1" x14ac:dyDescent="0.25">
      <c r="A17" s="134" t="s">
        <v>205</v>
      </c>
      <c r="B17" s="400"/>
      <c r="C17" s="400"/>
      <c r="D17" s="400"/>
      <c r="E17" s="400"/>
      <c r="F17" s="400"/>
      <c r="G17" s="400"/>
      <c r="H17" s="400"/>
      <c r="I17" s="400"/>
      <c r="J17" s="400"/>
      <c r="K17" s="400"/>
      <c r="L17" s="401"/>
      <c r="M17" s="402"/>
      <c r="N17" s="387">
        <f t="shared" si="0"/>
        <v>0</v>
      </c>
    </row>
    <row r="18" spans="1:14" ht="20.100000000000001" customHeight="1" x14ac:dyDescent="0.25">
      <c r="A18" s="134" t="s">
        <v>433</v>
      </c>
      <c r="B18" s="385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6"/>
    </row>
    <row r="19" spans="1:14" ht="20.100000000000001" customHeight="1" x14ac:dyDescent="0.25">
      <c r="A19" s="245" t="s">
        <v>15</v>
      </c>
      <c r="B19" s="403">
        <f t="shared" ref="B19:M19" si="1">SUM(B5:B18)</f>
        <v>43493.849999999991</v>
      </c>
      <c r="C19" s="403">
        <f t="shared" si="1"/>
        <v>41023.630000000005</v>
      </c>
      <c r="D19" s="403">
        <f t="shared" si="1"/>
        <v>41938.069999999992</v>
      </c>
      <c r="E19" s="403">
        <f t="shared" si="1"/>
        <v>25171.909999999996</v>
      </c>
      <c r="F19" s="403">
        <f t="shared" si="1"/>
        <v>25006.89</v>
      </c>
      <c r="G19" s="403">
        <f t="shared" si="1"/>
        <v>24922.269999999997</v>
      </c>
      <c r="H19" s="403">
        <f t="shared" si="1"/>
        <v>25113.260000000002</v>
      </c>
      <c r="I19" s="403">
        <f t="shared" si="1"/>
        <v>28083.48</v>
      </c>
      <c r="J19" s="403">
        <f t="shared" si="1"/>
        <v>23475.960000000003</v>
      </c>
      <c r="K19" s="403">
        <f t="shared" si="1"/>
        <v>27322.739999999998</v>
      </c>
      <c r="L19" s="403">
        <f t="shared" si="1"/>
        <v>27809.759999999998</v>
      </c>
      <c r="M19" s="403">
        <f t="shared" si="1"/>
        <v>24840.07</v>
      </c>
      <c r="N19" s="387">
        <f>SUM(B19:M19)</f>
        <v>358201.89</v>
      </c>
    </row>
    <row r="20" spans="1:14" ht="20.100000000000001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20.100000000000001" customHeight="1" x14ac:dyDescent="0.25">
      <c r="A21" s="131" t="s">
        <v>230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</row>
    <row r="22" spans="1:14" ht="20.100000000000001" customHeight="1" x14ac:dyDescent="0.25">
      <c r="A22" s="42" t="s">
        <v>110</v>
      </c>
      <c r="B22" s="42" t="s">
        <v>2</v>
      </c>
      <c r="C22" s="42" t="s">
        <v>3</v>
      </c>
      <c r="D22" s="42" t="s">
        <v>4</v>
      </c>
      <c r="E22" s="42" t="s">
        <v>5</v>
      </c>
      <c r="F22" s="42" t="s">
        <v>6</v>
      </c>
      <c r="G22" s="42" t="s">
        <v>7</v>
      </c>
      <c r="H22" s="42" t="s">
        <v>8</v>
      </c>
      <c r="I22" s="42" t="s">
        <v>9</v>
      </c>
      <c r="J22" s="42" t="s">
        <v>10</v>
      </c>
      <c r="K22" s="42" t="s">
        <v>11</v>
      </c>
      <c r="L22" s="42" t="s">
        <v>12</v>
      </c>
      <c r="M22" s="42" t="s">
        <v>13</v>
      </c>
      <c r="N22" s="42" t="s">
        <v>22</v>
      </c>
    </row>
    <row r="23" spans="1:14" ht="20.100000000000001" customHeight="1" x14ac:dyDescent="0.25">
      <c r="A23" s="134" t="s">
        <v>190</v>
      </c>
      <c r="B23" s="400">
        <v>12720.24</v>
      </c>
      <c r="C23" s="400">
        <v>10705.460000000001</v>
      </c>
      <c r="D23" s="400">
        <v>11687.689999999999</v>
      </c>
      <c r="E23" s="400">
        <v>10381.48</v>
      </c>
      <c r="F23" s="400">
        <v>10599.67</v>
      </c>
      <c r="G23" s="400">
        <v>10289.09</v>
      </c>
      <c r="H23" s="400">
        <v>10383.120000000001</v>
      </c>
      <c r="I23" s="400">
        <v>10465.119999999999</v>
      </c>
      <c r="J23" s="400">
        <v>10377.880000000001</v>
      </c>
      <c r="K23" s="400">
        <v>11317.86</v>
      </c>
      <c r="L23" s="404">
        <v>14299.75</v>
      </c>
      <c r="M23" s="405">
        <v>9505.7099999999991</v>
      </c>
      <c r="N23" s="389">
        <f t="shared" ref="N23:N35" si="2">SUM(B23:M23)</f>
        <v>132733.06999999998</v>
      </c>
    </row>
    <row r="24" spans="1:14" ht="20.100000000000001" customHeight="1" x14ac:dyDescent="0.25">
      <c r="A24" s="134" t="s">
        <v>191</v>
      </c>
      <c r="B24" s="400">
        <v>6101.0199999999995</v>
      </c>
      <c r="C24" s="400">
        <v>4776.92</v>
      </c>
      <c r="D24" s="400">
        <v>5595.24</v>
      </c>
      <c r="E24" s="400">
        <v>5545.3099999999995</v>
      </c>
      <c r="F24" s="400">
        <v>5718.06</v>
      </c>
      <c r="G24" s="400">
        <v>5100.1000000000004</v>
      </c>
      <c r="H24" s="400">
        <v>5034.18</v>
      </c>
      <c r="I24" s="400">
        <v>5011.5</v>
      </c>
      <c r="J24" s="400">
        <v>5082.87</v>
      </c>
      <c r="K24" s="400">
        <v>4984.84</v>
      </c>
      <c r="L24" s="404">
        <v>6130.78</v>
      </c>
      <c r="M24" s="405">
        <v>4429.24</v>
      </c>
      <c r="N24" s="389">
        <f t="shared" si="2"/>
        <v>63510.060000000005</v>
      </c>
    </row>
    <row r="25" spans="1:14" ht="20.100000000000001" customHeight="1" x14ac:dyDescent="0.25">
      <c r="A25" s="134" t="s">
        <v>192</v>
      </c>
      <c r="B25" s="400">
        <v>3320.09</v>
      </c>
      <c r="C25" s="400">
        <v>2956.42</v>
      </c>
      <c r="D25" s="400">
        <v>2977.6600000000003</v>
      </c>
      <c r="E25" s="400">
        <v>2589.6400000000003</v>
      </c>
      <c r="F25" s="400">
        <v>2630.1400000000003</v>
      </c>
      <c r="G25" s="400">
        <v>2605.3500000000004</v>
      </c>
      <c r="H25" s="400">
        <v>2544.4300000000003</v>
      </c>
      <c r="I25" s="400">
        <v>2631.36</v>
      </c>
      <c r="J25" s="400">
        <v>2586.5899999999997</v>
      </c>
      <c r="K25" s="400">
        <v>2559.5</v>
      </c>
      <c r="L25" s="404">
        <v>3176.14</v>
      </c>
      <c r="M25" s="405">
        <v>2298.63</v>
      </c>
      <c r="N25" s="389">
        <f t="shared" si="2"/>
        <v>32875.950000000004</v>
      </c>
    </row>
    <row r="26" spans="1:14" ht="20.100000000000001" customHeight="1" x14ac:dyDescent="0.25">
      <c r="A26" s="134" t="s">
        <v>214</v>
      </c>
      <c r="B26" s="400">
        <v>3.81</v>
      </c>
      <c r="C26" s="400">
        <v>5.49</v>
      </c>
      <c r="D26" s="400">
        <v>2.02</v>
      </c>
      <c r="E26" s="400">
        <v>7.13</v>
      </c>
      <c r="F26" s="400">
        <v>8.1999999999999993</v>
      </c>
      <c r="G26" s="400">
        <v>1.52</v>
      </c>
      <c r="H26" s="400">
        <v>0.46</v>
      </c>
      <c r="I26" s="400">
        <v>8.34</v>
      </c>
      <c r="J26" s="400">
        <v>1.68</v>
      </c>
      <c r="K26" s="400">
        <v>8.2100000000000009</v>
      </c>
      <c r="L26" s="404">
        <v>13.6</v>
      </c>
      <c r="M26" s="405"/>
      <c r="N26" s="389">
        <f t="shared" si="2"/>
        <v>60.46</v>
      </c>
    </row>
    <row r="27" spans="1:14" ht="20.100000000000001" customHeight="1" x14ac:dyDescent="0.25">
      <c r="A27" s="134" t="s">
        <v>193</v>
      </c>
      <c r="B27" s="400">
        <v>3906.03</v>
      </c>
      <c r="C27" s="400">
        <v>3418.6</v>
      </c>
      <c r="D27" s="400">
        <v>3101.74</v>
      </c>
      <c r="E27" s="400">
        <v>2342.06</v>
      </c>
      <c r="F27" s="400">
        <v>2736.08</v>
      </c>
      <c r="G27" s="400">
        <v>2461.5700000000002</v>
      </c>
      <c r="H27" s="400">
        <v>3058.66</v>
      </c>
      <c r="I27" s="400">
        <v>2680.02</v>
      </c>
      <c r="J27" s="400">
        <v>2722.48</v>
      </c>
      <c r="K27" s="400">
        <v>3440.98</v>
      </c>
      <c r="L27" s="404">
        <v>6013.63</v>
      </c>
      <c r="M27" s="405">
        <v>1285.78</v>
      </c>
      <c r="N27" s="389">
        <f t="shared" si="2"/>
        <v>37167.629999999997</v>
      </c>
    </row>
    <row r="28" spans="1:14" ht="20.100000000000001" customHeight="1" x14ac:dyDescent="0.25">
      <c r="A28" s="134" t="s">
        <v>194</v>
      </c>
      <c r="B28" s="400">
        <v>118.17</v>
      </c>
      <c r="C28" s="400">
        <v>86.009999999999991</v>
      </c>
      <c r="D28" s="400">
        <v>549.77</v>
      </c>
      <c r="E28" s="400">
        <v>674.98</v>
      </c>
      <c r="F28" s="400">
        <v>1087.8599999999999</v>
      </c>
      <c r="G28" s="400">
        <v>1591.1799999999998</v>
      </c>
      <c r="H28" s="400">
        <v>1448.3899999999999</v>
      </c>
      <c r="I28" s="400">
        <v>1371.68</v>
      </c>
      <c r="J28" s="400">
        <v>830.15</v>
      </c>
      <c r="K28" s="400">
        <v>802.48</v>
      </c>
      <c r="L28" s="404">
        <v>399.69</v>
      </c>
      <c r="M28" s="405">
        <v>104.53</v>
      </c>
      <c r="N28" s="389">
        <f t="shared" si="2"/>
        <v>9064.89</v>
      </c>
    </row>
    <row r="29" spans="1:14" ht="20.100000000000001" customHeight="1" x14ac:dyDescent="0.25">
      <c r="A29" s="134" t="s">
        <v>195</v>
      </c>
      <c r="B29" s="400">
        <v>1293.2</v>
      </c>
      <c r="C29" s="400">
        <v>944.22</v>
      </c>
      <c r="D29" s="400">
        <v>1108</v>
      </c>
      <c r="E29" s="400">
        <v>1020.99</v>
      </c>
      <c r="F29" s="400">
        <v>1108.72</v>
      </c>
      <c r="G29" s="400">
        <v>1002.6700000000001</v>
      </c>
      <c r="H29" s="400">
        <v>814.01</v>
      </c>
      <c r="I29" s="400">
        <v>774.93000000000006</v>
      </c>
      <c r="J29" s="400">
        <v>754.41000000000008</v>
      </c>
      <c r="K29" s="400">
        <v>976.02</v>
      </c>
      <c r="L29" s="404">
        <v>910.89</v>
      </c>
      <c r="M29" s="405">
        <v>902.36</v>
      </c>
      <c r="N29" s="389">
        <f t="shared" si="2"/>
        <v>11610.420000000002</v>
      </c>
    </row>
    <row r="30" spans="1:14" ht="20.100000000000001" customHeight="1" x14ac:dyDescent="0.25">
      <c r="A30" s="134" t="s">
        <v>196</v>
      </c>
      <c r="B30" s="400">
        <v>0</v>
      </c>
      <c r="C30" s="400">
        <v>0</v>
      </c>
      <c r="D30" s="400">
        <v>0</v>
      </c>
      <c r="E30" s="400">
        <v>37.979999999999997</v>
      </c>
      <c r="F30" s="400">
        <v>0</v>
      </c>
      <c r="G30" s="400">
        <v>0</v>
      </c>
      <c r="H30" s="400">
        <v>0</v>
      </c>
      <c r="I30" s="400">
        <v>0</v>
      </c>
      <c r="J30" s="400">
        <v>0</v>
      </c>
      <c r="K30" s="400">
        <v>38.409999999999997</v>
      </c>
      <c r="L30" s="404">
        <v>76.5</v>
      </c>
      <c r="M30" s="405">
        <v>48.55</v>
      </c>
      <c r="N30" s="389">
        <f t="shared" si="2"/>
        <v>201.44</v>
      </c>
    </row>
    <row r="31" spans="1:14" ht="20.100000000000001" customHeight="1" x14ac:dyDescent="0.25">
      <c r="A31" s="134" t="s">
        <v>197</v>
      </c>
      <c r="B31" s="400">
        <v>1863.73</v>
      </c>
      <c r="C31" s="400">
        <v>1434.15</v>
      </c>
      <c r="D31" s="400">
        <v>1511.6299999999999</v>
      </c>
      <c r="E31" s="400">
        <v>1640.96</v>
      </c>
      <c r="F31" s="400">
        <v>1797.0500000000002</v>
      </c>
      <c r="G31" s="400">
        <v>1582</v>
      </c>
      <c r="H31" s="400">
        <v>1407.7</v>
      </c>
      <c r="I31" s="400">
        <v>1297.8799999999999</v>
      </c>
      <c r="J31" s="400">
        <v>1200.06</v>
      </c>
      <c r="K31" s="400">
        <v>1661.4</v>
      </c>
      <c r="L31" s="404">
        <v>1850.09</v>
      </c>
      <c r="M31" s="405">
        <v>1138.33</v>
      </c>
      <c r="N31" s="389">
        <f t="shared" si="2"/>
        <v>18384.979999999996</v>
      </c>
    </row>
    <row r="32" spans="1:14" ht="20.100000000000001" customHeight="1" x14ac:dyDescent="0.25">
      <c r="A32" s="134" t="s">
        <v>198</v>
      </c>
      <c r="B32" s="400">
        <v>19453.88</v>
      </c>
      <c r="C32" s="400">
        <v>18105.32</v>
      </c>
      <c r="D32" s="400">
        <v>18315.990000000002</v>
      </c>
      <c r="E32" s="400">
        <v>17877.43</v>
      </c>
      <c r="F32" s="400">
        <v>17845.170000000002</v>
      </c>
      <c r="G32" s="400">
        <v>16927.32</v>
      </c>
      <c r="H32" s="400">
        <v>16644.809999999998</v>
      </c>
      <c r="I32" s="400">
        <v>17969.099999999999</v>
      </c>
      <c r="J32" s="400">
        <v>16061.15</v>
      </c>
      <c r="K32" s="400">
        <v>18932.14</v>
      </c>
      <c r="L32" s="404">
        <v>18174.629999999997</v>
      </c>
      <c r="M32" s="405">
        <v>18519.13</v>
      </c>
      <c r="N32" s="389">
        <f t="shared" si="2"/>
        <v>214826.07</v>
      </c>
    </row>
    <row r="33" spans="1:14" ht="20.100000000000001" customHeight="1" x14ac:dyDescent="0.25">
      <c r="A33" s="134" t="s">
        <v>339</v>
      </c>
      <c r="B33" s="400">
        <v>33575.08</v>
      </c>
      <c r="C33" s="400">
        <v>28496.5</v>
      </c>
      <c r="D33" s="400">
        <v>32421.449999999997</v>
      </c>
      <c r="E33" s="400">
        <v>32304.87</v>
      </c>
      <c r="F33" s="400">
        <v>32709.809999999998</v>
      </c>
      <c r="G33" s="400">
        <v>29149.519999999997</v>
      </c>
      <c r="H33" s="400">
        <v>30515.47</v>
      </c>
      <c r="I33" s="400">
        <v>32382.9</v>
      </c>
      <c r="J33" s="400">
        <v>28576.15</v>
      </c>
      <c r="K33" s="400">
        <v>34850.799999999996</v>
      </c>
      <c r="L33" s="404">
        <v>43216.01</v>
      </c>
      <c r="M33" s="405">
        <v>23547.040000000001</v>
      </c>
      <c r="N33" s="389">
        <f t="shared" si="2"/>
        <v>381745.6</v>
      </c>
    </row>
    <row r="34" spans="1:14" ht="20.100000000000001" customHeight="1" x14ac:dyDescent="0.25">
      <c r="A34" s="134" t="s">
        <v>340</v>
      </c>
      <c r="B34" s="400"/>
      <c r="C34" s="400"/>
      <c r="D34" s="400"/>
      <c r="E34" s="400"/>
      <c r="F34" s="400"/>
      <c r="G34" s="400"/>
      <c r="H34" s="400"/>
      <c r="I34" s="400"/>
      <c r="J34" s="400"/>
      <c r="K34" s="400"/>
      <c r="L34" s="404"/>
      <c r="M34" s="405"/>
      <c r="N34" s="389"/>
    </row>
    <row r="35" spans="1:14" ht="20.100000000000001" customHeight="1" x14ac:dyDescent="0.25">
      <c r="A35" s="134" t="s">
        <v>205</v>
      </c>
      <c r="B35" s="400"/>
      <c r="C35" s="400"/>
      <c r="D35" s="400"/>
      <c r="E35" s="400"/>
      <c r="F35" s="400"/>
      <c r="G35" s="400"/>
      <c r="H35" s="400"/>
      <c r="I35" s="400"/>
      <c r="J35" s="400"/>
      <c r="K35" s="400"/>
      <c r="L35" s="404"/>
      <c r="M35" s="405"/>
      <c r="N35" s="389">
        <f t="shared" si="2"/>
        <v>0</v>
      </c>
    </row>
    <row r="36" spans="1:14" ht="15" x14ac:dyDescent="0.25">
      <c r="A36" s="134" t="s">
        <v>433</v>
      </c>
      <c r="B36" s="385"/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6"/>
    </row>
    <row r="37" spans="1:14" ht="15" x14ac:dyDescent="0.25">
      <c r="A37" s="245" t="s">
        <v>15</v>
      </c>
      <c r="B37" s="406">
        <f t="shared" ref="B37:M37" si="3">SUM(B23:B36)</f>
        <v>82355.25</v>
      </c>
      <c r="C37" s="406">
        <f t="shared" si="3"/>
        <v>70929.09</v>
      </c>
      <c r="D37" s="406">
        <f t="shared" si="3"/>
        <v>77271.19</v>
      </c>
      <c r="E37" s="406">
        <f t="shared" si="3"/>
        <v>74422.83</v>
      </c>
      <c r="F37" s="406">
        <f t="shared" si="3"/>
        <v>76240.760000000009</v>
      </c>
      <c r="G37" s="406">
        <f t="shared" si="3"/>
        <v>70710.320000000007</v>
      </c>
      <c r="H37" s="406">
        <f t="shared" si="3"/>
        <v>71851.23</v>
      </c>
      <c r="I37" s="406">
        <f t="shared" si="3"/>
        <v>74592.83</v>
      </c>
      <c r="J37" s="406">
        <f t="shared" si="3"/>
        <v>68193.420000000013</v>
      </c>
      <c r="K37" s="406">
        <f t="shared" si="3"/>
        <v>79572.639999999985</v>
      </c>
      <c r="L37" s="406">
        <f t="shared" si="3"/>
        <v>94261.709999999992</v>
      </c>
      <c r="M37" s="406">
        <f t="shared" si="3"/>
        <v>61779.299999999996</v>
      </c>
      <c r="N37" s="389">
        <f>SUM(B37:M37)</f>
        <v>902180.57000000007</v>
      </c>
    </row>
  </sheetData>
  <pageMargins left="0.7" right="0.7" top="0.75" bottom="0.75" header="0.3" footer="0.3"/>
  <pageSetup paperSize="14" scale="7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A1:N38"/>
  <sheetViews>
    <sheetView topLeftCell="A10" zoomScale="91" zoomScaleNormal="91" workbookViewId="0">
      <selection activeCell="B34" sqref="B34:N34"/>
    </sheetView>
  </sheetViews>
  <sheetFormatPr baseColWidth="10" defaultRowHeight="13.5" x14ac:dyDescent="0.25"/>
  <cols>
    <col min="1" max="1" width="36.42578125" style="8" customWidth="1"/>
    <col min="2" max="2" width="13.5703125" style="8" customWidth="1"/>
    <col min="3" max="3" width="12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4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2.28515625" style="8" customWidth="1"/>
    <col min="15" max="16384" width="11.42578125" style="8"/>
  </cols>
  <sheetData>
    <row r="1" spans="1:14" x14ac:dyDescent="0.25">
      <c r="A1" s="20" t="s">
        <v>461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25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20.100000000000001" customHeight="1" x14ac:dyDescent="0.25">
      <c r="A3" s="126" t="s">
        <v>335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4" ht="20.100000000000001" customHeight="1" x14ac:dyDescent="0.25">
      <c r="A4" s="42" t="s">
        <v>110</v>
      </c>
      <c r="B4" s="42" t="s">
        <v>2</v>
      </c>
      <c r="C4" s="42" t="s">
        <v>3</v>
      </c>
      <c r="D4" s="42" t="s">
        <v>4</v>
      </c>
      <c r="E4" s="42" t="s">
        <v>5</v>
      </c>
      <c r="F4" s="42" t="s">
        <v>6</v>
      </c>
      <c r="G4" s="42" t="s">
        <v>7</v>
      </c>
      <c r="H4" s="42" t="s">
        <v>8</v>
      </c>
      <c r="I4" s="42" t="s">
        <v>9</v>
      </c>
      <c r="J4" s="42" t="s">
        <v>10</v>
      </c>
      <c r="K4" s="42" t="s">
        <v>11</v>
      </c>
      <c r="L4" s="42" t="s">
        <v>12</v>
      </c>
      <c r="M4" s="42" t="s">
        <v>13</v>
      </c>
      <c r="N4" s="42" t="s">
        <v>22</v>
      </c>
    </row>
    <row r="5" spans="1:14" ht="20.100000000000001" customHeight="1" x14ac:dyDescent="0.25">
      <c r="A5" s="134" t="s">
        <v>190</v>
      </c>
      <c r="B5" s="400">
        <v>3431.0800000000004</v>
      </c>
      <c r="C5" s="400">
        <v>2597.61</v>
      </c>
      <c r="D5" s="400">
        <v>3188</v>
      </c>
      <c r="E5" s="400">
        <v>1260.1199999999999</v>
      </c>
      <c r="F5" s="400">
        <v>1269.8499999999999</v>
      </c>
      <c r="G5" s="400">
        <v>1213.67</v>
      </c>
      <c r="H5" s="400">
        <v>1144.49</v>
      </c>
      <c r="I5" s="400">
        <v>1239.03</v>
      </c>
      <c r="J5" s="400">
        <v>1249.1100000000001</v>
      </c>
      <c r="K5" s="400">
        <v>1375.62</v>
      </c>
      <c r="L5" s="404">
        <v>1712.21</v>
      </c>
      <c r="M5" s="404">
        <v>1200.8399999999999</v>
      </c>
      <c r="N5" s="407">
        <f t="shared" ref="N5:N19" si="0">SUM(B5:M5)</f>
        <v>20881.63</v>
      </c>
    </row>
    <row r="6" spans="1:14" ht="20.100000000000001" customHeight="1" x14ac:dyDescent="0.25">
      <c r="A6" s="134" t="s">
        <v>191</v>
      </c>
      <c r="B6" s="400">
        <v>1735.8</v>
      </c>
      <c r="C6" s="400">
        <v>1659.6599999999999</v>
      </c>
      <c r="D6" s="400">
        <v>1893.3</v>
      </c>
      <c r="E6" s="400">
        <v>660.8</v>
      </c>
      <c r="F6" s="400">
        <v>676.7299999999999</v>
      </c>
      <c r="G6" s="400">
        <v>611.82999999999993</v>
      </c>
      <c r="H6" s="400">
        <v>627.15</v>
      </c>
      <c r="I6" s="400">
        <v>653.86</v>
      </c>
      <c r="J6" s="400">
        <v>659.36</v>
      </c>
      <c r="K6" s="400">
        <v>697.75</v>
      </c>
      <c r="L6" s="404">
        <v>733.61</v>
      </c>
      <c r="M6" s="404">
        <v>777.27</v>
      </c>
      <c r="N6" s="407">
        <f t="shared" si="0"/>
        <v>11387.12</v>
      </c>
    </row>
    <row r="7" spans="1:14" ht="20.100000000000001" customHeight="1" x14ac:dyDescent="0.25">
      <c r="A7" s="134" t="s">
        <v>192</v>
      </c>
      <c r="B7" s="400">
        <v>851.77</v>
      </c>
      <c r="C7" s="400">
        <v>668.71</v>
      </c>
      <c r="D7" s="400">
        <v>664.15</v>
      </c>
      <c r="E7" s="400">
        <v>314.61</v>
      </c>
      <c r="F7" s="400">
        <v>306.14</v>
      </c>
      <c r="G7" s="400">
        <v>291.48</v>
      </c>
      <c r="H7" s="400">
        <v>265.88</v>
      </c>
      <c r="I7" s="400">
        <v>286.95</v>
      </c>
      <c r="J7" s="400">
        <v>290.04999999999995</v>
      </c>
      <c r="K7" s="400">
        <v>312.39</v>
      </c>
      <c r="L7" s="404">
        <v>391.92</v>
      </c>
      <c r="M7" s="404">
        <v>258.67</v>
      </c>
      <c r="N7" s="407">
        <f t="shared" si="0"/>
        <v>4902.72</v>
      </c>
    </row>
    <row r="8" spans="1:14" ht="20.100000000000001" customHeight="1" x14ac:dyDescent="0.25">
      <c r="A8" s="134" t="s">
        <v>214</v>
      </c>
      <c r="B8" s="400">
        <v>11.2</v>
      </c>
      <c r="C8" s="400">
        <v>15.98</v>
      </c>
      <c r="D8" s="400">
        <v>23.37</v>
      </c>
      <c r="E8" s="400">
        <v>13.05</v>
      </c>
      <c r="F8" s="400">
        <v>4.43</v>
      </c>
      <c r="G8" s="400">
        <v>14.01</v>
      </c>
      <c r="H8" s="400">
        <v>10.49</v>
      </c>
      <c r="I8" s="400">
        <v>8.5399999999999991</v>
      </c>
      <c r="J8" s="400">
        <v>14.42</v>
      </c>
      <c r="K8" s="400">
        <v>16</v>
      </c>
      <c r="L8" s="404">
        <v>27.65</v>
      </c>
      <c r="M8" s="404"/>
      <c r="N8" s="407">
        <f t="shared" si="0"/>
        <v>159.14000000000001</v>
      </c>
    </row>
    <row r="9" spans="1:14" ht="20.100000000000001" customHeight="1" x14ac:dyDescent="0.25">
      <c r="A9" s="134" t="s">
        <v>193</v>
      </c>
      <c r="B9" s="400">
        <v>508.04</v>
      </c>
      <c r="C9" s="400">
        <v>394.13</v>
      </c>
      <c r="D9" s="400">
        <v>276.26</v>
      </c>
      <c r="E9" s="400">
        <v>248.22</v>
      </c>
      <c r="F9" s="400">
        <v>209.68</v>
      </c>
      <c r="G9" s="400">
        <v>117.08</v>
      </c>
      <c r="H9" s="400">
        <v>213.86</v>
      </c>
      <c r="I9" s="400">
        <v>157.88999999999999</v>
      </c>
      <c r="J9" s="400">
        <v>184.17</v>
      </c>
      <c r="K9" s="400">
        <v>203.44</v>
      </c>
      <c r="L9" s="404">
        <v>648.98</v>
      </c>
      <c r="M9" s="404">
        <v>0</v>
      </c>
      <c r="N9" s="407">
        <f t="shared" si="0"/>
        <v>3161.75</v>
      </c>
    </row>
    <row r="10" spans="1:14" ht="20.100000000000001" customHeight="1" x14ac:dyDescent="0.25">
      <c r="A10" s="134" t="s">
        <v>194</v>
      </c>
      <c r="B10" s="400">
        <v>66.28</v>
      </c>
      <c r="C10" s="400">
        <v>65.150000000000006</v>
      </c>
      <c r="D10" s="400">
        <v>231.14</v>
      </c>
      <c r="E10" s="400">
        <v>305.14</v>
      </c>
      <c r="F10" s="400">
        <v>381.51</v>
      </c>
      <c r="G10" s="400">
        <v>610.41999999999996</v>
      </c>
      <c r="H10" s="400">
        <v>531.85</v>
      </c>
      <c r="I10" s="400">
        <v>428.14</v>
      </c>
      <c r="J10" s="400">
        <v>321.83999999999997</v>
      </c>
      <c r="K10" s="400">
        <v>279.87</v>
      </c>
      <c r="L10" s="404">
        <v>166.49</v>
      </c>
      <c r="M10" s="404">
        <v>68.61</v>
      </c>
      <c r="N10" s="407">
        <f t="shared" si="0"/>
        <v>3456.44</v>
      </c>
    </row>
    <row r="11" spans="1:14" ht="20.100000000000001" customHeight="1" x14ac:dyDescent="0.25">
      <c r="A11" s="134" t="s">
        <v>195</v>
      </c>
      <c r="B11" s="400">
        <v>0</v>
      </c>
      <c r="C11" s="400">
        <v>0</v>
      </c>
      <c r="D11" s="400">
        <v>0</v>
      </c>
      <c r="E11" s="400">
        <v>0</v>
      </c>
      <c r="F11" s="400">
        <v>0</v>
      </c>
      <c r="G11" s="400">
        <v>0</v>
      </c>
      <c r="H11" s="400">
        <v>0</v>
      </c>
      <c r="I11" s="400">
        <v>0</v>
      </c>
      <c r="J11" s="400">
        <v>0</v>
      </c>
      <c r="K11" s="400">
        <v>0</v>
      </c>
      <c r="L11" s="404">
        <v>0</v>
      </c>
      <c r="M11" s="404">
        <v>0</v>
      </c>
      <c r="N11" s="407">
        <f t="shared" si="0"/>
        <v>0</v>
      </c>
    </row>
    <row r="12" spans="1:14" ht="20.100000000000001" customHeight="1" x14ac:dyDescent="0.25">
      <c r="A12" s="134" t="s">
        <v>196</v>
      </c>
      <c r="B12" s="400">
        <v>0</v>
      </c>
      <c r="C12" s="400">
        <v>0</v>
      </c>
      <c r="D12" s="400">
        <v>0</v>
      </c>
      <c r="E12" s="400">
        <v>0</v>
      </c>
      <c r="F12" s="400">
        <v>0</v>
      </c>
      <c r="G12" s="400">
        <v>0</v>
      </c>
      <c r="H12" s="400">
        <v>0</v>
      </c>
      <c r="I12" s="400">
        <v>0</v>
      </c>
      <c r="J12" s="400">
        <v>0</v>
      </c>
      <c r="K12" s="400">
        <v>0</v>
      </c>
      <c r="L12" s="404">
        <v>0</v>
      </c>
      <c r="M12" s="404">
        <v>0</v>
      </c>
      <c r="N12" s="407">
        <f t="shared" si="0"/>
        <v>0</v>
      </c>
    </row>
    <row r="13" spans="1:14" ht="20.100000000000001" customHeight="1" x14ac:dyDescent="0.25">
      <c r="A13" s="134" t="s">
        <v>197</v>
      </c>
      <c r="B13" s="400">
        <v>0</v>
      </c>
      <c r="C13" s="400">
        <v>0</v>
      </c>
      <c r="D13" s="400">
        <v>0</v>
      </c>
      <c r="E13" s="400">
        <v>0</v>
      </c>
      <c r="F13" s="400">
        <v>0</v>
      </c>
      <c r="G13" s="400">
        <v>0</v>
      </c>
      <c r="H13" s="400">
        <v>0</v>
      </c>
      <c r="I13" s="400">
        <v>0</v>
      </c>
      <c r="J13" s="400">
        <v>0</v>
      </c>
      <c r="K13" s="400">
        <v>0</v>
      </c>
      <c r="L13" s="404">
        <v>0</v>
      </c>
      <c r="M13" s="404">
        <v>0</v>
      </c>
      <c r="N13" s="407">
        <f t="shared" si="0"/>
        <v>0</v>
      </c>
    </row>
    <row r="14" spans="1:14" ht="20.100000000000001" customHeight="1" x14ac:dyDescent="0.25">
      <c r="A14" s="134" t="s">
        <v>198</v>
      </c>
      <c r="B14" s="400">
        <v>3336.9800000000005</v>
      </c>
      <c r="C14" s="400">
        <v>3029.1099999999997</v>
      </c>
      <c r="D14" s="400">
        <v>3058.3</v>
      </c>
      <c r="E14" s="400">
        <v>2711.92</v>
      </c>
      <c r="F14" s="400">
        <v>2806.52</v>
      </c>
      <c r="G14" s="400">
        <v>2386.17</v>
      </c>
      <c r="H14" s="400">
        <v>2327.1000000000004</v>
      </c>
      <c r="I14" s="400">
        <v>2554.77</v>
      </c>
      <c r="J14" s="400">
        <v>2432.54</v>
      </c>
      <c r="K14" s="400">
        <v>2883.39</v>
      </c>
      <c r="L14" s="404">
        <v>2727.9500000000003</v>
      </c>
      <c r="M14" s="404">
        <v>2729.63</v>
      </c>
      <c r="N14" s="407">
        <f t="shared" si="0"/>
        <v>32984.379999999997</v>
      </c>
    </row>
    <row r="15" spans="1:14" ht="20.100000000000001" customHeight="1" x14ac:dyDescent="0.25">
      <c r="A15" s="134" t="s">
        <v>339</v>
      </c>
      <c r="B15" s="400">
        <v>7602.25</v>
      </c>
      <c r="C15" s="400">
        <v>7797.33</v>
      </c>
      <c r="D15" s="400">
        <v>8105.5499999999993</v>
      </c>
      <c r="E15" s="400">
        <v>5915.13</v>
      </c>
      <c r="F15" s="400">
        <v>6242.8100000000013</v>
      </c>
      <c r="G15" s="400">
        <v>7380.58</v>
      </c>
      <c r="H15" s="400">
        <v>7422.75</v>
      </c>
      <c r="I15" s="400">
        <v>7525.24</v>
      </c>
      <c r="J15" s="400">
        <v>5780.2199999999993</v>
      </c>
      <c r="K15" s="400">
        <v>6228.04</v>
      </c>
      <c r="L15" s="404">
        <v>7544.93</v>
      </c>
      <c r="M15" s="404">
        <v>3913.5499999999997</v>
      </c>
      <c r="N15" s="407">
        <f t="shared" si="0"/>
        <v>81458.37999999999</v>
      </c>
    </row>
    <row r="16" spans="1:14" ht="20.100000000000001" customHeight="1" x14ac:dyDescent="0.25">
      <c r="A16" s="134" t="s">
        <v>340</v>
      </c>
      <c r="B16" s="400">
        <v>0</v>
      </c>
      <c r="C16" s="400">
        <v>0</v>
      </c>
      <c r="D16" s="400">
        <v>0</v>
      </c>
      <c r="E16" s="400">
        <v>0</v>
      </c>
      <c r="F16" s="400">
        <v>0</v>
      </c>
      <c r="G16" s="400">
        <v>0</v>
      </c>
      <c r="H16" s="400">
        <v>0</v>
      </c>
      <c r="I16" s="400">
        <v>0</v>
      </c>
      <c r="J16" s="400">
        <v>0</v>
      </c>
      <c r="K16" s="400">
        <v>0</v>
      </c>
      <c r="L16" s="404">
        <v>0</v>
      </c>
      <c r="M16" s="404">
        <v>0</v>
      </c>
      <c r="N16" s="407">
        <f t="shared" si="0"/>
        <v>0</v>
      </c>
    </row>
    <row r="17" spans="1:14" ht="20.100000000000001" customHeight="1" x14ac:dyDescent="0.25">
      <c r="A17" s="134" t="s">
        <v>205</v>
      </c>
      <c r="B17" s="400"/>
      <c r="C17" s="400"/>
      <c r="D17" s="400"/>
      <c r="E17" s="400"/>
      <c r="F17" s="400"/>
      <c r="G17" s="400"/>
      <c r="H17" s="400"/>
      <c r="I17" s="400"/>
      <c r="J17" s="400"/>
      <c r="K17" s="400"/>
      <c r="L17" s="404"/>
      <c r="M17" s="404"/>
      <c r="N17" s="407">
        <f t="shared" si="0"/>
        <v>0</v>
      </c>
    </row>
    <row r="18" spans="1:14" ht="20.100000000000001" customHeight="1" x14ac:dyDescent="0.25">
      <c r="A18" s="134" t="s">
        <v>433</v>
      </c>
      <c r="B18" s="385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407">
        <f t="shared" si="0"/>
        <v>0</v>
      </c>
    </row>
    <row r="19" spans="1:14" ht="20.100000000000001" customHeight="1" x14ac:dyDescent="0.25">
      <c r="A19" s="245" t="s">
        <v>15</v>
      </c>
      <c r="B19" s="406">
        <f t="shared" ref="B19:M19" si="1">SUM(B5:B18)</f>
        <v>17543.400000000001</v>
      </c>
      <c r="C19" s="406">
        <f t="shared" si="1"/>
        <v>16227.679999999998</v>
      </c>
      <c r="D19" s="406">
        <f t="shared" si="1"/>
        <v>17440.07</v>
      </c>
      <c r="E19" s="406">
        <f t="shared" si="1"/>
        <v>11428.99</v>
      </c>
      <c r="F19" s="406">
        <f t="shared" si="1"/>
        <v>11897.67</v>
      </c>
      <c r="G19" s="406">
        <f t="shared" si="1"/>
        <v>12625.24</v>
      </c>
      <c r="H19" s="406">
        <f t="shared" si="1"/>
        <v>12543.57</v>
      </c>
      <c r="I19" s="406">
        <f t="shared" si="1"/>
        <v>12854.419999999998</v>
      </c>
      <c r="J19" s="406">
        <f t="shared" si="1"/>
        <v>10931.71</v>
      </c>
      <c r="K19" s="406">
        <f t="shared" si="1"/>
        <v>11996.5</v>
      </c>
      <c r="L19" s="406">
        <f t="shared" si="1"/>
        <v>13953.740000000002</v>
      </c>
      <c r="M19" s="406">
        <f t="shared" si="1"/>
        <v>8948.57</v>
      </c>
      <c r="N19" s="407">
        <f t="shared" si="0"/>
        <v>158391.56</v>
      </c>
    </row>
    <row r="20" spans="1:14" ht="20.100000000000001" customHeight="1" x14ac:dyDescent="0.25"/>
    <row r="21" spans="1:14" ht="20.100000000000001" customHeight="1" x14ac:dyDescent="0.25">
      <c r="A21" s="40" t="s">
        <v>336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</row>
    <row r="22" spans="1:14" ht="20.100000000000001" customHeight="1" x14ac:dyDescent="0.25">
      <c r="A22" s="39" t="s">
        <v>110</v>
      </c>
      <c r="B22" s="39" t="s">
        <v>2</v>
      </c>
      <c r="C22" s="39" t="s">
        <v>3</v>
      </c>
      <c r="D22" s="39" t="s">
        <v>4</v>
      </c>
      <c r="E22" s="39" t="s">
        <v>5</v>
      </c>
      <c r="F22" s="39" t="s">
        <v>6</v>
      </c>
      <c r="G22" s="39" t="s">
        <v>7</v>
      </c>
      <c r="H22" s="39" t="s">
        <v>8</v>
      </c>
      <c r="I22" s="39" t="s">
        <v>9</v>
      </c>
      <c r="J22" s="39" t="s">
        <v>10</v>
      </c>
      <c r="K22" s="39" t="s">
        <v>11</v>
      </c>
      <c r="L22" s="39" t="s">
        <v>12</v>
      </c>
      <c r="M22" s="39" t="s">
        <v>13</v>
      </c>
      <c r="N22" s="39" t="s">
        <v>22</v>
      </c>
    </row>
    <row r="23" spans="1:14" ht="20.100000000000001" customHeight="1" x14ac:dyDescent="0.25">
      <c r="A23" s="134" t="s">
        <v>190</v>
      </c>
      <c r="B23" s="558">
        <v>4024.3799999999997</v>
      </c>
      <c r="C23" s="558">
        <v>2956.18</v>
      </c>
      <c r="D23" s="558">
        <v>3509.04</v>
      </c>
      <c r="E23" s="558">
        <v>2724.84</v>
      </c>
      <c r="F23" s="558">
        <v>2826.73</v>
      </c>
      <c r="G23" s="558">
        <v>2602.92</v>
      </c>
      <c r="H23" s="558">
        <v>2496.0000000000005</v>
      </c>
      <c r="I23" s="558">
        <v>2683.36</v>
      </c>
      <c r="J23" s="558">
        <v>2704.0699999999997</v>
      </c>
      <c r="K23" s="558">
        <v>2951.04</v>
      </c>
      <c r="L23" s="558">
        <v>3653.5600000000004</v>
      </c>
      <c r="M23" s="558">
        <v>2528.6600000000003</v>
      </c>
      <c r="N23" s="407">
        <f t="shared" ref="N23:N37" si="2">SUM(B23:M23)</f>
        <v>35660.78</v>
      </c>
    </row>
    <row r="24" spans="1:14" ht="20.100000000000001" customHeight="1" x14ac:dyDescent="0.25">
      <c r="A24" s="134" t="s">
        <v>191</v>
      </c>
      <c r="B24" s="558">
        <v>1781.4299999999998</v>
      </c>
      <c r="C24" s="558">
        <v>971.71</v>
      </c>
      <c r="D24" s="558">
        <v>1490.0299999999997</v>
      </c>
      <c r="E24" s="558">
        <v>770.5</v>
      </c>
      <c r="F24" s="558">
        <v>777.48</v>
      </c>
      <c r="G24" s="558">
        <v>683.41999999999985</v>
      </c>
      <c r="H24" s="558">
        <v>683.37</v>
      </c>
      <c r="I24" s="558">
        <v>725.21</v>
      </c>
      <c r="J24" s="558">
        <v>728.32999999999993</v>
      </c>
      <c r="K24" s="558">
        <v>731.59</v>
      </c>
      <c r="L24" s="558">
        <v>904.62000000000012</v>
      </c>
      <c r="M24" s="558">
        <v>704.16</v>
      </c>
      <c r="N24" s="407">
        <f t="shared" si="2"/>
        <v>10951.85</v>
      </c>
    </row>
    <row r="25" spans="1:14" ht="20.100000000000001" customHeight="1" x14ac:dyDescent="0.25">
      <c r="A25" s="134" t="s">
        <v>192</v>
      </c>
      <c r="B25" s="558">
        <v>755.32</v>
      </c>
      <c r="C25" s="558">
        <v>566.79999999999995</v>
      </c>
      <c r="D25" s="558">
        <v>619.09</v>
      </c>
      <c r="E25" s="558">
        <v>486</v>
      </c>
      <c r="F25" s="558">
        <v>483.09</v>
      </c>
      <c r="G25" s="558">
        <v>405.69000000000005</v>
      </c>
      <c r="H25" s="558">
        <v>380.47999999999996</v>
      </c>
      <c r="I25" s="558">
        <v>434.99999999999994</v>
      </c>
      <c r="J25" s="558">
        <v>432.94</v>
      </c>
      <c r="K25" s="558">
        <v>600.29</v>
      </c>
      <c r="L25" s="558">
        <v>529.46</v>
      </c>
      <c r="M25" s="558">
        <v>428.61</v>
      </c>
      <c r="N25" s="407">
        <f t="shared" si="2"/>
        <v>6122.7699999999995</v>
      </c>
    </row>
    <row r="26" spans="1:14" ht="20.100000000000001" customHeight="1" x14ac:dyDescent="0.25">
      <c r="A26" s="134" t="s">
        <v>214</v>
      </c>
      <c r="B26" s="558">
        <v>8.4600000000000009</v>
      </c>
      <c r="C26" s="558">
        <v>9.6300000000000008</v>
      </c>
      <c r="D26" s="558">
        <v>12.05</v>
      </c>
      <c r="E26" s="558">
        <v>7.34</v>
      </c>
      <c r="F26" s="558">
        <v>6.4</v>
      </c>
      <c r="G26" s="558">
        <v>5.03</v>
      </c>
      <c r="H26" s="558">
        <v>5.05</v>
      </c>
      <c r="I26" s="558">
        <v>5.77</v>
      </c>
      <c r="J26" s="558">
        <v>5.9</v>
      </c>
      <c r="K26" s="558">
        <v>7.33</v>
      </c>
      <c r="L26" s="558">
        <v>20</v>
      </c>
      <c r="M26" s="558"/>
      <c r="N26" s="407">
        <f t="shared" si="2"/>
        <v>92.960000000000008</v>
      </c>
    </row>
    <row r="27" spans="1:14" ht="20.100000000000001" customHeight="1" x14ac:dyDescent="0.25">
      <c r="A27" s="134" t="s">
        <v>193</v>
      </c>
      <c r="B27" s="558">
        <v>6385.2010000000009</v>
      </c>
      <c r="C27" s="558">
        <v>5275.1170000000002</v>
      </c>
      <c r="D27" s="558">
        <v>3990.2599999999998</v>
      </c>
      <c r="E27" s="558">
        <v>2697.7</v>
      </c>
      <c r="F27" s="558">
        <v>2412.48</v>
      </c>
      <c r="G27" s="558">
        <v>1743.98</v>
      </c>
      <c r="H27" s="558">
        <v>3013.41</v>
      </c>
      <c r="I27" s="558">
        <v>2740.75</v>
      </c>
      <c r="J27" s="558">
        <v>2939.46</v>
      </c>
      <c r="K27" s="558">
        <v>5098.9500000000007</v>
      </c>
      <c r="L27" s="558">
        <v>9175.9699999999993</v>
      </c>
      <c r="M27" s="558">
        <v>3284.1550000000002</v>
      </c>
      <c r="N27" s="407">
        <f t="shared" si="2"/>
        <v>48757.433000000005</v>
      </c>
    </row>
    <row r="28" spans="1:14" ht="20.100000000000001" customHeight="1" x14ac:dyDescent="0.25">
      <c r="A28" s="134" t="s">
        <v>194</v>
      </c>
      <c r="B28" s="558">
        <v>3.05</v>
      </c>
      <c r="C28" s="558">
        <v>0.2</v>
      </c>
      <c r="D28" s="558">
        <v>3.06</v>
      </c>
      <c r="E28" s="558">
        <v>0</v>
      </c>
      <c r="F28" s="558">
        <v>0</v>
      </c>
      <c r="G28" s="558">
        <v>0</v>
      </c>
      <c r="H28" s="558">
        <v>0</v>
      </c>
      <c r="I28" s="558">
        <v>0</v>
      </c>
      <c r="J28" s="558">
        <v>0</v>
      </c>
      <c r="K28" s="558">
        <v>0</v>
      </c>
      <c r="L28" s="558">
        <v>0</v>
      </c>
      <c r="M28" s="558">
        <v>0</v>
      </c>
      <c r="N28" s="407">
        <f t="shared" si="2"/>
        <v>6.3100000000000005</v>
      </c>
    </row>
    <row r="29" spans="1:14" ht="20.100000000000001" customHeight="1" x14ac:dyDescent="0.25">
      <c r="A29" s="134" t="s">
        <v>195</v>
      </c>
      <c r="B29" s="558">
        <v>4449.8999999999996</v>
      </c>
      <c r="C29" s="558">
        <v>5288.3</v>
      </c>
      <c r="D29" s="558">
        <v>5758.62</v>
      </c>
      <c r="E29" s="558">
        <v>2420</v>
      </c>
      <c r="F29" s="558">
        <v>2950</v>
      </c>
      <c r="G29" s="558">
        <v>2779</v>
      </c>
      <c r="H29" s="558">
        <v>1625</v>
      </c>
      <c r="I29" s="558">
        <v>1834</v>
      </c>
      <c r="J29" s="558">
        <v>2146</v>
      </c>
      <c r="K29" s="558">
        <v>1731</v>
      </c>
      <c r="L29" s="558">
        <v>2230.6</v>
      </c>
      <c r="M29" s="558">
        <v>6790</v>
      </c>
      <c r="N29" s="407">
        <f t="shared" si="2"/>
        <v>40002.42</v>
      </c>
    </row>
    <row r="30" spans="1:14" ht="20.100000000000001" customHeight="1" x14ac:dyDescent="0.25">
      <c r="A30" s="134" t="s">
        <v>196</v>
      </c>
      <c r="B30" s="558">
        <v>0</v>
      </c>
      <c r="C30" s="558">
        <v>0</v>
      </c>
      <c r="D30" s="558">
        <v>0</v>
      </c>
      <c r="E30" s="558">
        <v>0</v>
      </c>
      <c r="F30" s="558">
        <v>0</v>
      </c>
      <c r="G30" s="558">
        <v>0</v>
      </c>
      <c r="H30" s="558">
        <v>0</v>
      </c>
      <c r="I30" s="558">
        <v>0</v>
      </c>
      <c r="J30" s="558">
        <v>0</v>
      </c>
      <c r="K30" s="558">
        <v>0</v>
      </c>
      <c r="L30" s="558">
        <v>0</v>
      </c>
      <c r="M30" s="558">
        <v>0</v>
      </c>
      <c r="N30" s="407">
        <f t="shared" si="2"/>
        <v>0</v>
      </c>
    </row>
    <row r="31" spans="1:14" ht="20.100000000000001" customHeight="1" x14ac:dyDescent="0.25">
      <c r="A31" s="134" t="s">
        <v>197</v>
      </c>
      <c r="B31" s="558">
        <v>0</v>
      </c>
      <c r="C31" s="558">
        <v>0</v>
      </c>
      <c r="D31" s="558">
        <v>0</v>
      </c>
      <c r="E31" s="558">
        <v>0</v>
      </c>
      <c r="F31" s="558">
        <v>0</v>
      </c>
      <c r="G31" s="558">
        <v>0</v>
      </c>
      <c r="H31" s="558">
        <v>0</v>
      </c>
      <c r="I31" s="558">
        <v>0</v>
      </c>
      <c r="J31" s="558">
        <v>0</v>
      </c>
      <c r="K31" s="558">
        <v>0</v>
      </c>
      <c r="L31" s="558">
        <v>0</v>
      </c>
      <c r="M31" s="558">
        <v>0</v>
      </c>
      <c r="N31" s="407">
        <f t="shared" si="2"/>
        <v>0</v>
      </c>
    </row>
    <row r="32" spans="1:14" ht="20.100000000000001" customHeight="1" x14ac:dyDescent="0.25">
      <c r="A32" s="134" t="s">
        <v>198</v>
      </c>
      <c r="B32" s="558">
        <v>3764.25</v>
      </c>
      <c r="C32" s="558">
        <v>3413.92</v>
      </c>
      <c r="D32" s="558">
        <v>3836.56</v>
      </c>
      <c r="E32" s="558">
        <v>3806.34</v>
      </c>
      <c r="F32" s="558">
        <v>3774.31</v>
      </c>
      <c r="G32" s="558">
        <v>3493.22</v>
      </c>
      <c r="H32" s="558">
        <v>3357.59</v>
      </c>
      <c r="I32" s="558">
        <v>3663.02</v>
      </c>
      <c r="J32" s="558">
        <v>3628.5600000000004</v>
      </c>
      <c r="K32" s="558">
        <v>4338.17</v>
      </c>
      <c r="L32" s="558">
        <v>4295.74</v>
      </c>
      <c r="M32" s="558">
        <v>4280.83</v>
      </c>
      <c r="N32" s="407">
        <f t="shared" si="2"/>
        <v>45652.51</v>
      </c>
    </row>
    <row r="33" spans="1:14" ht="20.100000000000001" customHeight="1" x14ac:dyDescent="0.25">
      <c r="A33" s="134" t="s">
        <v>339</v>
      </c>
      <c r="B33" s="558">
        <v>10133.73</v>
      </c>
      <c r="C33" s="558">
        <v>9144.85</v>
      </c>
      <c r="D33" s="558">
        <v>9532.16</v>
      </c>
      <c r="E33" s="558">
        <v>7610.04</v>
      </c>
      <c r="F33" s="558">
        <v>7401.74</v>
      </c>
      <c r="G33" s="558">
        <v>7398.28</v>
      </c>
      <c r="H33" s="558">
        <v>7298.8200000000006</v>
      </c>
      <c r="I33" s="558">
        <v>6813.29</v>
      </c>
      <c r="J33" s="558">
        <v>7632.33</v>
      </c>
      <c r="K33" s="558">
        <v>9977.7100000000009</v>
      </c>
      <c r="L33" s="558">
        <v>12734.78</v>
      </c>
      <c r="M33" s="558">
        <v>6125.08</v>
      </c>
      <c r="N33" s="407">
        <f t="shared" si="2"/>
        <v>101802.81</v>
      </c>
    </row>
    <row r="34" spans="1:14" ht="20.100000000000001" customHeight="1" x14ac:dyDescent="0.25">
      <c r="A34" s="134" t="s">
        <v>340</v>
      </c>
      <c r="B34" s="558"/>
      <c r="C34" s="558"/>
      <c r="D34" s="558"/>
      <c r="E34" s="558"/>
      <c r="F34" s="558"/>
      <c r="G34" s="558"/>
      <c r="H34" s="558"/>
      <c r="I34" s="558"/>
      <c r="J34" s="558"/>
      <c r="K34" s="558"/>
      <c r="L34" s="558"/>
      <c r="M34" s="558"/>
      <c r="N34" s="407"/>
    </row>
    <row r="35" spans="1:14" ht="20.100000000000001" customHeight="1" x14ac:dyDescent="0.25">
      <c r="A35" s="134" t="s">
        <v>205</v>
      </c>
      <c r="B35" s="558">
        <v>0</v>
      </c>
      <c r="C35" s="558">
        <v>33.085000000000001</v>
      </c>
      <c r="D35" s="558">
        <v>112.28100000000001</v>
      </c>
      <c r="E35" s="558">
        <v>0</v>
      </c>
      <c r="F35" s="558">
        <v>0</v>
      </c>
      <c r="G35" s="558">
        <v>0</v>
      </c>
      <c r="H35" s="558">
        <v>0</v>
      </c>
      <c r="I35" s="558">
        <v>0</v>
      </c>
      <c r="J35" s="558">
        <v>0</v>
      </c>
      <c r="K35" s="558">
        <v>0</v>
      </c>
      <c r="L35" s="558">
        <v>0</v>
      </c>
      <c r="M35" s="558">
        <v>1132.261</v>
      </c>
      <c r="N35" s="407">
        <v>1277.627</v>
      </c>
    </row>
    <row r="36" spans="1:14" ht="20.100000000000001" customHeight="1" x14ac:dyDescent="0.25">
      <c r="A36" s="134" t="s">
        <v>433</v>
      </c>
      <c r="B36" s="558">
        <v>1769.347</v>
      </c>
      <c r="C36" s="558">
        <v>1311.1709999999998</v>
      </c>
      <c r="D36" s="558">
        <v>830.77700000000004</v>
      </c>
      <c r="E36" s="558">
        <v>749.52499999999998</v>
      </c>
      <c r="F36" s="558">
        <v>556.971</v>
      </c>
      <c r="G36" s="558">
        <v>305.19</v>
      </c>
      <c r="H36" s="558">
        <v>0</v>
      </c>
      <c r="I36" s="558">
        <v>60.567999999999998</v>
      </c>
      <c r="J36" s="558">
        <v>0</v>
      </c>
      <c r="K36" s="558">
        <v>775.06600000000003</v>
      </c>
      <c r="L36" s="558">
        <v>1207.3380000000002</v>
      </c>
      <c r="M36" s="558">
        <v>1148.3599999999999</v>
      </c>
      <c r="N36" s="407">
        <v>8714.3130000000001</v>
      </c>
    </row>
    <row r="37" spans="1:14" ht="20.25" customHeight="1" x14ac:dyDescent="0.25">
      <c r="A37" s="245" t="s">
        <v>15</v>
      </c>
      <c r="B37" s="408">
        <f>SUM(B23:B36)</f>
        <v>33075.067999999999</v>
      </c>
      <c r="C37" s="408">
        <f t="shared" ref="C37:M37" si="3">SUM(C23:C36)</f>
        <v>28970.963</v>
      </c>
      <c r="D37" s="408">
        <f t="shared" si="3"/>
        <v>29693.928</v>
      </c>
      <c r="E37" s="408">
        <f t="shared" si="3"/>
        <v>21272.285000000003</v>
      </c>
      <c r="F37" s="408">
        <f t="shared" si="3"/>
        <v>21189.201000000001</v>
      </c>
      <c r="G37" s="408">
        <f t="shared" si="3"/>
        <v>19416.73</v>
      </c>
      <c r="H37" s="408">
        <f t="shared" si="3"/>
        <v>18859.72</v>
      </c>
      <c r="I37" s="408">
        <f t="shared" si="3"/>
        <v>18960.968000000001</v>
      </c>
      <c r="J37" s="408">
        <f t="shared" si="3"/>
        <v>20217.590000000004</v>
      </c>
      <c r="K37" s="408">
        <f t="shared" si="3"/>
        <v>26211.146000000001</v>
      </c>
      <c r="L37" s="408">
        <f t="shared" si="3"/>
        <v>34752.067999999999</v>
      </c>
      <c r="M37" s="408">
        <f t="shared" si="3"/>
        <v>26422.116000000002</v>
      </c>
      <c r="N37" s="407">
        <f t="shared" si="2"/>
        <v>299041.783</v>
      </c>
    </row>
    <row r="38" spans="1:14" x14ac:dyDescent="0.25"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</row>
  </sheetData>
  <pageMargins left="0.7" right="0.7" top="0.75" bottom="0.75" header="0.3" footer="0.3"/>
  <pageSetup paperSize="14" scale="71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1:N39"/>
  <sheetViews>
    <sheetView topLeftCell="A10" zoomScale="84" zoomScaleNormal="84" workbookViewId="0">
      <selection activeCell="B36" sqref="B36:N36"/>
    </sheetView>
  </sheetViews>
  <sheetFormatPr baseColWidth="10" defaultRowHeight="13.5" x14ac:dyDescent="0.25"/>
  <cols>
    <col min="1" max="1" width="36.5703125" style="8" customWidth="1"/>
    <col min="2" max="2" width="17.42578125" style="8" customWidth="1"/>
    <col min="3" max="3" width="15.140625" style="8" customWidth="1"/>
    <col min="4" max="4" width="15.7109375" style="8" customWidth="1"/>
    <col min="5" max="5" width="14.85546875" style="8" customWidth="1"/>
    <col min="6" max="6" width="16.140625" style="8" customWidth="1"/>
    <col min="7" max="7" width="16.7109375" style="8" customWidth="1"/>
    <col min="8" max="8" width="16.42578125" style="8" customWidth="1"/>
    <col min="9" max="9" width="14.7109375" style="8" customWidth="1"/>
    <col min="10" max="10" width="16.140625" style="8" customWidth="1"/>
    <col min="11" max="11" width="15.140625" style="8" customWidth="1"/>
    <col min="12" max="12" width="14.7109375" style="8" customWidth="1"/>
    <col min="13" max="13" width="15" style="8" customWidth="1"/>
    <col min="14" max="14" width="18" style="8" customWidth="1"/>
    <col min="15" max="16384" width="11.42578125" style="8"/>
  </cols>
  <sheetData>
    <row r="1" spans="1:14" x14ac:dyDescent="0.25">
      <c r="A1" s="20" t="s">
        <v>461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25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20.100000000000001" customHeight="1" x14ac:dyDescent="0.25">
      <c r="A3" s="126" t="s">
        <v>337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4" ht="20.100000000000001" customHeight="1" x14ac:dyDescent="0.25">
      <c r="A4" s="39" t="s">
        <v>110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39" t="s">
        <v>7</v>
      </c>
      <c r="H4" s="39" t="s">
        <v>8</v>
      </c>
      <c r="I4" s="39" t="s">
        <v>9</v>
      </c>
      <c r="J4" s="39" t="s">
        <v>10</v>
      </c>
      <c r="K4" s="39" t="s">
        <v>11</v>
      </c>
      <c r="L4" s="39" t="s">
        <v>12</v>
      </c>
      <c r="M4" s="39" t="s">
        <v>13</v>
      </c>
      <c r="N4" s="39" t="s">
        <v>22</v>
      </c>
    </row>
    <row r="5" spans="1:14" ht="20.100000000000001" customHeight="1" x14ac:dyDescent="0.25">
      <c r="A5" s="134" t="s">
        <v>190</v>
      </c>
      <c r="B5" s="400">
        <v>84118.53</v>
      </c>
      <c r="C5" s="400">
        <v>71292.5</v>
      </c>
      <c r="D5" s="400">
        <v>93566.25999999998</v>
      </c>
      <c r="E5" s="400">
        <v>85969.19</v>
      </c>
      <c r="F5" s="400">
        <v>87934.489999999991</v>
      </c>
      <c r="G5" s="400">
        <v>88738.06</v>
      </c>
      <c r="H5" s="400">
        <v>86429.48</v>
      </c>
      <c r="I5" s="400">
        <v>94691.68</v>
      </c>
      <c r="J5" s="400">
        <v>86296.01</v>
      </c>
      <c r="K5" s="400">
        <v>94958.94</v>
      </c>
      <c r="L5" s="400">
        <v>109916.77</v>
      </c>
      <c r="M5" s="400">
        <v>84959.65</v>
      </c>
      <c r="N5" s="407">
        <f>SUM(B5:M5)</f>
        <v>1068871.5599999998</v>
      </c>
    </row>
    <row r="6" spans="1:14" ht="20.100000000000001" customHeight="1" x14ac:dyDescent="0.25">
      <c r="A6" s="134" t="s">
        <v>191</v>
      </c>
      <c r="B6" s="400">
        <v>57735.86</v>
      </c>
      <c r="C6" s="400">
        <v>49181.04</v>
      </c>
      <c r="D6" s="400">
        <v>63412.700000000004</v>
      </c>
      <c r="E6" s="400">
        <v>58483.23000000001</v>
      </c>
      <c r="F6" s="400">
        <v>59689.61</v>
      </c>
      <c r="G6" s="400">
        <v>58212.259999999995</v>
      </c>
      <c r="H6" s="400">
        <v>56471.200000000004</v>
      </c>
      <c r="I6" s="400">
        <v>59262.2</v>
      </c>
      <c r="J6" s="400">
        <v>55406.62</v>
      </c>
      <c r="K6" s="400">
        <v>58112.020000000004</v>
      </c>
      <c r="L6" s="400">
        <v>62152.959999999992</v>
      </c>
      <c r="M6" s="400">
        <v>56757.100000000006</v>
      </c>
      <c r="N6" s="407">
        <f t="shared" ref="N6:N19" si="0">SUM(B6:M6)</f>
        <v>694876.79999999993</v>
      </c>
    </row>
    <row r="7" spans="1:14" ht="20.100000000000001" customHeight="1" x14ac:dyDescent="0.25">
      <c r="A7" s="134" t="s">
        <v>192</v>
      </c>
      <c r="B7" s="400">
        <v>16605.809999999998</v>
      </c>
      <c r="C7" s="400">
        <v>13454.86</v>
      </c>
      <c r="D7" s="400">
        <v>17711.14</v>
      </c>
      <c r="E7" s="400">
        <v>16162.2</v>
      </c>
      <c r="F7" s="400">
        <v>16304.609999999999</v>
      </c>
      <c r="G7" s="400">
        <v>16282.2</v>
      </c>
      <c r="H7" s="400">
        <v>15362.98</v>
      </c>
      <c r="I7" s="400">
        <v>16746.18</v>
      </c>
      <c r="J7" s="400">
        <v>14688.14</v>
      </c>
      <c r="K7" s="400">
        <v>15310.48</v>
      </c>
      <c r="L7" s="400">
        <v>18159.044999999998</v>
      </c>
      <c r="M7" s="400">
        <v>13423.69</v>
      </c>
      <c r="N7" s="407">
        <f t="shared" si="0"/>
        <v>190211.33500000002</v>
      </c>
    </row>
    <row r="8" spans="1:14" ht="20.100000000000001" customHeight="1" x14ac:dyDescent="0.25">
      <c r="A8" s="134" t="s">
        <v>214</v>
      </c>
      <c r="B8" s="400">
        <v>10</v>
      </c>
      <c r="C8" s="400">
        <v>25</v>
      </c>
      <c r="D8" s="400"/>
      <c r="E8" s="400">
        <v>21</v>
      </c>
      <c r="F8" s="400">
        <v>13</v>
      </c>
      <c r="G8" s="400"/>
      <c r="H8" s="400">
        <v>45</v>
      </c>
      <c r="I8" s="400">
        <v>6</v>
      </c>
      <c r="J8" s="400">
        <v>45</v>
      </c>
      <c r="K8" s="400">
        <v>45</v>
      </c>
      <c r="L8" s="400">
        <v>22</v>
      </c>
      <c r="M8" s="400"/>
      <c r="N8" s="407">
        <f t="shared" si="0"/>
        <v>232</v>
      </c>
    </row>
    <row r="9" spans="1:14" ht="20.100000000000001" customHeight="1" x14ac:dyDescent="0.25">
      <c r="A9" s="134" t="s">
        <v>193</v>
      </c>
      <c r="B9" s="400">
        <v>122710.86</v>
      </c>
      <c r="C9" s="400">
        <v>107946.42000000001</v>
      </c>
      <c r="D9" s="400">
        <v>110121.34999999999</v>
      </c>
      <c r="E9" s="400">
        <v>100152.90000000001</v>
      </c>
      <c r="F9" s="400">
        <v>104214.04999999999</v>
      </c>
      <c r="G9" s="400">
        <v>98660.349999999991</v>
      </c>
      <c r="H9" s="400">
        <v>112448.51</v>
      </c>
      <c r="I9" s="400">
        <v>109968.43000000001</v>
      </c>
      <c r="J9" s="400">
        <v>109290.16999999998</v>
      </c>
      <c r="K9" s="400">
        <v>119804.93</v>
      </c>
      <c r="L9" s="400">
        <v>139351.22999999998</v>
      </c>
      <c r="M9" s="400">
        <v>103475.48</v>
      </c>
      <c r="N9" s="407">
        <f t="shared" si="0"/>
        <v>1338144.68</v>
      </c>
    </row>
    <row r="10" spans="1:14" ht="20.100000000000001" customHeight="1" x14ac:dyDescent="0.25">
      <c r="A10" s="134" t="s">
        <v>194</v>
      </c>
      <c r="B10" s="400">
        <v>228.36999999999998</v>
      </c>
      <c r="C10" s="400">
        <v>296.39</v>
      </c>
      <c r="D10" s="400">
        <v>634.91</v>
      </c>
      <c r="E10" s="400">
        <v>1573.9499999999998</v>
      </c>
      <c r="F10" s="400">
        <v>8861.92</v>
      </c>
      <c r="G10" s="400">
        <v>23524.84</v>
      </c>
      <c r="H10" s="400">
        <v>21191.250000000004</v>
      </c>
      <c r="I10" s="400">
        <v>12658.009999999998</v>
      </c>
      <c r="J10" s="400">
        <v>3655.38</v>
      </c>
      <c r="K10" s="400">
        <v>1463.29</v>
      </c>
      <c r="L10" s="400">
        <v>274.66000000000003</v>
      </c>
      <c r="M10" s="400">
        <v>126.65</v>
      </c>
      <c r="N10" s="407">
        <f t="shared" si="0"/>
        <v>74489.62</v>
      </c>
    </row>
    <row r="11" spans="1:14" ht="20.100000000000001" customHeight="1" x14ac:dyDescent="0.25">
      <c r="A11" s="134" t="s">
        <v>195</v>
      </c>
      <c r="B11" s="400">
        <v>121.32</v>
      </c>
      <c r="C11" s="400">
        <v>94.06</v>
      </c>
      <c r="D11" s="400">
        <v>111.3</v>
      </c>
      <c r="E11" s="400">
        <v>119.35</v>
      </c>
      <c r="F11" s="400">
        <v>146.38999999999999</v>
      </c>
      <c r="G11" s="400">
        <v>148.13999999999999</v>
      </c>
      <c r="H11" s="400">
        <v>84.24</v>
      </c>
      <c r="I11" s="400">
        <v>54.01</v>
      </c>
      <c r="J11" s="400">
        <v>26.97</v>
      </c>
      <c r="K11" s="400">
        <v>55.32</v>
      </c>
      <c r="L11" s="400">
        <v>83.64</v>
      </c>
      <c r="M11" s="400">
        <v>82.1</v>
      </c>
      <c r="N11" s="407">
        <f t="shared" si="0"/>
        <v>1126.8399999999999</v>
      </c>
    </row>
    <row r="12" spans="1:14" ht="20.100000000000001" customHeight="1" x14ac:dyDescent="0.25">
      <c r="A12" s="134" t="s">
        <v>196</v>
      </c>
      <c r="B12" s="400">
        <v>0</v>
      </c>
      <c r="C12" s="400">
        <v>0</v>
      </c>
      <c r="D12" s="400">
        <v>0</v>
      </c>
      <c r="E12" s="400">
        <v>0</v>
      </c>
      <c r="F12" s="400">
        <v>0</v>
      </c>
      <c r="G12" s="400">
        <v>0</v>
      </c>
      <c r="H12" s="400">
        <v>0</v>
      </c>
      <c r="I12" s="400">
        <v>0</v>
      </c>
      <c r="J12" s="400">
        <v>0</v>
      </c>
      <c r="K12" s="400">
        <v>0</v>
      </c>
      <c r="L12" s="400">
        <v>0</v>
      </c>
      <c r="M12" s="400">
        <v>0</v>
      </c>
      <c r="N12" s="407">
        <f t="shared" si="0"/>
        <v>0</v>
      </c>
    </row>
    <row r="13" spans="1:14" ht="20.100000000000001" customHeight="1" x14ac:dyDescent="0.25">
      <c r="A13" s="134" t="s">
        <v>197</v>
      </c>
      <c r="B13" s="400">
        <v>52.85</v>
      </c>
      <c r="C13" s="400">
        <v>26.18</v>
      </c>
      <c r="D13" s="400">
        <v>26.66</v>
      </c>
      <c r="E13" s="400">
        <v>40.01</v>
      </c>
      <c r="F13" s="400">
        <v>40.700000000000003</v>
      </c>
      <c r="G13" s="400">
        <v>27.3</v>
      </c>
      <c r="H13" s="400">
        <v>132.62</v>
      </c>
      <c r="I13" s="400">
        <v>0</v>
      </c>
      <c r="J13" s="400">
        <v>0</v>
      </c>
      <c r="K13" s="400">
        <v>0</v>
      </c>
      <c r="L13" s="400">
        <v>164.7</v>
      </c>
      <c r="M13" s="400">
        <v>0</v>
      </c>
      <c r="N13" s="407">
        <f t="shared" si="0"/>
        <v>511.02</v>
      </c>
    </row>
    <row r="14" spans="1:14" ht="20.100000000000001" customHeight="1" x14ac:dyDescent="0.25">
      <c r="A14" s="134" t="s">
        <v>198</v>
      </c>
      <c r="B14" s="400">
        <v>159816.93299999996</v>
      </c>
      <c r="C14" s="400">
        <v>134436.38800000001</v>
      </c>
      <c r="D14" s="400">
        <v>172091.83300000001</v>
      </c>
      <c r="E14" s="400">
        <v>159860.92700000003</v>
      </c>
      <c r="F14" s="400">
        <v>161972.36500000002</v>
      </c>
      <c r="G14" s="400">
        <v>153609.00799999991</v>
      </c>
      <c r="H14" s="400">
        <v>146689.5799999999</v>
      </c>
      <c r="I14" s="400">
        <v>168451.5</v>
      </c>
      <c r="J14" s="400">
        <v>135998.20000000001</v>
      </c>
      <c r="K14" s="400">
        <v>162235.21499999997</v>
      </c>
      <c r="L14" s="400">
        <v>174115.12400000001</v>
      </c>
      <c r="M14" s="400">
        <v>137470.601</v>
      </c>
      <c r="N14" s="407">
        <f t="shared" si="0"/>
        <v>1866747.6739999996</v>
      </c>
    </row>
    <row r="15" spans="1:14" ht="20.100000000000001" customHeight="1" x14ac:dyDescent="0.25">
      <c r="A15" s="134" t="s">
        <v>339</v>
      </c>
      <c r="B15" s="400">
        <v>0</v>
      </c>
      <c r="C15" s="400">
        <v>0</v>
      </c>
      <c r="D15" s="400">
        <v>0</v>
      </c>
      <c r="E15" s="400">
        <v>0</v>
      </c>
      <c r="F15" s="400">
        <v>0</v>
      </c>
      <c r="G15" s="400">
        <v>0</v>
      </c>
      <c r="H15" s="400">
        <v>0</v>
      </c>
      <c r="I15" s="400">
        <v>0</v>
      </c>
      <c r="J15" s="400">
        <v>0</v>
      </c>
      <c r="K15" s="400">
        <v>0</v>
      </c>
      <c r="L15" s="400">
        <v>0</v>
      </c>
      <c r="M15" s="400">
        <v>0</v>
      </c>
      <c r="N15" s="407">
        <f t="shared" si="0"/>
        <v>0</v>
      </c>
    </row>
    <row r="16" spans="1:14" ht="20.100000000000001" customHeight="1" x14ac:dyDescent="0.25">
      <c r="A16" s="134" t="s">
        <v>340</v>
      </c>
      <c r="B16" s="400"/>
      <c r="C16" s="400"/>
      <c r="D16" s="400"/>
      <c r="E16" s="400"/>
      <c r="F16" s="400"/>
      <c r="G16" s="400"/>
      <c r="H16" s="400"/>
      <c r="I16" s="400"/>
      <c r="J16" s="400"/>
      <c r="K16" s="400"/>
      <c r="L16" s="400"/>
      <c r="M16" s="400"/>
      <c r="N16" s="407">
        <f t="shared" si="0"/>
        <v>0</v>
      </c>
    </row>
    <row r="17" spans="1:14" ht="20.100000000000001" customHeight="1" x14ac:dyDescent="0.25">
      <c r="A17" s="134" t="s">
        <v>205</v>
      </c>
      <c r="B17" s="400">
        <v>0</v>
      </c>
      <c r="C17" s="400">
        <v>0</v>
      </c>
      <c r="D17" s="400">
        <v>0</v>
      </c>
      <c r="E17" s="400">
        <v>63.8</v>
      </c>
      <c r="F17" s="400">
        <v>4922.3500000000004</v>
      </c>
      <c r="G17" s="400">
        <v>8577.84</v>
      </c>
      <c r="H17" s="400">
        <v>8654.0400000000009</v>
      </c>
      <c r="I17" s="400">
        <v>9179.75</v>
      </c>
      <c r="J17" s="400">
        <v>8639.2999999999993</v>
      </c>
      <c r="K17" s="400">
        <v>9327.68</v>
      </c>
      <c r="L17" s="400">
        <v>9608.8700000000008</v>
      </c>
      <c r="M17" s="400">
        <v>6047.58</v>
      </c>
      <c r="N17" s="407">
        <f t="shared" si="0"/>
        <v>65021.210000000006</v>
      </c>
    </row>
    <row r="18" spans="1:14" ht="20.100000000000001" customHeight="1" x14ac:dyDescent="0.25">
      <c r="A18" s="134" t="s">
        <v>433</v>
      </c>
      <c r="B18" s="400"/>
      <c r="C18" s="400"/>
      <c r="D18" s="400"/>
      <c r="E18" s="400"/>
      <c r="F18" s="400"/>
      <c r="G18" s="400"/>
      <c r="H18" s="400"/>
      <c r="I18" s="400"/>
      <c r="J18" s="400"/>
      <c r="K18" s="400"/>
      <c r="L18" s="400"/>
      <c r="M18" s="400"/>
      <c r="N18" s="407">
        <f t="shared" si="0"/>
        <v>0</v>
      </c>
    </row>
    <row r="19" spans="1:14" ht="20.100000000000001" customHeight="1" x14ac:dyDescent="0.25">
      <c r="A19" s="245" t="s">
        <v>15</v>
      </c>
      <c r="B19" s="406">
        <f>SUM(B5:B18)</f>
        <v>441400.53299999994</v>
      </c>
      <c r="C19" s="406">
        <f t="shared" ref="C19:M19" si="1">SUM(C5:C18)</f>
        <v>376752.83800000005</v>
      </c>
      <c r="D19" s="406">
        <f t="shared" si="1"/>
        <v>457676.15299999993</v>
      </c>
      <c r="E19" s="406">
        <f t="shared" si="1"/>
        <v>422446.55700000003</v>
      </c>
      <c r="F19" s="406">
        <f t="shared" si="1"/>
        <v>444099.48499999999</v>
      </c>
      <c r="G19" s="406">
        <f t="shared" si="1"/>
        <v>447779.99799999996</v>
      </c>
      <c r="H19" s="406">
        <f t="shared" si="1"/>
        <v>447508.89999999985</v>
      </c>
      <c r="I19" s="406">
        <f t="shared" si="1"/>
        <v>471017.76</v>
      </c>
      <c r="J19" s="406">
        <f t="shared" si="1"/>
        <v>414045.79</v>
      </c>
      <c r="K19" s="406">
        <f t="shared" si="1"/>
        <v>461312.87499999994</v>
      </c>
      <c r="L19" s="406">
        <f t="shared" si="1"/>
        <v>513848.99899999995</v>
      </c>
      <c r="M19" s="406">
        <f t="shared" si="1"/>
        <v>402342.85099999997</v>
      </c>
      <c r="N19" s="407">
        <f t="shared" si="0"/>
        <v>5300232.7390000001</v>
      </c>
    </row>
    <row r="20" spans="1:14" ht="20.100000000000001" customHeight="1" x14ac:dyDescent="0.25">
      <c r="A20" s="127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2" spans="1:14" ht="20.2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29"/>
    </row>
    <row r="23" spans="1:14" ht="20.25" customHeight="1" x14ac:dyDescent="0.25">
      <c r="A23" s="40" t="s">
        <v>151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</row>
    <row r="24" spans="1:14" ht="18.75" customHeight="1" x14ac:dyDescent="0.25">
      <c r="A24" s="39" t="s">
        <v>110</v>
      </c>
      <c r="B24" s="39" t="s">
        <v>2</v>
      </c>
      <c r="C24" s="39" t="s">
        <v>3</v>
      </c>
      <c r="D24" s="39" t="s">
        <v>4</v>
      </c>
      <c r="E24" s="39" t="s">
        <v>5</v>
      </c>
      <c r="F24" s="39" t="s">
        <v>6</v>
      </c>
      <c r="G24" s="39" t="s">
        <v>7</v>
      </c>
      <c r="H24" s="39" t="s">
        <v>8</v>
      </c>
      <c r="I24" s="39" t="s">
        <v>9</v>
      </c>
      <c r="J24" s="39" t="s">
        <v>10</v>
      </c>
      <c r="K24" s="39" t="s">
        <v>11</v>
      </c>
      <c r="L24" s="39" t="s">
        <v>12</v>
      </c>
      <c r="M24" s="39" t="s">
        <v>13</v>
      </c>
      <c r="N24" s="39" t="s">
        <v>22</v>
      </c>
    </row>
    <row r="25" spans="1:14" ht="18.75" customHeight="1" x14ac:dyDescent="0.25">
      <c r="A25" s="194" t="s">
        <v>190</v>
      </c>
      <c r="B25" s="410">
        <f>B5+'34_1'!B23+'34_1'!B5+'33'!B23+'33'!B5+'32'!B24+'32'!B5+'31'!B23+'31'!B5+'30 '!B24+'30 '!B5+'29'!B25+'29'!B5+'28'!B23+'28'!B5</f>
        <v>227098.31700000001</v>
      </c>
      <c r="C25" s="410">
        <f>C5+'34_1'!C23+'34_1'!C5+'33'!C23+'33'!C5+'32'!C24+'32'!C5+'31'!C23+'31'!C5+'30 '!C24+'30 '!C5+'29'!C25+'29'!C5+'28'!C23+'28'!C5</f>
        <v>207549.342</v>
      </c>
      <c r="D25" s="410">
        <f>D5+'34_1'!D23+'34_1'!D5+'33'!D23+'33'!D5+'32'!D24+'32'!D5+'31'!D23+'31'!D5+'30 '!D24+'30 '!D5+'29'!D25+'29'!D5+'28'!D23+'28'!D5</f>
        <v>231085.82399999996</v>
      </c>
      <c r="E25" s="410">
        <f>E5+'34_1'!E23+'34_1'!E5+'33'!E23+'33'!E5+'32'!E24+'32'!E5+'31'!E23+'31'!E5+'30 '!E24+'30 '!E5+'29'!E25+'29'!E5+'28'!E23+'28'!E5</f>
        <v>207712.57199999996</v>
      </c>
      <c r="F25" s="410">
        <f>F5+'34_1'!F23+'34_1'!F5+'33'!F23+'33'!F5+'32'!F24+'32'!F5+'31'!F23+'31'!F5+'30 '!F24+'30 '!F5+'29'!F25+'29'!F5+'28'!F23+'28'!F5</f>
        <v>213346.89200000002</v>
      </c>
      <c r="G25" s="410">
        <f>G5+'34_1'!G23+'34_1'!G5+'33'!G23+'33'!G5+'32'!G24+'32'!G5+'31'!G23+'31'!G5+'30 '!G24+'30 '!G5+'29'!G25+'29'!G5+'28'!G23+'28'!G5</f>
        <v>210426.63499999998</v>
      </c>
      <c r="H25" s="410">
        <f>H5+'34_1'!H23+'34_1'!H5+'33'!H23+'33'!H5+'32'!H24+'32'!H5+'31'!H23+'31'!H5+'30 '!H24+'30 '!H5+'29'!H25+'29'!H5+'28'!H23+'28'!H5</f>
        <v>212376.076</v>
      </c>
      <c r="I25" s="410">
        <f>I5+'34_1'!I23+'34_1'!I5+'33'!I23+'33'!I5+'32'!I24+'32'!I5+'31'!I23+'31'!I5+'30 '!I24+'30 '!I5+'29'!I25+'29'!I5+'28'!I23+'28'!I5</f>
        <v>220333.11900000004</v>
      </c>
      <c r="J25" s="410">
        <f>J5+'34_1'!J23+'34_1'!J5+'33'!J23+'33'!J5+'32'!J24+'32'!J5+'31'!J23+'31'!J5+'30 '!J24+'30 '!J5+'29'!J25+'29'!J5+'28'!J23+'28'!J5</f>
        <v>215308.52</v>
      </c>
      <c r="K25" s="410">
        <f>K5+'34_1'!K23+'34_1'!K5+'33'!K23+'33'!K5+'32'!K24+'32'!K5+'31'!K23+'31'!K5+'30 '!K24+'30 '!K5+'29'!K25+'29'!K5+'28'!K23+'28'!K5</f>
        <v>227469.86000000002</v>
      </c>
      <c r="L25" s="410">
        <f>L5+'34_1'!L23+'34_1'!L5+'33'!L23+'33'!L5+'32'!L24+'32'!L5+'31'!L23+'31'!L5+'30 '!L24+'30 '!L5+'29'!L25+'29'!L5+'28'!L23+'28'!L5</f>
        <v>264881.96299999999</v>
      </c>
      <c r="M25" s="410">
        <f>M5+'34_1'!M23+'34_1'!M5+'33'!M23+'33'!M5+'32'!M24+'32'!M5+'31'!M23+'31'!M5+'30 '!M24+'30 '!M5+'29'!M25+'29'!M5+'28'!M23+'28'!M5</f>
        <v>210173.71199999994</v>
      </c>
      <c r="N25" s="391">
        <f>SUM(B25:M25)</f>
        <v>2647762.8319999995</v>
      </c>
    </row>
    <row r="26" spans="1:14" ht="18.75" customHeight="1" x14ac:dyDescent="0.25">
      <c r="A26" s="194" t="s">
        <v>191</v>
      </c>
      <c r="B26" s="410">
        <f>B6+'34_1'!B24+'34_1'!B6+'33'!B24+'33'!B6+'32'!B25+'32'!B6+'31'!B24+'31'!B6+'30 '!B25+'30 '!B6+'29'!B26+'29'!B6+'28'!B24+'28'!B6</f>
        <v>135540.76000000004</v>
      </c>
      <c r="C26" s="410">
        <f>C6+'34_1'!C24+'34_1'!C6+'33'!C24+'33'!C6+'32'!C25+'32'!C6+'31'!C24+'31'!C6+'30 '!C25+'30 '!C6+'29'!C26+'29'!C6+'28'!C24+'28'!C6</f>
        <v>125311.44</v>
      </c>
      <c r="D26" s="410">
        <f>D6+'34_1'!D24+'34_1'!D6+'33'!D24+'33'!D6+'32'!D25+'32'!D6+'31'!D24+'31'!D6+'30 '!D25+'30 '!D6+'29'!D26+'29'!D6+'28'!D24+'28'!D6</f>
        <v>138272.89000000001</v>
      </c>
      <c r="E26" s="410">
        <f>E6+'34_1'!E24+'34_1'!E6+'33'!E24+'33'!E6+'32'!E25+'32'!E6+'31'!E24+'31'!E6+'30 '!E25+'30 '!E6+'29'!E26+'29'!E6+'28'!E24+'28'!E6</f>
        <v>126580.6</v>
      </c>
      <c r="F26" s="410">
        <f>F6+'34_1'!F24+'34_1'!F6+'33'!F24+'33'!F6+'32'!F25+'32'!F6+'31'!F24+'31'!F6+'30 '!F25+'30 '!F6+'29'!F26+'29'!F6+'28'!F24+'28'!F6</f>
        <v>128962.89000000003</v>
      </c>
      <c r="G26" s="410">
        <f>G6+'34_1'!G24+'34_1'!G6+'33'!G24+'33'!G6+'32'!G25+'32'!G6+'31'!G24+'31'!G6+'30 '!G25+'30 '!G6+'29'!G26+'29'!G6+'28'!G24+'28'!G6</f>
        <v>121986.92</v>
      </c>
      <c r="H26" s="410">
        <f>H6+'34_1'!H24+'34_1'!H6+'33'!H24+'33'!H6+'32'!H25+'32'!H6+'31'!H24+'31'!H6+'30 '!H25+'30 '!H6+'29'!H26+'29'!H6+'28'!H24+'28'!H6</f>
        <v>122406.55000000002</v>
      </c>
      <c r="I26" s="410">
        <f>I6+'34_1'!I24+'34_1'!I6+'33'!I24+'33'!I6+'32'!I25+'32'!I6+'31'!I24+'31'!I6+'30 '!I25+'30 '!I6+'29'!I26+'29'!I6+'28'!I24+'28'!I6</f>
        <v>123327.27999999998</v>
      </c>
      <c r="J26" s="410">
        <f>J6+'34_1'!J24+'34_1'!J6+'33'!J24+'33'!J6+'32'!J25+'32'!J6+'31'!J24+'31'!J6+'30 '!J25+'30 '!J6+'29'!J26+'29'!J6+'28'!J24+'28'!J6</f>
        <v>121838.24000000002</v>
      </c>
      <c r="K26" s="410">
        <f>K6+'34_1'!K24+'34_1'!K6+'33'!K24+'33'!K6+'32'!K25+'32'!K6+'31'!K24+'31'!K6+'30 '!K25+'30 '!K6+'29'!K26+'29'!K6+'28'!K24+'28'!K6</f>
        <v>121733.56999999998</v>
      </c>
      <c r="L26" s="410">
        <f>L6+'34_1'!L24+'34_1'!L6+'33'!L24+'33'!L6+'32'!L25+'32'!L6+'31'!L24+'31'!L6+'30 '!L25+'30 '!L6+'29'!L26+'29'!L6+'28'!L24+'28'!L6</f>
        <v>134078.79</v>
      </c>
      <c r="M26" s="410">
        <f>M6+'34_1'!M24+'34_1'!M6+'33'!M24+'33'!M6+'32'!M25+'32'!M6+'31'!M24+'31'!M6+'30 '!M25+'30 '!M6+'29'!M26+'29'!M6+'28'!M24+'28'!M6</f>
        <v>118136.6</v>
      </c>
      <c r="N26" s="391">
        <f t="shared" ref="N26:N38" si="2">SUM(B26:M26)</f>
        <v>1518176.5300000005</v>
      </c>
    </row>
    <row r="27" spans="1:14" ht="18.75" customHeight="1" x14ac:dyDescent="0.25">
      <c r="A27" s="194" t="s">
        <v>192</v>
      </c>
      <c r="B27" s="410">
        <f>B7+'34_1'!B25+'34_1'!B7+'33'!B25+'33'!B7+'32'!B26+'32'!B7+'31'!B25+'31'!B7+'30 '!B26+'30 '!B7+'29'!B27+'29'!B7+'28'!B25+'28'!B7</f>
        <v>48789.768999999993</v>
      </c>
      <c r="C27" s="410">
        <f>C7+'34_1'!C25+'34_1'!C7+'33'!C25+'33'!C7+'32'!C26+'32'!C7+'31'!C25+'31'!C7+'30 '!C26+'30 '!C7+'29'!C27+'29'!C7+'28'!C25+'28'!C7</f>
        <v>42835.879000000008</v>
      </c>
      <c r="D27" s="410">
        <f>D7+'34_1'!D25+'34_1'!D7+'33'!D25+'33'!D7+'32'!D26+'32'!D7+'31'!D25+'31'!D7+'30 '!D26+'30 '!D7+'29'!D27+'29'!D7+'28'!D25+'28'!D7</f>
        <v>46747.472999999998</v>
      </c>
      <c r="E27" s="410">
        <f>E7+'34_1'!E25+'34_1'!E7+'33'!E25+'33'!E7+'32'!E26+'32'!E7+'31'!E25+'31'!E7+'30 '!E26+'30 '!E7+'29'!E27+'29'!E7+'28'!E25+'28'!E7</f>
        <v>40555.587</v>
      </c>
      <c r="F27" s="410">
        <f>F7+'34_1'!F25+'34_1'!F7+'33'!F25+'33'!F7+'32'!F26+'32'!F7+'31'!F25+'31'!F7+'30 '!F26+'30 '!F7+'29'!F27+'29'!F7+'28'!F25+'28'!F7</f>
        <v>41355.373999999996</v>
      </c>
      <c r="G27" s="410">
        <f>G7+'34_1'!G25+'34_1'!G7+'33'!G25+'33'!G7+'32'!G26+'32'!G7+'31'!G25+'31'!G7+'30 '!G26+'30 '!G7+'29'!G27+'29'!G7+'28'!G25+'28'!G7</f>
        <v>39506.293000000005</v>
      </c>
      <c r="H27" s="410">
        <f>H7+'34_1'!H25+'34_1'!H7+'33'!H25+'33'!H7+'32'!H26+'32'!H7+'31'!H25+'31'!H7+'30 '!H26+'30 '!H7+'29'!H27+'29'!H7+'28'!H25+'28'!H7</f>
        <v>39204.659999999996</v>
      </c>
      <c r="I27" s="410">
        <f>I7+'34_1'!I25+'34_1'!I7+'33'!I25+'33'!I7+'32'!I26+'32'!I7+'31'!I25+'31'!I7+'30 '!I26+'30 '!I7+'29'!I27+'29'!I7+'28'!I25+'28'!I7</f>
        <v>40482.061999999998</v>
      </c>
      <c r="J27" s="410">
        <f>J7+'34_1'!J25+'34_1'!J7+'33'!J25+'33'!J7+'32'!J26+'32'!J7+'31'!J25+'31'!J7+'30 '!J26+'30 '!J7+'29'!J27+'29'!J7+'28'!J25+'28'!J7</f>
        <v>38967.988000000005</v>
      </c>
      <c r="K27" s="410">
        <f>K7+'34_1'!K25+'34_1'!K7+'33'!K25+'33'!K7+'32'!K26+'32'!K7+'31'!K25+'31'!K7+'30 '!K26+'30 '!K7+'29'!K27+'29'!K7+'28'!K25+'28'!K7</f>
        <v>38494.673999999999</v>
      </c>
      <c r="L27" s="410">
        <f>L7+'34_1'!L25+'34_1'!L7+'33'!L25+'33'!L7+'32'!L26+'32'!L7+'31'!L25+'31'!L7+'30 '!L26+'30 '!L7+'29'!L27+'29'!L7+'28'!L25+'28'!L7</f>
        <v>44751.677999999993</v>
      </c>
      <c r="M27" s="410">
        <f>M7+'34_1'!M25+'34_1'!M7+'33'!M25+'33'!M7+'32'!M26+'32'!M7+'31'!M25+'31'!M7+'30 '!M26+'30 '!M7+'29'!M27+'29'!M7+'28'!M25+'28'!M7</f>
        <v>35727.328999999998</v>
      </c>
      <c r="N27" s="391">
        <f t="shared" si="2"/>
        <v>497418.76599999995</v>
      </c>
    </row>
    <row r="28" spans="1:14" ht="18.75" customHeight="1" x14ac:dyDescent="0.25">
      <c r="A28" s="194" t="s">
        <v>214</v>
      </c>
      <c r="B28" s="410">
        <f>B8+'34_1'!B26+'34_1'!B8+'33'!B26+'33'!B8+'32'!B27+'32'!B8+'31'!B26+'31'!B8+'30 '!B27+'30 '!B8+'29'!B28+'29'!B8+'28'!B26+'28'!B8</f>
        <v>110.93999999999998</v>
      </c>
      <c r="C28" s="410">
        <f>C8+'34_1'!C26+'34_1'!C8+'33'!C26+'33'!C8+'32'!C27+'32'!C8+'31'!C26+'31'!C8+'30 '!C27+'30 '!C8+'29'!C28+'29'!C8+'28'!C26+'28'!C8</f>
        <v>145.97999999999999</v>
      </c>
      <c r="D28" s="410">
        <f>D8+'34_1'!D26+'34_1'!D8+'33'!D26+'33'!D8+'32'!D27+'32'!D8+'31'!D26+'31'!D8+'30 '!D27+'30 '!D8+'29'!D28+'29'!D8+'28'!D26+'28'!D8</f>
        <v>101.46000000000001</v>
      </c>
      <c r="E28" s="410">
        <f>E8+'34_1'!E26+'34_1'!E8+'33'!E26+'33'!E8+'32'!E27+'32'!E8+'31'!E26+'31'!E8+'30 '!E27+'30 '!E8+'29'!E28+'29'!E8+'28'!E26+'28'!E8</f>
        <v>97.98</v>
      </c>
      <c r="F28" s="410">
        <f>F8+'34_1'!F26+'34_1'!F8+'33'!F26+'33'!F8+'32'!F27+'32'!F8+'31'!F26+'31'!F8+'30 '!F27+'30 '!F8+'29'!F28+'29'!F8+'28'!F26+'28'!F8</f>
        <v>71.25</v>
      </c>
      <c r="G28" s="410">
        <f>G8+'34_1'!G26+'34_1'!G8+'33'!G26+'33'!G8+'32'!G27+'32'!G8+'31'!G26+'31'!G8+'30 '!G27+'30 '!G8+'29'!G28+'29'!G8+'28'!G26+'28'!G8</f>
        <v>33.58</v>
      </c>
      <c r="H28" s="410">
        <f>H8+'34_1'!H26+'34_1'!H8+'33'!H26+'33'!H8+'32'!H27+'32'!H8+'31'!H26+'31'!H8+'30 '!H27+'30 '!H8+'29'!H28+'29'!H8+'28'!H26+'28'!H8</f>
        <v>124.81</v>
      </c>
      <c r="I28" s="410">
        <f>I8+'34_1'!I26+'34_1'!I8+'33'!I26+'33'!I8+'32'!I27+'32'!I8+'31'!I26+'31'!I8+'30 '!I27+'30 '!I8+'29'!I28+'29'!I8+'28'!I26+'28'!I8</f>
        <v>95.61</v>
      </c>
      <c r="J28" s="410">
        <f>J8+'34_1'!J26+'34_1'!J8+'33'!J26+'33'!J8+'32'!J27+'32'!J8+'31'!J26+'31'!J8+'30 '!J27+'30 '!J8+'29'!J28+'29'!J8+'28'!J26+'28'!J8</f>
        <v>107.63000000000001</v>
      </c>
      <c r="K28" s="410">
        <f>K8+'34_1'!K26+'34_1'!K8+'33'!K26+'33'!K8+'32'!K27+'32'!K8+'31'!K26+'31'!K8+'30 '!K27+'30 '!K8+'29'!K28+'29'!K8+'28'!K26+'28'!K8</f>
        <v>134.29</v>
      </c>
      <c r="L28" s="410">
        <f>L8+'34_1'!L26+'34_1'!L8+'33'!L26+'33'!L8+'32'!L27+'32'!L8+'31'!L26+'31'!L8+'30 '!L27+'30 '!L8+'29'!L28+'29'!L8+'28'!L26+'28'!L8</f>
        <v>239.4</v>
      </c>
      <c r="M28" s="410">
        <f>M8+'34_1'!M26+'34_1'!M8+'33'!M26+'33'!M8+'32'!M27+'32'!M8+'31'!M26+'31'!M8+'30 '!M27+'30 '!M8+'29'!M28+'29'!M8+'28'!M26+'28'!M8</f>
        <v>0</v>
      </c>
      <c r="N28" s="391">
        <f t="shared" si="2"/>
        <v>1262.93</v>
      </c>
    </row>
    <row r="29" spans="1:14" ht="18.75" customHeight="1" x14ac:dyDescent="0.25">
      <c r="A29" s="194" t="s">
        <v>193</v>
      </c>
      <c r="B29" s="410">
        <f>B9+'34_1'!B27+'34_1'!B9+'33'!B27+'33'!B9+'32'!B28+'32'!B9+'31'!B27+'31'!B9+'30 '!B28+'30 '!B9+'29'!B29+'29'!B9+'28'!B27+'28'!B9</f>
        <v>153178.40000000005</v>
      </c>
      <c r="C29" s="410">
        <f>C9+'34_1'!C27+'34_1'!C9+'33'!C27+'33'!C9+'32'!C28+'32'!C9+'31'!C27+'31'!C9+'30 '!C28+'30 '!C9+'29'!C29+'29'!C9+'28'!C27+'28'!C9</f>
        <v>134864.144</v>
      </c>
      <c r="D29" s="410">
        <f>D9+'34_1'!D27+'34_1'!D9+'33'!D27+'33'!D9+'32'!D28+'32'!D9+'31'!D27+'31'!D9+'30 '!D28+'30 '!D9+'29'!D29+'29'!D9+'28'!D27+'28'!D9</f>
        <v>135188.23499999999</v>
      </c>
      <c r="E29" s="410">
        <f>E9+'34_1'!E27+'34_1'!E9+'33'!E27+'33'!E9+'32'!E28+'32'!E9+'31'!E27+'31'!E9+'30 '!E28+'30 '!E9+'29'!E29+'29'!E9+'28'!E27+'28'!E9</f>
        <v>118972.45000000003</v>
      </c>
      <c r="F29" s="410">
        <f>F9+'34_1'!F27+'34_1'!F9+'33'!F27+'33'!F9+'32'!F28+'32'!F9+'31'!F27+'31'!F9+'30 '!F28+'30 '!F9+'29'!F29+'29'!F9+'28'!F27+'28'!F9</f>
        <v>125979.35199999997</v>
      </c>
      <c r="G29" s="410">
        <f>G9+'34_1'!G27+'34_1'!G9+'33'!G27+'33'!G9+'32'!G28+'32'!G9+'31'!G27+'31'!G9+'30 '!G28+'30 '!G9+'29'!G29+'29'!G9+'28'!G27+'28'!G9</f>
        <v>119612.378</v>
      </c>
      <c r="H29" s="410">
        <f>H9+'34_1'!H27+'34_1'!H9+'33'!H27+'33'!H9+'32'!H28+'32'!H9+'31'!H27+'31'!H9+'30 '!H28+'30 '!H9+'29'!H29+'29'!H9+'28'!H27+'28'!H9</f>
        <v>136314.72700000001</v>
      </c>
      <c r="I29" s="410">
        <f>I9+'34_1'!I27+'34_1'!I9+'33'!I27+'33'!I9+'32'!I28+'32'!I9+'31'!I27+'31'!I9+'30 '!I28+'30 '!I9+'29'!I29+'29'!I9+'28'!I27+'28'!I9</f>
        <v>133966.07100000003</v>
      </c>
      <c r="J29" s="410">
        <f>J9+'34_1'!J27+'34_1'!J9+'33'!J27+'33'!J9+'32'!J28+'32'!J9+'31'!J27+'31'!J9+'30 '!J28+'30 '!J9+'29'!J29+'29'!J9+'28'!J27+'28'!J9</f>
        <v>132271.50399999999</v>
      </c>
      <c r="K29" s="410">
        <f>K9+'34_1'!K27+'34_1'!K9+'33'!K27+'33'!K9+'32'!K28+'32'!K9+'31'!K27+'31'!K9+'30 '!K28+'30 '!K9+'29'!K29+'29'!K9+'28'!K27+'28'!K9</f>
        <v>146971.10699999999</v>
      </c>
      <c r="L29" s="410">
        <f>L9+'34_1'!L27+'34_1'!L9+'33'!L27+'33'!L9+'32'!L28+'32'!L9+'31'!L27+'31'!L9+'30 '!L28+'30 '!L9+'29'!L29+'29'!L9+'28'!L27+'28'!L9</f>
        <v>185587.55000000002</v>
      </c>
      <c r="M29" s="410">
        <f>M9+'34_1'!M27+'34_1'!M9+'33'!M27+'33'!M9+'32'!M28+'32'!M9+'31'!M27+'31'!M9+'30 '!M28+'30 '!M9+'29'!M29+'29'!M9+'28'!M27+'28'!M9</f>
        <v>115774.505</v>
      </c>
      <c r="N29" s="391">
        <f t="shared" si="2"/>
        <v>1638680.423</v>
      </c>
    </row>
    <row r="30" spans="1:14" ht="18.75" customHeight="1" x14ac:dyDescent="0.25">
      <c r="A30" s="194" t="s">
        <v>194</v>
      </c>
      <c r="B30" s="410">
        <f>B10+'34_1'!B28+'34_1'!B10+'33'!B28+'33'!B10+'32'!B29+'32'!B10+'31'!B28+'31'!B10+'30 '!B29+'30 '!B10+'29'!B30+'29'!B10+'28'!B28+'28'!B10</f>
        <v>700.56000000000006</v>
      </c>
      <c r="C30" s="410">
        <f>C10+'34_1'!C28+'34_1'!C10+'33'!C28+'33'!C10+'32'!C29+'32'!C10+'31'!C28+'31'!C10+'30 '!C29+'30 '!C10+'29'!C30+'29'!C10+'28'!C28+'28'!C10</f>
        <v>823.8599999999999</v>
      </c>
      <c r="D30" s="410">
        <f>D10+'34_1'!D28+'34_1'!D10+'33'!D28+'33'!D10+'32'!D29+'32'!D10+'31'!D28+'31'!D10+'30 '!D29+'30 '!D10+'29'!D30+'29'!D10+'28'!D28+'28'!D10</f>
        <v>2887.81</v>
      </c>
      <c r="E30" s="410">
        <f>E10+'34_1'!E28+'34_1'!E10+'33'!E28+'33'!E10+'32'!E29+'32'!E10+'31'!E28+'31'!E10+'30 '!E29+'30 '!E10+'29'!E30+'29'!E10+'28'!E28+'28'!E10</f>
        <v>5857.41</v>
      </c>
      <c r="F30" s="410">
        <f>F10+'34_1'!F28+'34_1'!F10+'33'!F28+'33'!F10+'32'!F29+'32'!F10+'31'!F28+'31'!F10+'30 '!F29+'30 '!F10+'29'!F30+'29'!F10+'28'!F28+'28'!F10</f>
        <v>18025.114000000001</v>
      </c>
      <c r="G30" s="410">
        <f>G10+'34_1'!G28+'34_1'!G10+'33'!G28+'33'!G10+'32'!G29+'32'!G10+'31'!G28+'31'!G10+'30 '!G29+'30 '!G10+'29'!G30+'29'!G10+'28'!G28+'28'!G10</f>
        <v>39602.485999999997</v>
      </c>
      <c r="H30" s="410">
        <f>H10+'34_1'!H28+'34_1'!H10+'33'!H28+'33'!H10+'32'!H29+'32'!H10+'31'!H28+'31'!H10+'30 '!H29+'30 '!H10+'29'!H30+'29'!H10+'28'!H28+'28'!H10</f>
        <v>35330.506000000001</v>
      </c>
      <c r="I30" s="410">
        <f>I10+'34_1'!I28+'34_1'!I10+'33'!I28+'33'!I10+'32'!I29+'32'!I10+'31'!I28+'31'!I10+'30 '!I29+'30 '!I10+'29'!I30+'29'!I10+'28'!I28+'28'!I10</f>
        <v>23908.123999999993</v>
      </c>
      <c r="J30" s="410">
        <f>J10+'34_1'!J28+'34_1'!J10+'33'!J28+'33'!J10+'32'!J29+'32'!J10+'31'!J28+'31'!J10+'30 '!J29+'30 '!J10+'29'!J30+'29'!J10+'28'!J28+'28'!J10</f>
        <v>8789.2599999999984</v>
      </c>
      <c r="K30" s="410">
        <f>K10+'34_1'!K28+'34_1'!K10+'33'!K28+'33'!K10+'32'!K29+'32'!K10+'31'!K28+'31'!K10+'30 '!K29+'30 '!K10+'29'!K30+'29'!K10+'28'!K28+'28'!K10</f>
        <v>5128.0199999999995</v>
      </c>
      <c r="L30" s="410">
        <f>L10+'34_1'!L28+'34_1'!L10+'33'!L28+'33'!L10+'32'!L29+'32'!L10+'31'!L28+'31'!L10+'30 '!L29+'30 '!L10+'29'!L30+'29'!L10+'28'!L28+'28'!L10</f>
        <v>1580.35</v>
      </c>
      <c r="M30" s="410">
        <f>M10+'34_1'!M28+'34_1'!M10+'33'!M28+'33'!M10+'32'!M29+'32'!M10+'31'!M28+'31'!M10+'30 '!M29+'30 '!M10+'29'!M30+'29'!M10+'28'!M28+'28'!M10</f>
        <v>673.75000000000011</v>
      </c>
      <c r="N30" s="391">
        <f t="shared" si="2"/>
        <v>143307.24999999997</v>
      </c>
    </row>
    <row r="31" spans="1:14" ht="18.75" customHeight="1" x14ac:dyDescent="0.25">
      <c r="A31" s="194" t="s">
        <v>195</v>
      </c>
      <c r="B31" s="410">
        <f>B11+'34_1'!B29+'34_1'!B11+'33'!B29+'33'!B11+'32'!B30+'32'!B11+'31'!B29+'31'!B11+'30 '!B30+'30 '!B11+'29'!B31+'29'!B11+'28'!B29+'28'!B11</f>
        <v>34021.024000000019</v>
      </c>
      <c r="C31" s="410">
        <f>C11+'34_1'!C29+'34_1'!C11+'33'!C29+'33'!C11+'32'!C30+'32'!C11+'31'!C29+'31'!C11+'30 '!C30+'30 '!C11+'29'!C31+'29'!C11+'28'!C29+'28'!C11</f>
        <v>32761.618000000002</v>
      </c>
      <c r="D31" s="410">
        <f>D11+'34_1'!D29+'34_1'!D11+'33'!D29+'33'!D11+'32'!D30+'32'!D11+'31'!D29+'31'!D11+'30 '!D30+'30 '!D11+'29'!D31+'29'!D11+'28'!D29+'28'!D11</f>
        <v>35507.207999999999</v>
      </c>
      <c r="E31" s="410">
        <f>E11+'34_1'!E29+'34_1'!E11+'33'!E29+'33'!E11+'32'!E30+'32'!E11+'31'!E29+'31'!E11+'30 '!E30+'30 '!E11+'29'!E31+'29'!E11+'28'!E29+'28'!E11</f>
        <v>25157.525999999998</v>
      </c>
      <c r="F31" s="410">
        <f>F11+'34_1'!F29+'34_1'!F11+'33'!F29+'33'!F11+'32'!F30+'32'!F11+'31'!F29+'31'!F11+'30 '!F30+'30 '!F11+'29'!F31+'29'!F11+'28'!F29+'28'!F11</f>
        <v>28004.902999999998</v>
      </c>
      <c r="G31" s="410">
        <f>G11+'34_1'!G29+'34_1'!G11+'33'!G29+'33'!G11+'32'!G30+'32'!G11+'31'!G29+'31'!G11+'30 '!G30+'30 '!G11+'29'!G31+'29'!G11+'28'!G29+'28'!G11</f>
        <v>28082.512000000002</v>
      </c>
      <c r="H31" s="410">
        <f>H11+'34_1'!H29+'34_1'!H11+'33'!H29+'33'!H11+'32'!H30+'32'!H11+'31'!H29+'31'!H11+'30 '!H30+'30 '!H11+'29'!H31+'29'!H11+'28'!H29+'28'!H11</f>
        <v>33801.834999999999</v>
      </c>
      <c r="I31" s="410">
        <f>I11+'34_1'!I29+'34_1'!I11+'33'!I29+'33'!I11+'32'!I30+'32'!I11+'31'!I29+'31'!I11+'30 '!I30+'30 '!I11+'29'!I31+'29'!I11+'28'!I29+'28'!I11</f>
        <v>23315.548000000003</v>
      </c>
      <c r="J31" s="410">
        <f>J11+'34_1'!J29+'34_1'!J11+'33'!J29+'33'!J11+'32'!J30+'32'!J11+'31'!J29+'31'!J11+'30 '!J30+'30 '!J11+'29'!J31+'29'!J11+'28'!J29+'28'!J11</f>
        <v>26879.014999999999</v>
      </c>
      <c r="K31" s="410">
        <f>K11+'34_1'!K29+'34_1'!K11+'33'!K29+'33'!K11+'32'!K30+'32'!K11+'31'!K29+'31'!K11+'30 '!K30+'30 '!K11+'29'!K31+'29'!K11+'28'!K29+'28'!K11</f>
        <v>29123.991999999998</v>
      </c>
      <c r="L31" s="410">
        <f>L11+'34_1'!L29+'34_1'!L11+'33'!L29+'33'!L11+'32'!L30+'32'!L11+'31'!L29+'31'!L11+'30 '!L30+'30 '!L11+'29'!L31+'29'!L11+'28'!L29+'28'!L11</f>
        <v>28153.521999999997</v>
      </c>
      <c r="M31" s="410">
        <f>M11+'34_1'!M29+'34_1'!M11+'33'!M29+'33'!M11+'32'!M30+'32'!M11+'31'!M29+'31'!M11+'30 '!M30+'30 '!M11+'29'!M31+'29'!M11+'28'!M29+'28'!M11</f>
        <v>35917.606999999996</v>
      </c>
      <c r="N31" s="391">
        <f t="shared" si="2"/>
        <v>360726.31</v>
      </c>
    </row>
    <row r="32" spans="1:14" ht="18.75" customHeight="1" x14ac:dyDescent="0.25">
      <c r="A32" s="194" t="s">
        <v>196</v>
      </c>
      <c r="B32" s="410">
        <f>B12+'34_1'!B30+'34_1'!B12+'33'!B30+'33'!B12+'32'!B31+'32'!B12+'31'!B30+'31'!B12+'30 '!B31+'30 '!B12+'29'!B32+'29'!B12+'28'!B30+'28'!B12</f>
        <v>420.69</v>
      </c>
      <c r="C32" s="410">
        <f>C12+'34_1'!C30+'34_1'!C12+'33'!C30+'33'!C12+'32'!C31+'32'!C12+'31'!C30+'31'!C12+'30 '!C31+'30 '!C12+'29'!C32+'29'!C12+'28'!C30+'28'!C12</f>
        <v>513.68999999999994</v>
      </c>
      <c r="D32" s="410">
        <f>D12+'34_1'!D30+'34_1'!D12+'33'!D30+'33'!D12+'32'!D31+'32'!D12+'31'!D30+'31'!D12+'30 '!D31+'30 '!D12+'29'!D32+'29'!D12+'28'!D30+'28'!D12</f>
        <v>464.69</v>
      </c>
      <c r="E32" s="410">
        <f>E12+'34_1'!E30+'34_1'!E12+'33'!E30+'33'!E12+'32'!E31+'32'!E12+'31'!E30+'31'!E12+'30 '!E31+'30 '!E12+'29'!E32+'29'!E12+'28'!E30+'28'!E12</f>
        <v>441.45000000000005</v>
      </c>
      <c r="F32" s="410">
        <f>F12+'34_1'!F30+'34_1'!F12+'33'!F30+'33'!F12+'32'!F31+'32'!F12+'31'!F30+'31'!F12+'30 '!F31+'30 '!F12+'29'!F32+'29'!F12+'28'!F30+'28'!F12</f>
        <v>583.05000000000007</v>
      </c>
      <c r="G32" s="410">
        <f>G12+'34_1'!G30+'34_1'!G12+'33'!G30+'33'!G12+'32'!G31+'32'!G12+'31'!G30+'31'!G12+'30 '!G31+'30 '!G12+'29'!G32+'29'!G12+'28'!G30+'28'!G12</f>
        <v>616.67999999999995</v>
      </c>
      <c r="H32" s="410">
        <f>H12+'34_1'!H30+'34_1'!H12+'33'!H30+'33'!H12+'32'!H31+'32'!H12+'31'!H30+'31'!H12+'30 '!H31+'30 '!H12+'29'!H32+'29'!H12+'28'!H30+'28'!H12</f>
        <v>698.06</v>
      </c>
      <c r="I32" s="410">
        <f>I12+'34_1'!I30+'34_1'!I12+'33'!I30+'33'!I12+'32'!I31+'32'!I12+'31'!I30+'31'!I12+'30 '!I31+'30 '!I12+'29'!I32+'29'!I12+'28'!I30+'28'!I12</f>
        <v>455.6</v>
      </c>
      <c r="J32" s="410">
        <f>J12+'34_1'!J30+'34_1'!J12+'33'!J30+'33'!J12+'32'!J31+'32'!J12+'31'!J30+'31'!J12+'30 '!J31+'30 '!J12+'29'!J32+'29'!J12+'28'!J30+'28'!J12</f>
        <v>579.84</v>
      </c>
      <c r="K32" s="410">
        <f>K12+'34_1'!K30+'34_1'!K12+'33'!K30+'33'!K12+'32'!K31+'32'!K12+'31'!K30+'31'!K12+'30 '!K31+'30 '!K12+'29'!K32+'29'!K12+'28'!K30+'28'!K12</f>
        <v>815.25</v>
      </c>
      <c r="L32" s="410">
        <f>L12+'34_1'!L30+'34_1'!L12+'33'!L30+'33'!L12+'32'!L31+'32'!L12+'31'!L30+'31'!L12+'30 '!L31+'30 '!L12+'29'!L32+'29'!L12+'28'!L30+'28'!L12</f>
        <v>290.40999999999997</v>
      </c>
      <c r="M32" s="410">
        <f>M12+'34_1'!M30+'34_1'!M12+'33'!M30+'33'!M12+'32'!M31+'32'!M12+'31'!M30+'31'!M12+'30 '!M31+'30 '!M12+'29'!M32+'29'!M12+'28'!M30+'28'!M12</f>
        <v>155.76999999999998</v>
      </c>
      <c r="N32" s="391">
        <f t="shared" si="2"/>
        <v>6035.18</v>
      </c>
    </row>
    <row r="33" spans="1:14" ht="18.75" customHeight="1" x14ac:dyDescent="0.25">
      <c r="A33" s="194" t="s">
        <v>197</v>
      </c>
      <c r="B33" s="410">
        <f>B13+'34_1'!B31+'34_1'!B13+'33'!B31+'33'!B13+'32'!B32+'32'!B13+'31'!B31+'31'!B13+'30 '!B32+'30 '!B13+'29'!B33+'29'!B13+'28'!B31+'28'!B13</f>
        <v>40283.18</v>
      </c>
      <c r="C33" s="410">
        <f>C13+'34_1'!C31+'34_1'!C13+'33'!C31+'33'!C13+'32'!C32+'32'!C13+'31'!C31+'31'!C13+'30 '!C32+'30 '!C13+'29'!C33+'29'!C13+'28'!C31+'28'!C13</f>
        <v>39968.53</v>
      </c>
      <c r="D33" s="410">
        <f>D13+'34_1'!D31+'34_1'!D13+'33'!D31+'33'!D13+'32'!D32+'32'!D13+'31'!D31+'31'!D13+'30 '!D32+'30 '!D13+'29'!D33+'29'!D13+'28'!D31+'28'!D13</f>
        <v>60186.74</v>
      </c>
      <c r="E33" s="410">
        <f>E13+'34_1'!E31+'34_1'!E13+'33'!E31+'33'!E13+'32'!E32+'32'!E13+'31'!E31+'31'!E13+'30 '!E32+'30 '!E13+'29'!E33+'29'!E13+'28'!E31+'28'!E13</f>
        <v>54159.030000000006</v>
      </c>
      <c r="F33" s="410">
        <f>F13+'34_1'!F31+'34_1'!F13+'33'!F31+'33'!F13+'32'!F32+'32'!F13+'31'!F31+'31'!F13+'30 '!F32+'30 '!F13+'29'!F33+'29'!F13+'28'!F31+'28'!F13</f>
        <v>51225.54</v>
      </c>
      <c r="G33" s="410">
        <f>G13+'34_1'!G31+'34_1'!G13+'33'!G31+'33'!G13+'32'!G32+'32'!G13+'31'!G31+'31'!G13+'30 '!G32+'30 '!G13+'29'!G33+'29'!G13+'28'!G31+'28'!G13</f>
        <v>49041.54</v>
      </c>
      <c r="H33" s="410">
        <f>H13+'34_1'!H31+'34_1'!H13+'33'!H31+'33'!H13+'32'!H32+'32'!H13+'31'!H31+'31'!H13+'30 '!H32+'30 '!H13+'29'!H33+'29'!H13+'28'!H31+'28'!H13</f>
        <v>43383.79</v>
      </c>
      <c r="I33" s="410">
        <f>I13+'34_1'!I31+'34_1'!I13+'33'!I31+'33'!I13+'32'!I32+'32'!I13+'31'!I31+'31'!I13+'30 '!I32+'30 '!I13+'29'!I33+'29'!I13+'28'!I31+'28'!I13</f>
        <v>44332.009999999995</v>
      </c>
      <c r="J33" s="410">
        <f>J13+'34_1'!J31+'34_1'!J13+'33'!J31+'33'!J13+'32'!J32+'32'!J13+'31'!J31+'31'!J13+'30 '!J32+'30 '!J13+'29'!J33+'29'!J13+'28'!J31+'28'!J13</f>
        <v>33395.879999999997</v>
      </c>
      <c r="K33" s="410">
        <f>K13+'34_1'!K31+'34_1'!K13+'33'!K31+'33'!K13+'32'!K32+'32'!K13+'31'!K31+'31'!K13+'30 '!K32+'30 '!K13+'29'!K33+'29'!K13+'28'!K31+'28'!K13</f>
        <v>42853.74</v>
      </c>
      <c r="L33" s="410">
        <f>L13+'34_1'!L31+'34_1'!L13+'33'!L31+'33'!L13+'32'!L32+'32'!L13+'31'!L31+'31'!L13+'30 '!L32+'30 '!L13+'29'!L33+'29'!L13+'28'!L31+'28'!L13</f>
        <v>50210.400000000001</v>
      </c>
      <c r="M33" s="410">
        <f>M13+'34_1'!M31+'34_1'!M13+'33'!M31+'33'!M13+'32'!M32+'32'!M13+'31'!M31+'31'!M13+'30 '!M32+'30 '!M13+'29'!M33+'29'!M13+'28'!M31+'28'!M13</f>
        <v>22762.83</v>
      </c>
      <c r="N33" s="391">
        <f t="shared" si="2"/>
        <v>531803.21</v>
      </c>
    </row>
    <row r="34" spans="1:14" ht="18.75" customHeight="1" x14ac:dyDescent="0.25">
      <c r="A34" s="134" t="s">
        <v>198</v>
      </c>
      <c r="B34" s="410">
        <f>B14+'34_1'!B32+'34_1'!B14+'33'!B32+'33'!B14+'32'!B33+'32'!B14+'31'!B32+'31'!B14+'30 '!B33+'30 '!B14+'29'!B34+'29'!B14+'28'!B32+'28'!B14</f>
        <v>388588.90300000005</v>
      </c>
      <c r="C34" s="410">
        <f>C14+'34_1'!C32+'34_1'!C14+'33'!C32+'33'!C14+'32'!C33+'32'!C14+'31'!C32+'31'!C14+'30 '!C33+'30 '!C14+'29'!C34+'29'!C14+'28'!C32+'28'!C14</f>
        <v>345359.16099999991</v>
      </c>
      <c r="D34" s="410">
        <f>D14+'34_1'!D32+'34_1'!D14+'33'!D32+'33'!D14+'32'!D33+'32'!D14+'31'!D32+'31'!D14+'30 '!D33+'30 '!D14+'29'!D34+'29'!D14+'28'!D32+'28'!D14</f>
        <v>400209.85700000002</v>
      </c>
      <c r="E34" s="410">
        <f>E14+'34_1'!E32+'34_1'!E14+'33'!E32+'33'!E14+'32'!E33+'32'!E14+'31'!E32+'31'!E14+'30 '!E33+'30 '!E14+'29'!E34+'29'!E14+'28'!E32+'28'!E14</f>
        <v>374135.94300000003</v>
      </c>
      <c r="F34" s="410">
        <f>F14+'34_1'!F32+'34_1'!F14+'33'!F32+'33'!F14+'32'!F33+'32'!F14+'31'!F32+'31'!F14+'30 '!F33+'30 '!F14+'29'!F34+'29'!F14+'28'!F32+'28'!F14</f>
        <v>384582.06899999996</v>
      </c>
      <c r="G34" s="410">
        <f>G14+'34_1'!G32+'34_1'!G14+'33'!G32+'33'!G14+'32'!G33+'32'!G14+'31'!G32+'31'!G14+'30 '!G33+'30 '!G14+'29'!G34+'29'!G14+'28'!G32+'28'!G14</f>
        <v>363181.97499999998</v>
      </c>
      <c r="H34" s="410">
        <f>H14+'34_1'!H32+'34_1'!H14+'33'!H32+'33'!H14+'32'!H33+'32'!H14+'31'!H32+'31'!H14+'30 '!H33+'30 '!H14+'29'!H34+'29'!H14+'28'!H32+'28'!H14</f>
        <v>354058.45499999996</v>
      </c>
      <c r="I34" s="410">
        <f>I14+'34_1'!I32+'34_1'!I14+'33'!I32+'33'!I14+'32'!I33+'32'!I14+'31'!I32+'31'!I14+'30 '!I33+'30 '!I14+'29'!I34+'29'!I14+'28'!I32+'28'!I14</f>
        <v>389973.05900000001</v>
      </c>
      <c r="J34" s="410">
        <f>J14+'34_1'!J32+'34_1'!J14+'33'!J32+'33'!J14+'32'!J33+'32'!J14+'31'!J32+'31'!J14+'30 '!J33+'30 '!J14+'29'!J34+'29'!J14+'28'!J32+'28'!J14</f>
        <v>330702.72800000006</v>
      </c>
      <c r="K34" s="410">
        <f>K14+'34_1'!K32+'34_1'!K14+'33'!K32+'33'!K14+'32'!K33+'32'!K14+'31'!K32+'31'!K14+'30 '!K33+'30 '!K14+'29'!K34+'29'!K14+'28'!K32+'28'!K14</f>
        <v>395408.48500000004</v>
      </c>
      <c r="L34" s="410">
        <f>L14+'34_1'!L32+'34_1'!L14+'33'!L32+'33'!L14+'32'!L33+'32'!L14+'31'!L32+'31'!L14+'30 '!L33+'30 '!L14+'29'!L34+'29'!L14+'28'!L32+'28'!L14</f>
        <v>406807.79600000003</v>
      </c>
      <c r="M34" s="410">
        <f>M14+'34_1'!M32+'34_1'!M14+'33'!M32+'33'!M14+'32'!M33+'32'!M14+'31'!M32+'31'!M14+'30 '!M33+'30 '!M14+'29'!M34+'29'!M14+'28'!M32+'28'!M14</f>
        <v>372793.22799999994</v>
      </c>
      <c r="N34" s="391">
        <f t="shared" si="2"/>
        <v>4505801.659</v>
      </c>
    </row>
    <row r="35" spans="1:14" ht="18.75" customHeight="1" x14ac:dyDescent="0.25">
      <c r="A35" s="134" t="s">
        <v>339</v>
      </c>
      <c r="B35" s="410">
        <f>B15+'34_1'!B33+'34_1'!B15+'33'!B33+'33'!B15+'32'!B34+'32'!B15+'31'!B33+'31'!B15+'30 '!B34+'30 '!B15+'29'!B35+'29'!B15+'28'!B33+'28'!B15</f>
        <v>440790.53</v>
      </c>
      <c r="C35" s="410">
        <f>C15+'34_1'!C33+'34_1'!C15+'33'!C33+'33'!C15+'32'!C34+'32'!C15+'31'!C33+'31'!C15+'30 '!C34+'30 '!C15+'29'!C35+'29'!C15+'28'!C33+'28'!C15</f>
        <v>387481.47400000005</v>
      </c>
      <c r="D35" s="410">
        <f>D15+'34_1'!D33+'34_1'!D15+'33'!D33+'33'!D15+'32'!D34+'32'!D15+'31'!D33+'31'!D15+'30 '!D34+'30 '!D15+'29'!D35+'29'!D15+'28'!D33+'28'!D15</f>
        <v>461537.51500000001</v>
      </c>
      <c r="E35" s="410">
        <f>E15+'34_1'!E33+'34_1'!E15+'33'!E33+'33'!E15+'32'!E34+'32'!E15+'31'!E33+'31'!E15+'30 '!E34+'30 '!E15+'29'!E35+'29'!E15+'28'!E33+'28'!E15</f>
        <v>437793.27999999997</v>
      </c>
      <c r="F35" s="410">
        <f>F15+'34_1'!F33+'34_1'!F15+'33'!F33+'33'!F15+'32'!F34+'32'!F15+'31'!F33+'31'!F15+'30 '!F34+'30 '!F15+'29'!F35+'29'!F15+'28'!F33+'28'!F15</f>
        <v>440682.20499999996</v>
      </c>
      <c r="G35" s="410">
        <f>G15+'34_1'!G33+'34_1'!G15+'33'!G33+'33'!G15+'32'!G34+'32'!G15+'31'!G33+'31'!G15+'30 '!G34+'30 '!G15+'29'!G35+'29'!G15+'28'!G33+'28'!G15</f>
        <v>416422.62400000001</v>
      </c>
      <c r="H35" s="410">
        <f>H15+'34_1'!H33+'34_1'!H15+'33'!H33+'33'!H15+'32'!H34+'32'!H15+'31'!H33+'31'!H15+'30 '!H34+'30 '!H15+'29'!H35+'29'!H15+'28'!H33+'28'!H15</f>
        <v>407359.83500000002</v>
      </c>
      <c r="I35" s="410">
        <f>I15+'34_1'!I33+'34_1'!I15+'33'!I33+'33'!I15+'32'!I34+'32'!I15+'31'!I33+'31'!I15+'30 '!I34+'30 '!I15+'29'!I35+'29'!I15+'28'!I33+'28'!I15</f>
        <v>438799.20900000003</v>
      </c>
      <c r="J35" s="410">
        <f>J15+'34_1'!J33+'34_1'!J15+'33'!J33+'33'!J15+'32'!J34+'32'!J15+'31'!J33+'31'!J15+'30 '!J34+'30 '!J15+'29'!J35+'29'!J15+'28'!J33+'28'!J15</f>
        <v>392441.83399999997</v>
      </c>
      <c r="K35" s="410">
        <f>K15+'34_1'!K33+'34_1'!K15+'33'!K33+'33'!K15+'32'!K34+'32'!K15+'31'!K33+'31'!K15+'30 '!K34+'30 '!K15+'29'!K35+'29'!K15+'28'!K33+'28'!K15</f>
        <v>443508.48199999996</v>
      </c>
      <c r="L35" s="410">
        <f>L15+'34_1'!L33+'34_1'!L15+'33'!L33+'33'!L15+'32'!L34+'32'!L15+'31'!L33+'31'!L15+'30 '!L34+'30 '!L15+'29'!L35+'29'!L15+'28'!L33+'28'!L15</f>
        <v>491427.97899999999</v>
      </c>
      <c r="M35" s="410">
        <f>M15+'34_1'!M33+'34_1'!M15+'33'!M33+'33'!M15+'32'!M34+'32'!M15+'31'!M33+'31'!M15+'30 '!M34+'30 '!M15+'29'!M35+'29'!M15+'28'!M33+'28'!M15</f>
        <v>358195.13300000003</v>
      </c>
      <c r="N35" s="391">
        <f>SUM(B35:M35)</f>
        <v>5116440.1000000006</v>
      </c>
    </row>
    <row r="36" spans="1:14" ht="18.75" customHeight="1" x14ac:dyDescent="0.25">
      <c r="A36" s="134" t="s">
        <v>340</v>
      </c>
      <c r="B36" s="410"/>
      <c r="C36" s="410"/>
      <c r="D36" s="410"/>
      <c r="E36" s="410"/>
      <c r="F36" s="410"/>
      <c r="G36" s="410"/>
      <c r="H36" s="410"/>
      <c r="I36" s="410"/>
      <c r="J36" s="410"/>
      <c r="K36" s="410"/>
      <c r="L36" s="410"/>
      <c r="M36" s="410"/>
      <c r="N36" s="391"/>
    </row>
    <row r="37" spans="1:14" ht="18.75" customHeight="1" x14ac:dyDescent="0.25">
      <c r="A37" s="194" t="s">
        <v>205</v>
      </c>
      <c r="B37" s="410">
        <f>B17+'34_1'!B35+'34_1'!B17+'33'!B35+'33'!B17+'32'!B36+'32'!B17+'31'!B35+'31'!B17+'30 '!B36+'30 '!B17+'29'!B37+'29'!B17+'28'!B35+'28'!B17</f>
        <v>2526.44</v>
      </c>
      <c r="C37" s="410">
        <f>C17+'34_1'!C35+'34_1'!C17+'33'!C35+'33'!C17+'32'!C36+'32'!C17+'31'!C35+'31'!C17+'30 '!C36+'30 '!C17+'29'!C37+'29'!C17+'28'!C35+'28'!C17</f>
        <v>2286.8150000000001</v>
      </c>
      <c r="D37" s="410">
        <f>D17+'34_1'!D35+'34_1'!D17+'33'!D35+'33'!D17+'32'!D36+'32'!D17+'31'!D35+'31'!D17+'30 '!D36+'30 '!D17+'29'!D37+'29'!D17+'28'!D35+'28'!D17</f>
        <v>3039.3609999999999</v>
      </c>
      <c r="E37" s="410">
        <f>E17+'34_1'!E35+'34_1'!E17+'33'!E35+'33'!E17+'32'!E36+'32'!E17+'31'!E35+'31'!E17+'30 '!E36+'30 '!E17+'29'!E37+'29'!E17+'28'!E35+'28'!E17</f>
        <v>2878.06</v>
      </c>
      <c r="F37" s="410">
        <f>F17+'34_1'!F35+'34_1'!F17+'33'!F35+'33'!F17+'32'!F36+'32'!F17+'31'!F35+'31'!F17+'30 '!F36+'30 '!F17+'29'!F37+'29'!F17+'28'!F35+'28'!F17</f>
        <v>13203.239999999998</v>
      </c>
      <c r="G37" s="410">
        <f>G17+'34_1'!G35+'34_1'!G17+'33'!G35+'33'!G17+'32'!G36+'32'!G17+'31'!G35+'31'!G17+'30 '!G36+'30 '!G17+'29'!G37+'29'!G17+'28'!G35+'28'!G17</f>
        <v>17136.11</v>
      </c>
      <c r="H37" s="410">
        <f>H17+'34_1'!H35+'34_1'!H17+'33'!H35+'33'!H17+'32'!H36+'32'!H17+'31'!H35+'31'!H17+'30 '!H36+'30 '!H17+'29'!H37+'29'!H17+'28'!H35+'28'!H17</f>
        <v>16367.080000000002</v>
      </c>
      <c r="I37" s="410">
        <f>I17+'34_1'!I35+'34_1'!I17+'33'!I35+'33'!I17+'32'!I36+'32'!I17+'31'!I35+'31'!I17+'30 '!I36+'30 '!I17+'29'!I37+'29'!I17+'28'!I35+'28'!I17</f>
        <v>17951.88</v>
      </c>
      <c r="J37" s="410">
        <f>J17+'34_1'!J35+'34_1'!J17+'33'!J35+'33'!J17+'32'!J36+'32'!J17+'31'!J35+'31'!J17+'30 '!J36+'30 '!J17+'29'!J37+'29'!J17+'28'!J35+'28'!J17</f>
        <v>16309.95</v>
      </c>
      <c r="K37" s="410">
        <f>K17+'34_1'!K35+'34_1'!K17+'33'!K35+'33'!K17+'32'!K36+'32'!K17+'31'!K35+'31'!K17+'30 '!K36+'30 '!K17+'29'!K37+'29'!K17+'28'!K35+'28'!K17</f>
        <v>14622.519999999999</v>
      </c>
      <c r="L37" s="410">
        <f>L17+'34_1'!L35+'34_1'!L17+'33'!L35+'33'!L17+'32'!L36+'32'!L17+'31'!L35+'31'!L17+'30 '!L36+'30 '!L17+'29'!L37+'29'!L17+'28'!L35+'28'!L17</f>
        <v>12842.090000000002</v>
      </c>
      <c r="M37" s="410">
        <f>M17+'34_1'!M35+'34_1'!M17+'33'!M35+'33'!M17+'32'!M36+'32'!M17+'31'!M35+'31'!M17+'30 '!M36+'30 '!M17+'29'!M37+'29'!M17+'28'!M35+'28'!M17</f>
        <v>9435.0709999999999</v>
      </c>
      <c r="N37" s="391">
        <f t="shared" si="2"/>
        <v>128598.617</v>
      </c>
    </row>
    <row r="38" spans="1:14" ht="18.75" customHeight="1" x14ac:dyDescent="0.25">
      <c r="A38" s="194" t="s">
        <v>433</v>
      </c>
      <c r="B38" s="410">
        <f>B18+'34_1'!B36+'34_1'!B18+'33'!B36+'33'!B18+'32'!B37+'32'!B18+'31'!B36+'31'!B18+'30 '!B37+'30 '!B18+'29'!B38+'29'!B18+'28'!B36+'28'!B18</f>
        <v>2488.19</v>
      </c>
      <c r="C38" s="410">
        <f>C18+'34_1'!C36+'34_1'!C18+'33'!C36+'33'!C18+'32'!C37+'32'!C18+'31'!C36+'31'!C18+'30 '!C37+'30 '!C18+'29'!C38+'29'!C18+'28'!C36+'28'!C18</f>
        <v>1579.5639999999999</v>
      </c>
      <c r="D38" s="410">
        <f>D18+'34_1'!D36+'34_1'!D18+'33'!D36+'33'!D18+'32'!D37+'32'!D18+'31'!D36+'31'!D18+'30 '!D37+'30 '!D18+'29'!D38+'29'!D18+'28'!D36+'28'!D18</f>
        <v>1005.3310000000001</v>
      </c>
      <c r="E38" s="410">
        <f>E18+'34_1'!E36+'34_1'!E18+'33'!E36+'33'!E18+'32'!E37+'32'!E18+'31'!E36+'31'!E18+'30 '!E37+'30 '!E18+'29'!E38+'29'!E18+'28'!E36+'28'!E18</f>
        <v>1210.432</v>
      </c>
      <c r="F38" s="410">
        <f>F18+'34_1'!F36+'34_1'!F18+'33'!F36+'33'!F18+'32'!F37+'32'!F18+'31'!F36+'31'!F18+'30 '!F37+'30 '!F18+'29'!F38+'29'!F18+'28'!F36+'28'!F18</f>
        <v>899.58600000000001</v>
      </c>
      <c r="G38" s="410">
        <f>G18+'34_1'!G36+'34_1'!G18+'33'!G36+'33'!G18+'32'!G37+'32'!G18+'31'!G36+'31'!G18+'30 '!G37+'30 '!G18+'29'!G38+'29'!G18+'28'!G36+'28'!G18</f>
        <v>394.60500000000002</v>
      </c>
      <c r="H38" s="410">
        <f>H18+'34_1'!H36+'34_1'!H18+'33'!H36+'33'!H18+'32'!H37+'32'!H18+'31'!H36+'31'!H18+'30 '!H37+'30 '!H18+'29'!H38+'29'!H18+'28'!H36+'28'!H18</f>
        <v>220.06100000000001</v>
      </c>
      <c r="I38" s="410">
        <f>I18+'34_1'!I36+'34_1'!I18+'33'!I36+'33'!I18+'32'!I37+'32'!I18+'31'!I36+'31'!I18+'30 '!I37+'30 '!I18+'29'!I38+'29'!I18+'28'!I36+'28'!I18</f>
        <v>580.86099999999999</v>
      </c>
      <c r="J38" s="410">
        <f>J18+'34_1'!J36+'34_1'!J18+'33'!J36+'33'!J18+'32'!J37+'32'!J18+'31'!J36+'31'!J18+'30 '!J37+'30 '!J18+'29'!J38+'29'!J18+'28'!J36+'28'!J18</f>
        <v>0</v>
      </c>
      <c r="K38" s="410">
        <f>K18+'34_1'!K36+'34_1'!K18+'33'!K36+'33'!K18+'32'!K37+'32'!K18+'31'!K36+'31'!K18+'30 '!K37+'30 '!K18+'29'!K38+'29'!K18+'28'!K36+'28'!K18</f>
        <v>831.05400000000009</v>
      </c>
      <c r="L38" s="410">
        <f>L18+'34_1'!L36+'34_1'!L18+'33'!L36+'33'!L18+'32'!L37+'32'!L18+'31'!L36+'31'!L18+'30 '!L37+'30 '!L18+'29'!L38+'29'!L18+'28'!L36+'28'!L18</f>
        <v>1604.7190000000001</v>
      </c>
      <c r="M38" s="410">
        <f>M18+'34_1'!M36+'34_1'!M18+'33'!M36+'33'!M18+'32'!M37+'32'!M18+'31'!M36+'31'!M18+'30 '!M37+'30 '!M18+'29'!M38+'29'!M18+'28'!M36+'28'!M18</f>
        <v>1776.038</v>
      </c>
      <c r="N38" s="391">
        <f t="shared" si="2"/>
        <v>12590.441000000003</v>
      </c>
    </row>
    <row r="39" spans="1:14" ht="15" x14ac:dyDescent="0.25">
      <c r="A39" s="246" t="s">
        <v>151</v>
      </c>
      <c r="B39" s="409">
        <f>SUM(B25:B38)</f>
        <v>1474537.7030000002</v>
      </c>
      <c r="C39" s="409">
        <f t="shared" ref="C39:N39" si="3">SUM(C25:C38)</f>
        <v>1321481.4969999997</v>
      </c>
      <c r="D39" s="409">
        <f t="shared" si="3"/>
        <v>1516234.3940000001</v>
      </c>
      <c r="E39" s="409">
        <f t="shared" si="3"/>
        <v>1395552.32</v>
      </c>
      <c r="F39" s="409">
        <f t="shared" si="3"/>
        <v>1446921.4649999999</v>
      </c>
      <c r="G39" s="409">
        <f t="shared" si="3"/>
        <v>1406044.3380000002</v>
      </c>
      <c r="H39" s="409">
        <f t="shared" si="3"/>
        <v>1401646.4450000001</v>
      </c>
      <c r="I39" s="409">
        <f t="shared" si="3"/>
        <v>1457520.4329999997</v>
      </c>
      <c r="J39" s="409">
        <f t="shared" si="3"/>
        <v>1317592.389</v>
      </c>
      <c r="K39" s="409">
        <f t="shared" si="3"/>
        <v>1467095.0439999998</v>
      </c>
      <c r="L39" s="409">
        <f t="shared" si="3"/>
        <v>1622456.6470000003</v>
      </c>
      <c r="M39" s="409">
        <f t="shared" si="3"/>
        <v>1281521.5730000001</v>
      </c>
      <c r="N39" s="409">
        <f t="shared" si="3"/>
        <v>17108604.247999996</v>
      </c>
    </row>
  </sheetData>
  <pageMargins left="0.7" right="0.7" top="0.75" bottom="0.75" header="0.3" footer="0.3"/>
  <pageSetup paperSize="14" scale="63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O37"/>
  <sheetViews>
    <sheetView zoomScale="75" zoomScaleNormal="75" workbookViewId="0">
      <selection activeCell="J20" sqref="J20"/>
    </sheetView>
  </sheetViews>
  <sheetFormatPr baseColWidth="10" defaultRowHeight="13.5" x14ac:dyDescent="0.25"/>
  <cols>
    <col min="1" max="1" width="43.7109375" style="8" customWidth="1"/>
    <col min="2" max="2" width="13.42578125" style="8" customWidth="1"/>
    <col min="3" max="3" width="15.5703125" style="8" customWidth="1"/>
    <col min="4" max="4" width="16.42578125" style="8" customWidth="1"/>
    <col min="5" max="5" width="20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2.28515625" style="8" customWidth="1"/>
    <col min="15" max="16384" width="11.42578125" style="8"/>
  </cols>
  <sheetData>
    <row r="1" spans="1:15" x14ac:dyDescent="0.25">
      <c r="A1" s="32" t="s">
        <v>447</v>
      </c>
      <c r="B1" s="12"/>
      <c r="C1" s="12"/>
      <c r="D1" s="12"/>
      <c r="E1" s="12"/>
      <c r="F1" s="12"/>
      <c r="I1" s="28"/>
      <c r="J1" s="28"/>
      <c r="K1" s="28"/>
      <c r="L1" s="28"/>
      <c r="M1" s="28"/>
      <c r="N1" s="28"/>
      <c r="O1" s="28"/>
    </row>
    <row r="2" spans="1:15" x14ac:dyDescent="0.25">
      <c r="A2" s="12"/>
      <c r="B2" s="12"/>
      <c r="C2" s="12"/>
      <c r="D2" s="12"/>
      <c r="E2" s="12"/>
      <c r="F2" s="12"/>
      <c r="I2" s="28"/>
      <c r="J2" s="28"/>
      <c r="K2" s="28"/>
      <c r="L2" s="28"/>
      <c r="M2" s="28"/>
      <c r="N2" s="28"/>
      <c r="O2" s="28"/>
    </row>
    <row r="3" spans="1:15" ht="15" customHeight="1" x14ac:dyDescent="0.25">
      <c r="A3" s="12" t="s">
        <v>351</v>
      </c>
      <c r="B3" s="12"/>
      <c r="C3" s="12"/>
      <c r="D3" s="12"/>
      <c r="E3" s="12"/>
      <c r="F3" s="12"/>
      <c r="I3" s="28"/>
      <c r="J3" s="28"/>
      <c r="K3" s="28"/>
      <c r="L3" s="28"/>
      <c r="M3" s="28"/>
      <c r="N3" s="28"/>
      <c r="O3" s="28"/>
    </row>
    <row r="4" spans="1:15" ht="15" customHeight="1" x14ac:dyDescent="0.25">
      <c r="A4" s="12"/>
      <c r="B4" s="12"/>
      <c r="C4" s="12"/>
      <c r="D4" s="12"/>
      <c r="E4" s="12"/>
      <c r="F4" s="12"/>
      <c r="I4" s="28"/>
      <c r="J4" s="28"/>
      <c r="K4" s="28"/>
      <c r="L4" s="28"/>
      <c r="M4" s="28"/>
      <c r="N4" s="28"/>
      <c r="O4" s="28"/>
    </row>
    <row r="5" spans="1:15" ht="15" customHeight="1" x14ac:dyDescent="0.25">
      <c r="A5" s="12"/>
      <c r="B5" s="12"/>
      <c r="C5" s="12"/>
      <c r="D5" s="12"/>
      <c r="E5" s="12"/>
      <c r="F5" s="12"/>
      <c r="I5" s="28"/>
      <c r="J5" s="28"/>
      <c r="K5" s="28"/>
      <c r="L5" s="28"/>
      <c r="M5" s="28"/>
      <c r="N5" s="28"/>
      <c r="O5" s="28"/>
    </row>
    <row r="6" spans="1:15" ht="15" customHeight="1" x14ac:dyDescent="0.25">
      <c r="A6" s="247" t="s">
        <v>150</v>
      </c>
      <c r="B6" s="248" t="s">
        <v>1</v>
      </c>
      <c r="C6" s="247" t="s">
        <v>149</v>
      </c>
      <c r="D6" s="247" t="s">
        <v>16</v>
      </c>
      <c r="E6" s="247" t="s">
        <v>22</v>
      </c>
      <c r="F6" s="12"/>
      <c r="I6" s="28"/>
      <c r="J6" s="28"/>
      <c r="K6" s="28"/>
      <c r="L6" s="28"/>
      <c r="M6" s="28"/>
      <c r="N6" s="28"/>
      <c r="O6" s="28"/>
    </row>
    <row r="7" spans="1:15" ht="15" customHeight="1" x14ac:dyDescent="0.25">
      <c r="A7" s="249"/>
      <c r="B7" s="250" t="s">
        <v>40</v>
      </c>
      <c r="C7" s="251" t="s">
        <v>41</v>
      </c>
      <c r="D7" s="251" t="s">
        <v>76</v>
      </c>
      <c r="E7" s="252"/>
      <c r="F7" s="12"/>
      <c r="I7" s="28"/>
      <c r="J7" s="28"/>
      <c r="K7" s="28"/>
      <c r="L7" s="28"/>
      <c r="M7" s="28"/>
      <c r="N7" s="28"/>
      <c r="O7" s="28"/>
    </row>
    <row r="8" spans="1:15" ht="15" customHeight="1" x14ac:dyDescent="0.25">
      <c r="A8" s="124" t="s">
        <v>219</v>
      </c>
      <c r="B8" s="411">
        <f>+'36'!C17</f>
        <v>6986.2800000000007</v>
      </c>
      <c r="C8" s="411">
        <f>+'36'!D17</f>
        <v>7390.3453000000009</v>
      </c>
      <c r="D8" s="411">
        <f>+'36'!E17</f>
        <v>0</v>
      </c>
      <c r="E8" s="403">
        <f t="shared" ref="E8:E15" si="0">SUM(B8:D8)</f>
        <v>14376.625300000002</v>
      </c>
      <c r="F8" s="12"/>
      <c r="H8" s="27"/>
      <c r="I8" s="229"/>
      <c r="J8" s="144"/>
      <c r="K8" s="144"/>
      <c r="L8" s="144"/>
      <c r="M8" s="28"/>
      <c r="N8" s="28"/>
      <c r="O8" s="28"/>
    </row>
    <row r="9" spans="1:15" ht="15" customHeight="1" x14ac:dyDescent="0.25">
      <c r="A9" s="124" t="s">
        <v>220</v>
      </c>
      <c r="B9" s="411">
        <f>+'36'!C34</f>
        <v>10734.968339999999</v>
      </c>
      <c r="C9" s="411">
        <f>+'36'!D34</f>
        <v>6945.0723440000002</v>
      </c>
      <c r="D9" s="411">
        <f>+'36'!E34</f>
        <v>0</v>
      </c>
      <c r="E9" s="403">
        <f t="shared" si="0"/>
        <v>17680.040684</v>
      </c>
      <c r="F9" s="12"/>
      <c r="H9" s="27"/>
      <c r="I9" s="229"/>
      <c r="J9" s="144"/>
      <c r="K9" s="144"/>
      <c r="L9" s="144"/>
      <c r="M9" s="28"/>
      <c r="N9" s="28"/>
      <c r="O9" s="28"/>
    </row>
    <row r="10" spans="1:15" ht="15" customHeight="1" x14ac:dyDescent="0.25">
      <c r="A10" s="124" t="s">
        <v>221</v>
      </c>
      <c r="B10" s="411">
        <f>+'37'!C17</f>
        <v>23734.022800000002</v>
      </c>
      <c r="C10" s="411">
        <f>+'37'!D17</f>
        <v>26240.577941</v>
      </c>
      <c r="D10" s="411">
        <f>+'37'!E17</f>
        <v>0</v>
      </c>
      <c r="E10" s="403">
        <f t="shared" si="0"/>
        <v>49974.600741000002</v>
      </c>
      <c r="F10" s="12"/>
      <c r="H10" s="27"/>
      <c r="I10" s="229"/>
      <c r="J10" s="144"/>
      <c r="K10" s="144"/>
      <c r="L10" s="144"/>
      <c r="M10" s="28"/>
      <c r="N10" s="28"/>
      <c r="O10" s="28"/>
    </row>
    <row r="11" spans="1:15" ht="15" customHeight="1" x14ac:dyDescent="0.25">
      <c r="A11" s="124" t="s">
        <v>222</v>
      </c>
      <c r="B11" s="411">
        <f>+'37'!C34</f>
        <v>13769.837</v>
      </c>
      <c r="C11" s="411">
        <f>+'37'!D34</f>
        <v>4543.5526300000001</v>
      </c>
      <c r="D11" s="411">
        <f>+'37'!E34</f>
        <v>0</v>
      </c>
      <c r="E11" s="403">
        <f t="shared" si="0"/>
        <v>18313.389629999998</v>
      </c>
      <c r="F11" s="12"/>
      <c r="H11" s="27"/>
      <c r="I11" s="229"/>
      <c r="J11" s="144"/>
      <c r="K11" s="144"/>
      <c r="L11" s="144"/>
      <c r="M11" s="28"/>
      <c r="N11" s="28"/>
      <c r="O11" s="28"/>
    </row>
    <row r="12" spans="1:15" ht="15" customHeight="1" x14ac:dyDescent="0.25">
      <c r="A12" s="124" t="s">
        <v>223</v>
      </c>
      <c r="B12" s="411">
        <f>+'38  '!C17</f>
        <v>39196.269</v>
      </c>
      <c r="C12" s="411">
        <f>+'38  '!D17</f>
        <v>12567.698370000002</v>
      </c>
      <c r="D12" s="411">
        <f>+'38  '!E17</f>
        <v>0</v>
      </c>
      <c r="E12" s="403">
        <f t="shared" si="0"/>
        <v>51763.967369999998</v>
      </c>
      <c r="F12" s="12"/>
      <c r="H12" s="27"/>
      <c r="I12" s="229"/>
      <c r="J12" s="144"/>
      <c r="K12" s="144"/>
      <c r="L12" s="144"/>
      <c r="M12" s="28"/>
      <c r="N12" s="28"/>
      <c r="O12" s="28"/>
    </row>
    <row r="13" spans="1:15" ht="15" customHeight="1" x14ac:dyDescent="0.25">
      <c r="A13" s="124" t="s">
        <v>224</v>
      </c>
      <c r="B13" s="411">
        <f>+'38  '!C34</f>
        <v>98542.264999999999</v>
      </c>
      <c r="C13" s="411">
        <f>+'38  '!D34</f>
        <v>38228.892183000004</v>
      </c>
      <c r="D13" s="411">
        <f>+'38  '!E34</f>
        <v>0</v>
      </c>
      <c r="E13" s="403">
        <f t="shared" si="0"/>
        <v>136771.157183</v>
      </c>
      <c r="F13" s="12"/>
      <c r="H13" s="27"/>
      <c r="I13" s="229"/>
      <c r="J13" s="144"/>
      <c r="K13" s="144"/>
      <c r="L13" s="144"/>
      <c r="M13" s="28"/>
      <c r="N13" s="28"/>
      <c r="O13" s="28"/>
    </row>
    <row r="14" spans="1:15" ht="15" customHeight="1" x14ac:dyDescent="0.25">
      <c r="A14" s="124" t="s">
        <v>225</v>
      </c>
      <c r="B14" s="411">
        <f>+'39'!C17</f>
        <v>53059.572</v>
      </c>
      <c r="C14" s="411">
        <f>+'39'!D17</f>
        <v>56529.829723000003</v>
      </c>
      <c r="D14" s="411">
        <f>+'39'!E17</f>
        <v>0</v>
      </c>
      <c r="E14" s="403">
        <f t="shared" si="0"/>
        <v>109589.401723</v>
      </c>
      <c r="F14" s="12"/>
      <c r="H14" s="27"/>
      <c r="I14" s="229"/>
      <c r="J14" s="144"/>
      <c r="K14" s="144"/>
      <c r="L14" s="144"/>
      <c r="M14" s="28"/>
      <c r="N14" s="28"/>
      <c r="O14" s="28"/>
    </row>
    <row r="15" spans="1:15" s="186" customFormat="1" ht="15" customHeight="1" x14ac:dyDescent="0.25">
      <c r="A15" s="188" t="s">
        <v>226</v>
      </c>
      <c r="B15" s="411">
        <f>+'39'!C34</f>
        <v>55213.690999999999</v>
      </c>
      <c r="C15" s="411">
        <f>+'39'!D34</f>
        <v>24570.088103000002</v>
      </c>
      <c r="D15" s="411">
        <f>+'39'!E34</f>
        <v>0</v>
      </c>
      <c r="E15" s="403">
        <f t="shared" si="0"/>
        <v>79783.779103000008</v>
      </c>
      <c r="F15" s="185"/>
      <c r="H15" s="27"/>
      <c r="I15" s="229"/>
      <c r="J15" s="144"/>
      <c r="K15" s="144"/>
      <c r="L15" s="144"/>
      <c r="M15" s="187"/>
      <c r="N15" s="187"/>
      <c r="O15" s="187"/>
    </row>
    <row r="16" spans="1:15" s="186" customFormat="1" ht="15" customHeight="1" x14ac:dyDescent="0.25">
      <c r="A16" s="188" t="s">
        <v>471</v>
      </c>
      <c r="B16" s="411">
        <f>'40'!C17</f>
        <v>4025.9422999999997</v>
      </c>
      <c r="C16" s="411">
        <f>'40'!D17</f>
        <v>1969.3192100000006</v>
      </c>
      <c r="D16" s="411">
        <f>'40'!E17</f>
        <v>0</v>
      </c>
      <c r="E16" s="403">
        <f t="shared" ref="E16:E23" si="1">SUM(B16:D16)</f>
        <v>5995.2615100000003</v>
      </c>
      <c r="F16" s="185"/>
      <c r="H16" s="27"/>
      <c r="I16" s="229"/>
      <c r="J16" s="144"/>
      <c r="K16" s="144"/>
      <c r="L16" s="144"/>
      <c r="M16" s="187"/>
      <c r="N16" s="187"/>
      <c r="O16" s="187"/>
    </row>
    <row r="17" spans="1:15" ht="15" customHeight="1" x14ac:dyDescent="0.25">
      <c r="A17" s="124" t="s">
        <v>227</v>
      </c>
      <c r="B17" s="411">
        <f>'40'!C34</f>
        <v>71182.430200000003</v>
      </c>
      <c r="C17" s="411">
        <f>'40'!D34</f>
        <v>37507.429292999994</v>
      </c>
      <c r="D17" s="411">
        <f>'40'!E34</f>
        <v>0</v>
      </c>
      <c r="E17" s="403">
        <f t="shared" si="1"/>
        <v>108689.859493</v>
      </c>
      <c r="F17" s="12"/>
      <c r="H17" s="27"/>
      <c r="I17" s="229"/>
      <c r="J17" s="144"/>
      <c r="K17" s="144"/>
      <c r="L17" s="144"/>
      <c r="M17" s="28"/>
      <c r="N17" s="28"/>
      <c r="O17" s="28"/>
    </row>
    <row r="18" spans="1:15" ht="15" customHeight="1" x14ac:dyDescent="0.25">
      <c r="A18" s="124" t="s">
        <v>228</v>
      </c>
      <c r="B18" s="411">
        <f>'41'!C17</f>
        <v>33783.313999999998</v>
      </c>
      <c r="C18" s="411">
        <f>'41'!D17</f>
        <v>19585.593825000004</v>
      </c>
      <c r="D18" s="411">
        <f>'41'!E17</f>
        <v>0</v>
      </c>
      <c r="E18" s="403">
        <f t="shared" si="1"/>
        <v>53368.907825000002</v>
      </c>
      <c r="F18" s="12"/>
      <c r="H18" s="27"/>
      <c r="I18" s="229"/>
      <c r="J18" s="144"/>
      <c r="K18" s="144"/>
      <c r="L18" s="144"/>
      <c r="M18" s="28"/>
      <c r="N18" s="28"/>
      <c r="O18" s="28"/>
    </row>
    <row r="19" spans="1:15" ht="15" customHeight="1" x14ac:dyDescent="0.25">
      <c r="A19" s="124" t="s">
        <v>229</v>
      </c>
      <c r="B19" s="411">
        <f>'41'!C34</f>
        <v>13277.767</v>
      </c>
      <c r="C19" s="411">
        <f>'41'!D34</f>
        <v>10206.569921</v>
      </c>
      <c r="D19" s="411">
        <f>'41'!E34</f>
        <v>0</v>
      </c>
      <c r="E19" s="403">
        <f t="shared" si="1"/>
        <v>23484.336921000002</v>
      </c>
      <c r="F19" s="12"/>
      <c r="H19" s="27"/>
      <c r="I19" s="229"/>
      <c r="J19" s="144"/>
      <c r="K19" s="144"/>
      <c r="L19" s="144"/>
      <c r="M19" s="28"/>
      <c r="N19" s="28"/>
      <c r="O19" s="28"/>
    </row>
    <row r="20" spans="1:15" ht="15" customHeight="1" x14ac:dyDescent="0.25">
      <c r="A20" s="124" t="s">
        <v>230</v>
      </c>
      <c r="B20" s="411">
        <f>'42_1'!C17</f>
        <v>35949.679699999993</v>
      </c>
      <c r="C20" s="411">
        <f>'42_1'!D17</f>
        <v>30849.898033000009</v>
      </c>
      <c r="D20" s="411">
        <f>'42_1'!E17</f>
        <v>0</v>
      </c>
      <c r="E20" s="403">
        <f t="shared" si="1"/>
        <v>66799.577732999998</v>
      </c>
      <c r="F20" s="12"/>
      <c r="H20" s="27"/>
      <c r="I20" s="229"/>
      <c r="J20" s="144"/>
      <c r="K20" s="144"/>
      <c r="L20" s="144"/>
      <c r="M20" s="28"/>
      <c r="N20" s="28"/>
      <c r="O20" s="28"/>
    </row>
    <row r="21" spans="1:15" ht="15" customHeight="1" x14ac:dyDescent="0.25">
      <c r="A21" s="124" t="s">
        <v>231</v>
      </c>
      <c r="B21" s="411">
        <f>'42_1'!C34</f>
        <v>6364.2280000000001</v>
      </c>
      <c r="C21" s="411">
        <f>'42_1'!D34</f>
        <v>5701.2397360000004</v>
      </c>
      <c r="D21" s="411">
        <f>'42_1'!E34</f>
        <v>0</v>
      </c>
      <c r="E21" s="403">
        <f t="shared" si="1"/>
        <v>12065.467736000001</v>
      </c>
      <c r="F21" s="12"/>
      <c r="H21" s="27"/>
      <c r="I21" s="229"/>
      <c r="J21" s="144"/>
      <c r="K21" s="144"/>
      <c r="L21" s="144"/>
      <c r="M21" s="28"/>
      <c r="N21" s="28"/>
      <c r="O21" s="28"/>
    </row>
    <row r="22" spans="1:15" ht="15" customHeight="1" x14ac:dyDescent="0.25">
      <c r="A22" s="124" t="s">
        <v>232</v>
      </c>
      <c r="B22" s="411">
        <f>'42_2'!C17</f>
        <v>1150.8109999999997</v>
      </c>
      <c r="C22" s="411">
        <f>'42_2'!D17</f>
        <v>2464.3144849999999</v>
      </c>
      <c r="D22" s="411">
        <f>'42_2'!E17</f>
        <v>0</v>
      </c>
      <c r="E22" s="403">
        <f t="shared" si="1"/>
        <v>3615.1254849999996</v>
      </c>
      <c r="F22" s="12"/>
      <c r="H22" s="27"/>
      <c r="I22" s="229"/>
      <c r="J22" s="144"/>
      <c r="K22" s="144"/>
      <c r="L22" s="144"/>
      <c r="M22" s="28"/>
      <c r="N22" s="28"/>
      <c r="O22" s="28"/>
    </row>
    <row r="23" spans="1:15" ht="15" customHeight="1" x14ac:dyDescent="0.25">
      <c r="A23" s="124" t="s">
        <v>42</v>
      </c>
      <c r="B23" s="411">
        <f>'42_2'!C34</f>
        <v>378445.01399999991</v>
      </c>
      <c r="C23" s="411">
        <f>'42_2'!D34</f>
        <v>155497.47156499996</v>
      </c>
      <c r="D23" s="411">
        <f>'42_2'!E34</f>
        <v>0</v>
      </c>
      <c r="E23" s="403">
        <f t="shared" si="1"/>
        <v>533942.48556499986</v>
      </c>
      <c r="F23" s="12"/>
      <c r="H23" s="27"/>
      <c r="I23" s="229"/>
      <c r="J23" s="144"/>
      <c r="K23" s="144"/>
      <c r="L23" s="144"/>
      <c r="M23" s="28"/>
      <c r="N23" s="28"/>
      <c r="O23" s="28"/>
    </row>
    <row r="24" spans="1:15" ht="15" customHeight="1" x14ac:dyDescent="0.25">
      <c r="A24" s="253" t="s">
        <v>15</v>
      </c>
      <c r="B24" s="403">
        <f>SUM(B8:B23)</f>
        <v>845416.09133999981</v>
      </c>
      <c r="C24" s="403">
        <f>SUM(C8:C23)</f>
        <v>440797.89266199997</v>
      </c>
      <c r="D24" s="403">
        <f>SUM(D8:D23)</f>
        <v>0</v>
      </c>
      <c r="E24" s="403">
        <f>SUM(E8:E23)</f>
        <v>1286213.9840019997</v>
      </c>
      <c r="F24" s="12"/>
      <c r="G24" s="20"/>
      <c r="H24" s="20"/>
      <c r="I24" s="229"/>
      <c r="J24" s="144"/>
      <c r="K24" s="28"/>
      <c r="L24" s="28"/>
      <c r="M24" s="28"/>
      <c r="N24" s="28"/>
      <c r="O24" s="28"/>
    </row>
    <row r="25" spans="1:15" ht="15" customHeight="1" x14ac:dyDescent="0.25">
      <c r="A25" s="12"/>
      <c r="B25" s="12"/>
      <c r="C25" s="12"/>
      <c r="D25" s="12"/>
      <c r="E25" s="12"/>
      <c r="F25" s="12"/>
      <c r="I25" s="28"/>
      <c r="J25" s="28"/>
      <c r="K25" s="28"/>
      <c r="L25" s="28"/>
      <c r="M25" s="28"/>
      <c r="N25" s="28"/>
      <c r="O25" s="28"/>
    </row>
    <row r="26" spans="1:15" ht="15" customHeight="1" x14ac:dyDescent="0.25">
      <c r="A26" s="104" t="s">
        <v>17</v>
      </c>
      <c r="B26" s="12"/>
      <c r="C26" s="12"/>
      <c r="D26" s="12"/>
      <c r="E26" s="12"/>
      <c r="F26" s="12"/>
      <c r="G26" s="27"/>
      <c r="I26" s="28"/>
      <c r="J26" s="28"/>
      <c r="K26" s="28"/>
      <c r="L26" s="28"/>
      <c r="M26" s="28"/>
      <c r="N26" s="28"/>
      <c r="O26" s="28"/>
    </row>
    <row r="27" spans="1:15" ht="15" customHeight="1" x14ac:dyDescent="0.25">
      <c r="A27" s="105" t="s">
        <v>20</v>
      </c>
      <c r="B27" s="12"/>
      <c r="C27" s="12"/>
      <c r="D27" s="12"/>
      <c r="E27" s="12"/>
      <c r="F27" s="12"/>
    </row>
    <row r="28" spans="1:15" ht="15" customHeight="1" x14ac:dyDescent="0.25">
      <c r="A28" s="105" t="s">
        <v>21</v>
      </c>
    </row>
    <row r="29" spans="1:15" ht="15" customHeight="1" x14ac:dyDescent="0.25">
      <c r="A29" s="105" t="s">
        <v>18</v>
      </c>
    </row>
    <row r="30" spans="1:15" ht="15" customHeight="1" x14ac:dyDescent="0.25">
      <c r="A30" s="106" t="s">
        <v>19</v>
      </c>
    </row>
    <row r="31" spans="1:15" ht="15" customHeight="1" x14ac:dyDescent="0.25"/>
    <row r="32" spans="1:1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</sheetData>
  <phoneticPr fontId="0" type="noConversion"/>
  <pageMargins left="1.5748031496062993" right="0.75" top="1.1811023622047245" bottom="1" header="0" footer="0"/>
  <pageSetup scale="72" orientation="portrait" r:id="rId1"/>
  <headerFooter alignWithMargins="0">
    <oddFooter>&amp;C35</oddFooter>
  </headerFooter>
  <ignoredErrors>
    <ignoredError sqref="B7:D7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opLeftCell="A40" workbookViewId="0">
      <selection activeCell="N78" sqref="N78"/>
    </sheetView>
  </sheetViews>
  <sheetFormatPr baseColWidth="10" defaultColWidth="9.42578125" defaultRowHeight="12.75" x14ac:dyDescent="0.2"/>
  <cols>
    <col min="1" max="1" width="12.5703125" customWidth="1"/>
    <col min="2" max="2" width="16.140625" bestFit="1" customWidth="1"/>
    <col min="13" max="13" width="12.7109375" bestFit="1" customWidth="1"/>
    <col min="14" max="14" width="11.5703125" bestFit="1" customWidth="1"/>
    <col min="16" max="16" width="14.140625" bestFit="1" customWidth="1"/>
    <col min="17" max="17" width="11.85546875" bestFit="1" customWidth="1"/>
    <col min="18" max="18" width="13" bestFit="1" customWidth="1"/>
  </cols>
  <sheetData>
    <row r="1" spans="1:18" ht="14.25" x14ac:dyDescent="0.3">
      <c r="A1" s="609" t="s">
        <v>523</v>
      </c>
    </row>
    <row r="2" spans="1:18" ht="14.25" x14ac:dyDescent="0.3">
      <c r="A2" s="610"/>
    </row>
    <row r="3" spans="1:18" ht="14.25" x14ac:dyDescent="0.3">
      <c r="A3" s="610" t="s">
        <v>522</v>
      </c>
    </row>
    <row r="4" spans="1:18" ht="15" x14ac:dyDescent="0.25">
      <c r="D4" s="601" t="s">
        <v>479</v>
      </c>
      <c r="E4" s="601"/>
      <c r="F4" s="601" t="s">
        <v>480</v>
      </c>
    </row>
    <row r="5" spans="1:18" ht="15" x14ac:dyDescent="0.25">
      <c r="A5" s="605" t="s">
        <v>481</v>
      </c>
      <c r="B5" s="605" t="s">
        <v>482</v>
      </c>
      <c r="C5" s="606" t="s">
        <v>483</v>
      </c>
      <c r="D5" s="606" t="s">
        <v>484</v>
      </c>
      <c r="E5" s="606" t="s">
        <v>485</v>
      </c>
      <c r="F5" s="606" t="s">
        <v>486</v>
      </c>
      <c r="G5" s="606" t="s">
        <v>487</v>
      </c>
      <c r="H5" s="606" t="s">
        <v>488</v>
      </c>
      <c r="I5" s="606" t="s">
        <v>489</v>
      </c>
      <c r="J5" s="606" t="s">
        <v>490</v>
      </c>
      <c r="K5" s="606" t="s">
        <v>491</v>
      </c>
      <c r="L5" s="606" t="s">
        <v>492</v>
      </c>
      <c r="M5" s="606" t="s">
        <v>493</v>
      </c>
      <c r="N5" s="606" t="s">
        <v>494</v>
      </c>
      <c r="O5" s="606" t="s">
        <v>149</v>
      </c>
      <c r="P5" s="606" t="s">
        <v>495</v>
      </c>
      <c r="Q5" s="606" t="s">
        <v>496</v>
      </c>
      <c r="R5" s="606" t="s">
        <v>367</v>
      </c>
    </row>
    <row r="6" spans="1:18" ht="15" x14ac:dyDescent="0.25">
      <c r="A6" s="601" t="s">
        <v>497</v>
      </c>
      <c r="B6" t="s">
        <v>28</v>
      </c>
      <c r="C6" s="230">
        <v>1.8239999999999998</v>
      </c>
      <c r="D6" s="230">
        <v>0</v>
      </c>
      <c r="E6" s="230">
        <v>643.0100000000001</v>
      </c>
      <c r="F6" s="230">
        <v>2.2150000000000003</v>
      </c>
      <c r="G6" s="230">
        <v>2961.2860000000001</v>
      </c>
      <c r="H6" s="230">
        <v>8.7560000000000002</v>
      </c>
      <c r="I6" s="230">
        <v>7685.5850000000009</v>
      </c>
      <c r="J6" s="230">
        <v>23.984999999999999</v>
      </c>
      <c r="K6" s="230">
        <v>3449.3450000000003</v>
      </c>
      <c r="L6" s="230">
        <v>19.574999999999999</v>
      </c>
      <c r="M6" s="230">
        <v>1122.0150000000003</v>
      </c>
      <c r="N6" s="230">
        <v>2540.1950000000002</v>
      </c>
      <c r="O6" s="230">
        <v>5417.1370000000024</v>
      </c>
      <c r="P6" s="230">
        <v>15917.596</v>
      </c>
      <c r="Q6" s="230">
        <v>7957.3320000000022</v>
      </c>
      <c r="R6" s="230">
        <v>23874.927999999996</v>
      </c>
    </row>
    <row r="7" spans="1:18" ht="15" x14ac:dyDescent="0.25">
      <c r="A7" s="601"/>
      <c r="B7" t="s">
        <v>30</v>
      </c>
      <c r="C7" s="230">
        <v>0</v>
      </c>
      <c r="D7" s="230">
        <v>0</v>
      </c>
      <c r="E7" s="230">
        <v>0</v>
      </c>
      <c r="F7" s="230">
        <v>0</v>
      </c>
      <c r="G7" s="230">
        <v>0</v>
      </c>
      <c r="H7" s="230">
        <v>0</v>
      </c>
      <c r="I7" s="230">
        <v>0</v>
      </c>
      <c r="J7" s="230">
        <v>0</v>
      </c>
      <c r="K7" s="230">
        <v>0</v>
      </c>
      <c r="L7" s="230">
        <v>0</v>
      </c>
      <c r="M7" s="230">
        <v>0</v>
      </c>
      <c r="N7" s="230">
        <v>0</v>
      </c>
      <c r="O7" s="230">
        <v>12597.978999999999</v>
      </c>
      <c r="P7" s="230">
        <v>0</v>
      </c>
      <c r="Q7" s="230">
        <v>12597.978999999999</v>
      </c>
      <c r="R7" s="230">
        <v>12597.978999999999</v>
      </c>
    </row>
    <row r="8" spans="1:18" ht="15" x14ac:dyDescent="0.25">
      <c r="A8" s="601"/>
      <c r="B8" t="s">
        <v>27</v>
      </c>
      <c r="C8" s="230">
        <v>0.19800000000000001</v>
      </c>
      <c r="D8" s="230">
        <v>0</v>
      </c>
      <c r="E8" s="230">
        <v>1869.390000000001</v>
      </c>
      <c r="F8" s="230">
        <v>19.044999999999998</v>
      </c>
      <c r="G8" s="230">
        <v>4231.3589999999995</v>
      </c>
      <c r="H8" s="230">
        <v>19.580999999999996</v>
      </c>
      <c r="I8" s="230">
        <v>24255.55</v>
      </c>
      <c r="J8" s="230">
        <v>138.85000000000002</v>
      </c>
      <c r="K8" s="230">
        <v>5472.2349999999988</v>
      </c>
      <c r="L8" s="230">
        <v>38.480000000000011</v>
      </c>
      <c r="M8" s="230">
        <v>801.8850000000001</v>
      </c>
      <c r="N8" s="230">
        <v>0</v>
      </c>
      <c r="O8" s="230">
        <v>7163.639000000001</v>
      </c>
      <c r="P8" s="230">
        <v>36846.572999999997</v>
      </c>
      <c r="Q8" s="230">
        <v>7163.639000000001</v>
      </c>
      <c r="R8" s="230">
        <v>44010.212000000014</v>
      </c>
    </row>
    <row r="9" spans="1:18" ht="15" x14ac:dyDescent="0.25">
      <c r="A9" s="602"/>
      <c r="B9" t="s">
        <v>498</v>
      </c>
      <c r="C9" s="230">
        <v>0</v>
      </c>
      <c r="D9" s="230">
        <v>0</v>
      </c>
      <c r="E9" s="230">
        <v>3.5949999999999998</v>
      </c>
      <c r="F9" s="230">
        <v>9.5000000000000001E-2</v>
      </c>
      <c r="G9" s="230">
        <v>4.8719999999999999</v>
      </c>
      <c r="H9" s="230">
        <v>0.16499999999999998</v>
      </c>
      <c r="I9" s="230">
        <v>114.07500000000002</v>
      </c>
      <c r="J9" s="230">
        <v>1.0049999999999999</v>
      </c>
      <c r="K9" s="230">
        <v>94.82</v>
      </c>
      <c r="L9" s="230">
        <v>1.125</v>
      </c>
      <c r="M9" s="230">
        <v>2.0550000000000002</v>
      </c>
      <c r="N9" s="230">
        <v>0</v>
      </c>
      <c r="O9" s="230">
        <v>487.05200000000013</v>
      </c>
      <c r="P9" s="230">
        <v>221.80699999999996</v>
      </c>
      <c r="Q9" s="230">
        <v>487.05200000000013</v>
      </c>
      <c r="R9" s="230">
        <v>708.85899999999992</v>
      </c>
    </row>
    <row r="10" spans="1:18" ht="15" x14ac:dyDescent="0.25">
      <c r="A10" s="603" t="s">
        <v>499</v>
      </c>
      <c r="B10" s="603"/>
      <c r="C10" s="604">
        <v>2.0219999999999998</v>
      </c>
      <c r="D10" s="604">
        <v>0</v>
      </c>
      <c r="E10" s="604">
        <v>2515.9950000000008</v>
      </c>
      <c r="F10" s="604">
        <v>21.354999999999997</v>
      </c>
      <c r="G10" s="604">
        <v>7197.5169999999998</v>
      </c>
      <c r="H10" s="604">
        <v>28.501999999999995</v>
      </c>
      <c r="I10" s="604">
        <v>32055.210000000003</v>
      </c>
      <c r="J10" s="604">
        <v>163.84000000000003</v>
      </c>
      <c r="K10" s="604">
        <v>9016.3999999999978</v>
      </c>
      <c r="L10" s="604">
        <v>59.180000000000007</v>
      </c>
      <c r="M10" s="604">
        <v>1925.9550000000006</v>
      </c>
      <c r="N10" s="604">
        <v>2540.1950000000002</v>
      </c>
      <c r="O10" s="604">
        <v>25665.807000000004</v>
      </c>
      <c r="P10" s="604">
        <v>52985.975999999995</v>
      </c>
      <c r="Q10" s="604">
        <v>28206.002000000004</v>
      </c>
      <c r="R10" s="604">
        <v>81191.978000000003</v>
      </c>
    </row>
    <row r="11" spans="1:18" ht="15" x14ac:dyDescent="0.25">
      <c r="A11" s="601" t="s">
        <v>500</v>
      </c>
      <c r="B11" t="s">
        <v>28</v>
      </c>
      <c r="C11" s="230">
        <v>2.3000000000000003</v>
      </c>
      <c r="D11" s="230">
        <v>0</v>
      </c>
      <c r="E11" s="230">
        <v>619.38000000000011</v>
      </c>
      <c r="F11" s="230">
        <v>1.9</v>
      </c>
      <c r="G11" s="230">
        <v>2906.3110000000001</v>
      </c>
      <c r="H11" s="230">
        <v>6.109</v>
      </c>
      <c r="I11" s="230">
        <v>7454.1350000000002</v>
      </c>
      <c r="J11" s="230">
        <v>22.744999999999997</v>
      </c>
      <c r="K11" s="230">
        <v>3273.61</v>
      </c>
      <c r="L11" s="230">
        <v>15.174999999999999</v>
      </c>
      <c r="M11" s="230">
        <v>1107</v>
      </c>
      <c r="N11" s="230">
        <v>2285.3140000000003</v>
      </c>
      <c r="O11" s="230">
        <v>5182.7120000000004</v>
      </c>
      <c r="P11" s="230">
        <v>15408.665000000001</v>
      </c>
      <c r="Q11" s="230">
        <v>7468.0260000000017</v>
      </c>
      <c r="R11" s="230">
        <v>22876.690999999999</v>
      </c>
    </row>
    <row r="12" spans="1:18" ht="15" x14ac:dyDescent="0.25">
      <c r="A12" s="601"/>
      <c r="B12" t="s">
        <v>30</v>
      </c>
      <c r="C12" s="230">
        <v>0</v>
      </c>
      <c r="D12" s="230">
        <v>0</v>
      </c>
      <c r="E12" s="230">
        <v>0</v>
      </c>
      <c r="F12" s="230">
        <v>0</v>
      </c>
      <c r="G12" s="230">
        <v>0</v>
      </c>
      <c r="H12" s="230">
        <v>0</v>
      </c>
      <c r="I12" s="230">
        <v>0</v>
      </c>
      <c r="J12" s="230">
        <v>0</v>
      </c>
      <c r="K12" s="230">
        <v>0</v>
      </c>
      <c r="L12" s="230">
        <v>0</v>
      </c>
      <c r="M12" s="230">
        <v>0</v>
      </c>
      <c r="N12" s="230">
        <v>0</v>
      </c>
      <c r="O12" s="230">
        <v>15248.83</v>
      </c>
      <c r="P12" s="230">
        <v>0</v>
      </c>
      <c r="Q12" s="230">
        <v>15248.83</v>
      </c>
      <c r="R12" s="230">
        <v>15248.83</v>
      </c>
    </row>
    <row r="13" spans="1:18" ht="15" x14ac:dyDescent="0.25">
      <c r="A13" s="601"/>
      <c r="B13" t="s">
        <v>27</v>
      </c>
      <c r="C13" s="230">
        <v>0.20600000000000002</v>
      </c>
      <c r="D13" s="230">
        <v>0</v>
      </c>
      <c r="E13" s="230">
        <v>1772.1999999999998</v>
      </c>
      <c r="F13" s="230">
        <v>16.05</v>
      </c>
      <c r="G13" s="230">
        <v>3915.6340000000005</v>
      </c>
      <c r="H13" s="230">
        <v>26.036000000000001</v>
      </c>
      <c r="I13" s="230">
        <v>23651.155000000002</v>
      </c>
      <c r="J13" s="230">
        <v>124.24499999999999</v>
      </c>
      <c r="K13" s="230">
        <v>5130.9449999999997</v>
      </c>
      <c r="L13" s="230">
        <v>31.025000000000006</v>
      </c>
      <c r="M13" s="230">
        <v>843.15500000000009</v>
      </c>
      <c r="N13" s="230">
        <v>0</v>
      </c>
      <c r="O13" s="230">
        <v>6793.775999999998</v>
      </c>
      <c r="P13" s="230">
        <v>35510.651000000005</v>
      </c>
      <c r="Q13" s="230">
        <v>6793.775999999998</v>
      </c>
      <c r="R13" s="230">
        <v>42304.427000000003</v>
      </c>
    </row>
    <row r="14" spans="1:18" ht="15" x14ac:dyDescent="0.25">
      <c r="A14" s="602"/>
      <c r="B14" t="s">
        <v>498</v>
      </c>
      <c r="C14" s="230">
        <v>0</v>
      </c>
      <c r="D14" s="230">
        <v>0</v>
      </c>
      <c r="E14" s="230">
        <v>2.7899999999999996</v>
      </c>
      <c r="F14" s="230">
        <v>0.02</v>
      </c>
      <c r="G14" s="230">
        <v>4.2500000000000009</v>
      </c>
      <c r="H14" s="230">
        <v>0.04</v>
      </c>
      <c r="I14" s="230">
        <v>93.950000000000017</v>
      </c>
      <c r="J14" s="230">
        <v>0.55000000000000004</v>
      </c>
      <c r="K14" s="230">
        <v>71.97</v>
      </c>
      <c r="L14" s="230">
        <v>0.14000000000000001</v>
      </c>
      <c r="M14" s="230">
        <v>1.61</v>
      </c>
      <c r="N14" s="230">
        <v>0</v>
      </c>
      <c r="O14" s="230">
        <v>414.05</v>
      </c>
      <c r="P14" s="230">
        <v>175.32</v>
      </c>
      <c r="Q14" s="230">
        <v>414.05</v>
      </c>
      <c r="R14" s="230">
        <v>589.37</v>
      </c>
    </row>
    <row r="15" spans="1:18" ht="15" x14ac:dyDescent="0.25">
      <c r="A15" s="603" t="s">
        <v>501</v>
      </c>
      <c r="B15" s="603"/>
      <c r="C15" s="604">
        <v>2.5060000000000002</v>
      </c>
      <c r="D15" s="604">
        <v>0</v>
      </c>
      <c r="E15" s="604">
        <v>2394.37</v>
      </c>
      <c r="F15" s="604">
        <v>17.97</v>
      </c>
      <c r="G15" s="604">
        <v>6826.1950000000006</v>
      </c>
      <c r="H15" s="604">
        <v>32.185000000000002</v>
      </c>
      <c r="I15" s="604">
        <v>31199.24</v>
      </c>
      <c r="J15" s="604">
        <v>147.54</v>
      </c>
      <c r="K15" s="604">
        <v>8476.5249999999996</v>
      </c>
      <c r="L15" s="604">
        <v>46.34</v>
      </c>
      <c r="M15" s="604">
        <v>1951.7650000000001</v>
      </c>
      <c r="N15" s="604">
        <v>2285.3140000000003</v>
      </c>
      <c r="O15" s="604">
        <v>27639.367999999999</v>
      </c>
      <c r="P15" s="604">
        <v>51094.636000000006</v>
      </c>
      <c r="Q15" s="604">
        <v>29924.681999999997</v>
      </c>
      <c r="R15" s="604">
        <v>81019.317999999999</v>
      </c>
    </row>
    <row r="16" spans="1:18" ht="15" x14ac:dyDescent="0.25">
      <c r="A16" s="602" t="s">
        <v>502</v>
      </c>
      <c r="B16" t="s">
        <v>28</v>
      </c>
      <c r="C16" s="230">
        <v>2.2759999999999998</v>
      </c>
      <c r="D16" s="230">
        <v>0</v>
      </c>
      <c r="E16" s="230">
        <v>715.06999999999994</v>
      </c>
      <c r="F16" s="230">
        <v>4.6099999999999994</v>
      </c>
      <c r="G16" s="230">
        <v>3603.8380000000002</v>
      </c>
      <c r="H16" s="230">
        <v>15.551</v>
      </c>
      <c r="I16" s="230">
        <v>8586.4050000000007</v>
      </c>
      <c r="J16" s="230">
        <v>35.75</v>
      </c>
      <c r="K16" s="230">
        <v>4421.2999999999984</v>
      </c>
      <c r="L16" s="230">
        <v>17.164999999999999</v>
      </c>
      <c r="M16" s="230">
        <v>1251.04</v>
      </c>
      <c r="N16" s="230">
        <v>2477.192</v>
      </c>
      <c r="O16" s="230">
        <v>6385.9219999999996</v>
      </c>
      <c r="P16" s="230">
        <v>18653.005000000001</v>
      </c>
      <c r="Q16" s="230">
        <v>8863.1139999999996</v>
      </c>
      <c r="R16" s="230">
        <v>27516.118999999999</v>
      </c>
    </row>
    <row r="17" spans="1:18" ht="15" x14ac:dyDescent="0.25">
      <c r="A17" s="602"/>
      <c r="B17" t="s">
        <v>30</v>
      </c>
      <c r="C17" s="230">
        <v>0</v>
      </c>
      <c r="D17" s="230">
        <v>0</v>
      </c>
      <c r="E17" s="230">
        <v>0</v>
      </c>
      <c r="F17" s="230">
        <v>0</v>
      </c>
      <c r="G17" s="230">
        <v>0</v>
      </c>
      <c r="H17" s="230">
        <v>0</v>
      </c>
      <c r="I17" s="230">
        <v>0</v>
      </c>
      <c r="J17" s="230">
        <v>0</v>
      </c>
      <c r="K17" s="230">
        <v>0</v>
      </c>
      <c r="L17" s="230">
        <v>0</v>
      </c>
      <c r="M17" s="230">
        <v>0</v>
      </c>
      <c r="N17" s="230">
        <v>0</v>
      </c>
      <c r="O17" s="230">
        <v>21506.565999999999</v>
      </c>
      <c r="P17" s="230">
        <v>0</v>
      </c>
      <c r="Q17" s="230">
        <v>21506.565999999999</v>
      </c>
      <c r="R17" s="230">
        <v>21506.565999999999</v>
      </c>
    </row>
    <row r="18" spans="1:18" ht="15" x14ac:dyDescent="0.25">
      <c r="A18" s="602"/>
      <c r="B18" t="s">
        <v>27</v>
      </c>
      <c r="C18" s="230">
        <v>0.28400000000000003</v>
      </c>
      <c r="D18" s="230">
        <v>0</v>
      </c>
      <c r="E18" s="230">
        <v>2024.4949999999994</v>
      </c>
      <c r="F18" s="230">
        <v>25.785000000000004</v>
      </c>
      <c r="G18" s="230">
        <v>5009.8939999999993</v>
      </c>
      <c r="H18" s="230">
        <v>38.233000000000004</v>
      </c>
      <c r="I18" s="230">
        <v>27846.049999999992</v>
      </c>
      <c r="J18" s="230">
        <v>170.90000000000006</v>
      </c>
      <c r="K18" s="230">
        <v>6085.0249999999996</v>
      </c>
      <c r="L18" s="230">
        <v>50.09</v>
      </c>
      <c r="M18" s="230">
        <v>1029.7350000000001</v>
      </c>
      <c r="N18" s="230">
        <v>0</v>
      </c>
      <c r="O18" s="230">
        <v>6641.0099999999993</v>
      </c>
      <c r="P18" s="230">
        <v>42280.490999999987</v>
      </c>
      <c r="Q18" s="230">
        <v>6641.0099999999993</v>
      </c>
      <c r="R18" s="230">
        <v>48921.500999999997</v>
      </c>
    </row>
    <row r="19" spans="1:18" ht="15" x14ac:dyDescent="0.25">
      <c r="A19" s="602"/>
      <c r="B19" t="s">
        <v>498</v>
      </c>
      <c r="C19" s="230">
        <v>0</v>
      </c>
      <c r="D19" s="230">
        <v>0</v>
      </c>
      <c r="E19" s="230">
        <v>4.0999999999999996</v>
      </c>
      <c r="F19" s="230">
        <v>0.09</v>
      </c>
      <c r="G19" s="230">
        <v>5.93</v>
      </c>
      <c r="H19" s="230">
        <v>0.35</v>
      </c>
      <c r="I19" s="230">
        <v>120.19999999999999</v>
      </c>
      <c r="J19" s="230">
        <v>1.65</v>
      </c>
      <c r="K19" s="230">
        <v>94.820000000000007</v>
      </c>
      <c r="L19" s="230">
        <v>0.91</v>
      </c>
      <c r="M19" s="230">
        <v>1.9900000000000002</v>
      </c>
      <c r="N19" s="230">
        <v>0</v>
      </c>
      <c r="O19" s="230">
        <v>705.7399999999999</v>
      </c>
      <c r="P19" s="230">
        <v>230.04000000000005</v>
      </c>
      <c r="Q19" s="230">
        <v>705.7399999999999</v>
      </c>
      <c r="R19" s="230">
        <v>935.78000000000009</v>
      </c>
    </row>
    <row r="20" spans="1:18" ht="15" x14ac:dyDescent="0.25">
      <c r="A20" s="603" t="s">
        <v>503</v>
      </c>
      <c r="B20" s="603"/>
      <c r="C20" s="604">
        <v>2.5599999999999996</v>
      </c>
      <c r="D20" s="604">
        <v>0</v>
      </c>
      <c r="E20" s="604">
        <v>2743.6649999999995</v>
      </c>
      <c r="F20" s="604">
        <v>30.485000000000003</v>
      </c>
      <c r="G20" s="604">
        <v>8619.6620000000003</v>
      </c>
      <c r="H20" s="604">
        <v>54.134000000000007</v>
      </c>
      <c r="I20" s="604">
        <v>36552.654999999992</v>
      </c>
      <c r="J20" s="604">
        <v>208.30000000000007</v>
      </c>
      <c r="K20" s="604">
        <v>10601.144999999997</v>
      </c>
      <c r="L20" s="604">
        <v>68.164999999999992</v>
      </c>
      <c r="M20" s="604">
        <v>2282.7649999999999</v>
      </c>
      <c r="N20" s="604">
        <v>2477.192</v>
      </c>
      <c r="O20" s="604">
        <v>35239.237999999998</v>
      </c>
      <c r="P20" s="604">
        <v>61163.535999999986</v>
      </c>
      <c r="Q20" s="604">
        <v>37716.43</v>
      </c>
      <c r="R20" s="604">
        <v>98879.965999999986</v>
      </c>
    </row>
    <row r="21" spans="1:18" ht="15" x14ac:dyDescent="0.25">
      <c r="A21" s="602" t="s">
        <v>504</v>
      </c>
      <c r="B21" t="s">
        <v>28</v>
      </c>
      <c r="C21" s="230">
        <v>3.9</v>
      </c>
      <c r="D21" s="230">
        <v>0</v>
      </c>
      <c r="E21" s="230">
        <v>795.55500000000006</v>
      </c>
      <c r="F21" s="230">
        <v>7.2249999999999996</v>
      </c>
      <c r="G21" s="230">
        <v>3893.3620000000001</v>
      </c>
      <c r="H21" s="230">
        <v>14.623000000000001</v>
      </c>
      <c r="I21" s="230">
        <v>9322.4599999999991</v>
      </c>
      <c r="J21" s="230">
        <v>44.145000000000003</v>
      </c>
      <c r="K21" s="230">
        <v>4472.3999999999996</v>
      </c>
      <c r="L21" s="230">
        <v>17.484999999999999</v>
      </c>
      <c r="M21" s="230">
        <v>1217.5049999999999</v>
      </c>
      <c r="N21" s="230">
        <v>2453.4370000000004</v>
      </c>
      <c r="O21" s="230">
        <v>6607.308</v>
      </c>
      <c r="P21" s="230">
        <v>19788.66</v>
      </c>
      <c r="Q21" s="230">
        <v>9060.7450000000026</v>
      </c>
      <c r="R21" s="230">
        <v>28849.404999999995</v>
      </c>
    </row>
    <row r="22" spans="1:18" ht="15" x14ac:dyDescent="0.25">
      <c r="A22" s="602"/>
      <c r="B22" t="s">
        <v>30</v>
      </c>
      <c r="C22" s="230">
        <v>0</v>
      </c>
      <c r="D22" s="230">
        <v>0</v>
      </c>
      <c r="E22" s="230">
        <v>0</v>
      </c>
      <c r="F22" s="230">
        <v>0</v>
      </c>
      <c r="G22" s="230">
        <v>0</v>
      </c>
      <c r="H22" s="230">
        <v>0</v>
      </c>
      <c r="I22" s="230">
        <v>0</v>
      </c>
      <c r="J22" s="230">
        <v>0</v>
      </c>
      <c r="K22" s="230">
        <v>0</v>
      </c>
      <c r="L22" s="230">
        <v>0</v>
      </c>
      <c r="M22" s="230">
        <v>0</v>
      </c>
      <c r="N22" s="230">
        <v>0</v>
      </c>
      <c r="O22" s="230">
        <v>22962.101999999999</v>
      </c>
      <c r="P22" s="230">
        <v>0</v>
      </c>
      <c r="Q22" s="230">
        <v>22962.101999999999</v>
      </c>
      <c r="R22" s="230">
        <v>22962.101999999999</v>
      </c>
    </row>
    <row r="23" spans="1:18" ht="15" x14ac:dyDescent="0.25">
      <c r="A23" s="602"/>
      <c r="B23" t="s">
        <v>27</v>
      </c>
      <c r="C23" s="230">
        <v>0.38400000000000001</v>
      </c>
      <c r="D23" s="230">
        <v>0</v>
      </c>
      <c r="E23" s="230">
        <v>2210.1349999999993</v>
      </c>
      <c r="F23" s="230">
        <v>46.290000000000013</v>
      </c>
      <c r="G23" s="230">
        <v>5406.5310000000018</v>
      </c>
      <c r="H23" s="230">
        <v>58.364000000000004</v>
      </c>
      <c r="I23" s="230">
        <v>29099.43</v>
      </c>
      <c r="J23" s="230">
        <v>246.98000000000002</v>
      </c>
      <c r="K23" s="230">
        <v>6191.4999999999982</v>
      </c>
      <c r="L23" s="230">
        <v>58.685000000000009</v>
      </c>
      <c r="M23" s="230">
        <v>969.73999999999967</v>
      </c>
      <c r="N23" s="230">
        <v>0</v>
      </c>
      <c r="O23" s="230">
        <v>7134.2550000000001</v>
      </c>
      <c r="P23" s="230">
        <v>44288.03899999999</v>
      </c>
      <c r="Q23" s="230">
        <v>7134.2550000000001</v>
      </c>
      <c r="R23" s="230">
        <v>51422.294000000002</v>
      </c>
    </row>
    <row r="24" spans="1:18" ht="15" x14ac:dyDescent="0.25">
      <c r="A24" s="602"/>
      <c r="B24" t="s">
        <v>498</v>
      </c>
      <c r="C24" s="230">
        <v>0</v>
      </c>
      <c r="D24" s="230">
        <v>0</v>
      </c>
      <c r="E24" s="230">
        <v>6.0400000000000009</v>
      </c>
      <c r="F24" s="230">
        <v>0.19</v>
      </c>
      <c r="G24" s="230">
        <v>7.1</v>
      </c>
      <c r="H24" s="230">
        <v>0.19999999999999998</v>
      </c>
      <c r="I24" s="230">
        <v>152.96999999999997</v>
      </c>
      <c r="J24" s="230">
        <v>4.839999999999999</v>
      </c>
      <c r="K24" s="230">
        <v>108.24000000000001</v>
      </c>
      <c r="L24" s="230">
        <v>0.41</v>
      </c>
      <c r="M24" s="230">
        <v>1.7400000000000002</v>
      </c>
      <c r="N24" s="230">
        <v>0</v>
      </c>
      <c r="O24" s="230">
        <v>734.12999999999988</v>
      </c>
      <c r="P24" s="230">
        <v>281.72999999999996</v>
      </c>
      <c r="Q24" s="230">
        <v>734.12999999999988</v>
      </c>
      <c r="R24" s="230">
        <v>1015.86</v>
      </c>
    </row>
    <row r="25" spans="1:18" ht="15" x14ac:dyDescent="0.25">
      <c r="A25" s="603" t="s">
        <v>505</v>
      </c>
      <c r="B25" s="603"/>
      <c r="C25" s="604">
        <v>4.2839999999999998</v>
      </c>
      <c r="D25" s="604">
        <v>0</v>
      </c>
      <c r="E25" s="604">
        <v>3011.7299999999996</v>
      </c>
      <c r="F25" s="604">
        <v>53.705000000000013</v>
      </c>
      <c r="G25" s="604">
        <v>9306.9930000000022</v>
      </c>
      <c r="H25" s="604">
        <v>73.187000000000012</v>
      </c>
      <c r="I25" s="604">
        <v>38574.86</v>
      </c>
      <c r="J25" s="604">
        <v>295.96499999999997</v>
      </c>
      <c r="K25" s="604">
        <v>10772.139999999998</v>
      </c>
      <c r="L25" s="604">
        <v>76.580000000000013</v>
      </c>
      <c r="M25" s="604">
        <v>2188.9849999999992</v>
      </c>
      <c r="N25" s="604">
        <v>2453.4370000000004</v>
      </c>
      <c r="O25" s="604">
        <v>37437.794999999998</v>
      </c>
      <c r="P25" s="604">
        <v>64358.428999999996</v>
      </c>
      <c r="Q25" s="604">
        <v>39891.231999999996</v>
      </c>
      <c r="R25" s="604">
        <v>104249.66100000001</v>
      </c>
    </row>
    <row r="26" spans="1:18" ht="15" x14ac:dyDescent="0.25">
      <c r="A26" s="602" t="s">
        <v>506</v>
      </c>
      <c r="B26" t="s">
        <v>28</v>
      </c>
      <c r="C26" s="230">
        <v>11.157999999999999</v>
      </c>
      <c r="D26" s="230">
        <v>0</v>
      </c>
      <c r="E26" s="230">
        <v>1220.6100000000001</v>
      </c>
      <c r="F26" s="230">
        <v>29.34</v>
      </c>
      <c r="G26" s="230">
        <v>5556.4230000000007</v>
      </c>
      <c r="H26" s="230">
        <v>59.46</v>
      </c>
      <c r="I26" s="230">
        <v>11614.575000000001</v>
      </c>
      <c r="J26" s="230">
        <v>108.78</v>
      </c>
      <c r="K26" s="230">
        <v>5139.0250000000015</v>
      </c>
      <c r="L26" s="230">
        <v>30.254999999999995</v>
      </c>
      <c r="M26" s="230">
        <v>1144.3149999999996</v>
      </c>
      <c r="N26" s="230">
        <v>2389.5419999999995</v>
      </c>
      <c r="O26" s="230">
        <v>7224.9580000000014</v>
      </c>
      <c r="P26" s="230">
        <v>24913.940999999999</v>
      </c>
      <c r="Q26" s="230">
        <v>9614.5</v>
      </c>
      <c r="R26" s="230">
        <v>34528.440999999999</v>
      </c>
    </row>
    <row r="27" spans="1:18" ht="15" x14ac:dyDescent="0.25">
      <c r="A27" s="602"/>
      <c r="B27" t="s">
        <v>30</v>
      </c>
      <c r="C27" s="230">
        <v>0</v>
      </c>
      <c r="D27" s="230">
        <v>0</v>
      </c>
      <c r="E27" s="230">
        <v>0</v>
      </c>
      <c r="F27" s="230">
        <v>0</v>
      </c>
      <c r="G27" s="230">
        <v>0</v>
      </c>
      <c r="H27" s="230">
        <v>0</v>
      </c>
      <c r="I27" s="230">
        <v>0</v>
      </c>
      <c r="J27" s="230">
        <v>0</v>
      </c>
      <c r="K27" s="230">
        <v>0</v>
      </c>
      <c r="L27" s="230">
        <v>0</v>
      </c>
      <c r="M27" s="230">
        <v>0</v>
      </c>
      <c r="N27" s="230">
        <v>0</v>
      </c>
      <c r="O27" s="230">
        <v>19136.143</v>
      </c>
      <c r="P27" s="230">
        <v>0</v>
      </c>
      <c r="Q27" s="230">
        <v>19136.143</v>
      </c>
      <c r="R27" s="230">
        <v>19136.143</v>
      </c>
    </row>
    <row r="28" spans="1:18" ht="15" x14ac:dyDescent="0.25">
      <c r="A28" s="602"/>
      <c r="B28" t="s">
        <v>27</v>
      </c>
      <c r="C28" s="230">
        <v>0.60600000000000009</v>
      </c>
      <c r="D28" s="230">
        <v>0</v>
      </c>
      <c r="E28" s="230">
        <v>3017.0620000000004</v>
      </c>
      <c r="F28" s="230">
        <v>101.82000000000001</v>
      </c>
      <c r="G28" s="230">
        <v>7746.0249999999996</v>
      </c>
      <c r="H28" s="230">
        <v>143.50700000000001</v>
      </c>
      <c r="I28" s="230">
        <v>34584.573000000004</v>
      </c>
      <c r="J28" s="230">
        <v>444.2000000000001</v>
      </c>
      <c r="K28" s="230">
        <v>7054.1939999999995</v>
      </c>
      <c r="L28" s="230">
        <v>74.819999999999993</v>
      </c>
      <c r="M28" s="230">
        <v>858.29299999999989</v>
      </c>
      <c r="N28" s="230">
        <v>0</v>
      </c>
      <c r="O28" s="230">
        <v>9005.005000000001</v>
      </c>
      <c r="P28" s="230">
        <v>54025.100000000006</v>
      </c>
      <c r="Q28" s="230">
        <v>9005.005000000001</v>
      </c>
      <c r="R28" s="230">
        <v>63030.104999999996</v>
      </c>
    </row>
    <row r="29" spans="1:18" ht="15" x14ac:dyDescent="0.25">
      <c r="A29" s="602"/>
      <c r="B29" t="s">
        <v>498</v>
      </c>
      <c r="C29" s="230">
        <v>0</v>
      </c>
      <c r="D29" s="230">
        <v>0</v>
      </c>
      <c r="E29" s="230">
        <v>10.590000000000002</v>
      </c>
      <c r="F29" s="230">
        <v>0.75</v>
      </c>
      <c r="G29" s="230">
        <v>13.079999999999998</v>
      </c>
      <c r="H29" s="230">
        <v>0.58000000000000007</v>
      </c>
      <c r="I29" s="230">
        <v>204.88000000000002</v>
      </c>
      <c r="J29" s="230">
        <v>8.48</v>
      </c>
      <c r="K29" s="230">
        <v>117.61000000000001</v>
      </c>
      <c r="L29" s="230">
        <v>0.52</v>
      </c>
      <c r="M29" s="230">
        <v>2.1799999999999997</v>
      </c>
      <c r="N29" s="230">
        <v>0</v>
      </c>
      <c r="O29" s="230">
        <v>1026.6740000000002</v>
      </c>
      <c r="P29" s="230">
        <v>358.67000000000007</v>
      </c>
      <c r="Q29" s="230">
        <v>1026.6740000000002</v>
      </c>
      <c r="R29" s="230">
        <v>1385.3439999999998</v>
      </c>
    </row>
    <row r="30" spans="1:18" ht="15" x14ac:dyDescent="0.25">
      <c r="A30" s="603" t="s">
        <v>507</v>
      </c>
      <c r="B30" s="603"/>
      <c r="C30" s="604">
        <v>11.763999999999999</v>
      </c>
      <c r="D30" s="604">
        <v>0</v>
      </c>
      <c r="E30" s="604">
        <v>4248.2620000000006</v>
      </c>
      <c r="F30" s="604">
        <v>131.91</v>
      </c>
      <c r="G30" s="604">
        <v>13315.528</v>
      </c>
      <c r="H30" s="604">
        <v>203.54700000000003</v>
      </c>
      <c r="I30" s="604">
        <v>46404.027999999998</v>
      </c>
      <c r="J30" s="604">
        <v>561.46000000000015</v>
      </c>
      <c r="K30" s="604">
        <v>12310.829000000002</v>
      </c>
      <c r="L30" s="604">
        <v>105.59499999999998</v>
      </c>
      <c r="M30" s="604">
        <v>2004.7879999999996</v>
      </c>
      <c r="N30" s="604">
        <v>2389.5419999999995</v>
      </c>
      <c r="O30" s="604">
        <v>36392.78</v>
      </c>
      <c r="P30" s="604">
        <v>79297.710999999996</v>
      </c>
      <c r="Q30" s="604">
        <v>38782.322</v>
      </c>
      <c r="R30" s="604">
        <v>118080.033</v>
      </c>
    </row>
    <row r="31" spans="1:18" ht="15" x14ac:dyDescent="0.25">
      <c r="A31" s="602" t="s">
        <v>508</v>
      </c>
      <c r="B31" t="s">
        <v>28</v>
      </c>
      <c r="C31" s="230">
        <v>18.832000000000001</v>
      </c>
      <c r="D31" s="230">
        <v>0</v>
      </c>
      <c r="E31" s="230">
        <v>1999.7349999999999</v>
      </c>
      <c r="F31" s="230">
        <v>64.394999999999996</v>
      </c>
      <c r="G31" s="230">
        <v>7194.1669999999995</v>
      </c>
      <c r="H31" s="230">
        <v>108.911</v>
      </c>
      <c r="I31" s="230">
        <v>13658.804999999997</v>
      </c>
      <c r="J31" s="230">
        <v>186.94499999999999</v>
      </c>
      <c r="K31" s="230">
        <v>5452.83</v>
      </c>
      <c r="L31" s="230">
        <v>21.15</v>
      </c>
      <c r="M31" s="230">
        <v>1117.4549999999999</v>
      </c>
      <c r="N31" s="230">
        <v>2346.0979999999995</v>
      </c>
      <c r="O31" s="230">
        <v>8437.362000000001</v>
      </c>
      <c r="P31" s="230">
        <v>29823.224999999995</v>
      </c>
      <c r="Q31" s="230">
        <v>10783.460000000003</v>
      </c>
      <c r="R31" s="230">
        <v>40606.68499999999</v>
      </c>
    </row>
    <row r="32" spans="1:18" ht="15" x14ac:dyDescent="0.25">
      <c r="A32" s="602"/>
      <c r="B32" t="s">
        <v>30</v>
      </c>
      <c r="C32" s="230">
        <v>0</v>
      </c>
      <c r="D32" s="230">
        <v>0</v>
      </c>
      <c r="E32" s="230">
        <v>0</v>
      </c>
      <c r="F32" s="230">
        <v>0</v>
      </c>
      <c r="G32" s="230">
        <v>0</v>
      </c>
      <c r="H32" s="230">
        <v>0</v>
      </c>
      <c r="I32" s="230">
        <v>0</v>
      </c>
      <c r="J32" s="230">
        <v>0</v>
      </c>
      <c r="K32" s="230">
        <v>0</v>
      </c>
      <c r="L32" s="230">
        <v>0</v>
      </c>
      <c r="M32" s="230">
        <v>0</v>
      </c>
      <c r="N32" s="230">
        <v>0</v>
      </c>
      <c r="O32" s="230">
        <v>19861.875</v>
      </c>
      <c r="P32" s="230">
        <v>0</v>
      </c>
      <c r="Q32" s="230">
        <v>19861.875</v>
      </c>
      <c r="R32" s="230">
        <v>19861.875</v>
      </c>
    </row>
    <row r="33" spans="1:18" ht="15" x14ac:dyDescent="0.25">
      <c r="A33" s="602"/>
      <c r="B33" t="s">
        <v>27</v>
      </c>
      <c r="C33" s="230">
        <v>1.208</v>
      </c>
      <c r="D33" s="230">
        <v>0</v>
      </c>
      <c r="E33" s="230">
        <v>4344.4669999999996</v>
      </c>
      <c r="F33" s="230">
        <v>211.70499999999996</v>
      </c>
      <c r="G33" s="230">
        <v>10339.668999999998</v>
      </c>
      <c r="H33" s="230">
        <v>292.17599999999999</v>
      </c>
      <c r="I33" s="230">
        <v>41000.907999999996</v>
      </c>
      <c r="J33" s="230">
        <v>721.25999999999988</v>
      </c>
      <c r="K33" s="230">
        <v>7571.3930000000009</v>
      </c>
      <c r="L33" s="230">
        <v>108.55200000000002</v>
      </c>
      <c r="M33" s="230">
        <v>862.55700000000002</v>
      </c>
      <c r="N33" s="230">
        <v>0</v>
      </c>
      <c r="O33" s="230">
        <v>11105.021000000001</v>
      </c>
      <c r="P33" s="230">
        <v>65453.894999999997</v>
      </c>
      <c r="Q33" s="230">
        <v>11105.021000000001</v>
      </c>
      <c r="R33" s="230">
        <v>76558.915999999968</v>
      </c>
    </row>
    <row r="34" spans="1:18" ht="15" x14ac:dyDescent="0.25">
      <c r="A34" s="602"/>
      <c r="B34" t="s">
        <v>498</v>
      </c>
      <c r="C34" s="230">
        <v>0</v>
      </c>
      <c r="D34" s="230">
        <v>0</v>
      </c>
      <c r="E34" s="230">
        <v>16.504999999999999</v>
      </c>
      <c r="F34" s="230">
        <v>2.1849999999999996</v>
      </c>
      <c r="G34" s="230">
        <v>30.293999999999997</v>
      </c>
      <c r="H34" s="230">
        <v>2.8269999999999995</v>
      </c>
      <c r="I34" s="230">
        <v>283.57500000000005</v>
      </c>
      <c r="J34" s="230">
        <v>19.650000000000002</v>
      </c>
      <c r="K34" s="230">
        <v>125.50500000000001</v>
      </c>
      <c r="L34" s="230">
        <v>0.63</v>
      </c>
      <c r="M34" s="230">
        <v>1.56</v>
      </c>
      <c r="N34" s="230">
        <v>0</v>
      </c>
      <c r="O34" s="230">
        <v>1264.8340000000001</v>
      </c>
      <c r="P34" s="230">
        <v>482.73100000000005</v>
      </c>
      <c r="Q34" s="230">
        <v>1264.8340000000001</v>
      </c>
      <c r="R34" s="230">
        <v>1747.5650000000001</v>
      </c>
    </row>
    <row r="35" spans="1:18" ht="15" x14ac:dyDescent="0.25">
      <c r="A35" s="603" t="s">
        <v>509</v>
      </c>
      <c r="B35" s="603"/>
      <c r="C35" s="604">
        <v>20.04</v>
      </c>
      <c r="D35" s="604">
        <v>0</v>
      </c>
      <c r="E35" s="604">
        <v>6360.7069999999994</v>
      </c>
      <c r="F35" s="604">
        <v>278.28499999999997</v>
      </c>
      <c r="G35" s="604">
        <v>17564.129999999997</v>
      </c>
      <c r="H35" s="604">
        <v>403.91399999999999</v>
      </c>
      <c r="I35" s="604">
        <v>54943.287999999986</v>
      </c>
      <c r="J35" s="604">
        <v>927.8549999999999</v>
      </c>
      <c r="K35" s="604">
        <v>13149.728000000001</v>
      </c>
      <c r="L35" s="604">
        <v>130.33200000000002</v>
      </c>
      <c r="M35" s="604">
        <v>1981.5719999999999</v>
      </c>
      <c r="N35" s="604">
        <v>2346.0979999999995</v>
      </c>
      <c r="O35" s="604">
        <v>40669.092000000004</v>
      </c>
      <c r="P35" s="604">
        <v>95759.850999999995</v>
      </c>
      <c r="Q35" s="604">
        <v>43015.19</v>
      </c>
      <c r="R35" s="604">
        <v>138775.04099999997</v>
      </c>
    </row>
    <row r="36" spans="1:18" ht="15" x14ac:dyDescent="0.25">
      <c r="A36" s="602" t="s">
        <v>510</v>
      </c>
      <c r="B36" t="s">
        <v>28</v>
      </c>
      <c r="C36" s="230">
        <v>14.462</v>
      </c>
      <c r="D36" s="230">
        <v>0</v>
      </c>
      <c r="E36" s="230">
        <v>1820.7450000000003</v>
      </c>
      <c r="F36" s="230">
        <v>50.545000000000009</v>
      </c>
      <c r="G36" s="230">
        <v>7102.6570000000002</v>
      </c>
      <c r="H36" s="230">
        <v>94.588999999999999</v>
      </c>
      <c r="I36" s="230">
        <v>13908.764999999994</v>
      </c>
      <c r="J36" s="230">
        <v>160.815</v>
      </c>
      <c r="K36" s="230">
        <v>5143.9049999999997</v>
      </c>
      <c r="L36" s="230">
        <v>24.614999999999995</v>
      </c>
      <c r="M36" s="230">
        <v>1030.4849999999999</v>
      </c>
      <c r="N36" s="230">
        <v>2232.7579999999998</v>
      </c>
      <c r="O36" s="230">
        <v>8694.241</v>
      </c>
      <c r="P36" s="230">
        <v>29351.582999999995</v>
      </c>
      <c r="Q36" s="230">
        <v>10926.998999999998</v>
      </c>
      <c r="R36" s="230">
        <v>40278.582000000017</v>
      </c>
    </row>
    <row r="37" spans="1:18" ht="15" x14ac:dyDescent="0.25">
      <c r="A37" s="602"/>
      <c r="B37" t="s">
        <v>30</v>
      </c>
      <c r="C37" s="230">
        <v>0</v>
      </c>
      <c r="D37" s="230">
        <v>0</v>
      </c>
      <c r="E37" s="230">
        <v>0</v>
      </c>
      <c r="F37" s="230">
        <v>0</v>
      </c>
      <c r="G37" s="230">
        <v>0</v>
      </c>
      <c r="H37" s="230">
        <v>0</v>
      </c>
      <c r="I37" s="230">
        <v>0</v>
      </c>
      <c r="J37" s="230">
        <v>0</v>
      </c>
      <c r="K37" s="230">
        <v>0</v>
      </c>
      <c r="L37" s="230">
        <v>0</v>
      </c>
      <c r="M37" s="230">
        <v>0</v>
      </c>
      <c r="N37" s="230">
        <v>0</v>
      </c>
      <c r="O37" s="230">
        <v>19137.050999999999</v>
      </c>
      <c r="P37" s="230">
        <v>0</v>
      </c>
      <c r="Q37" s="230">
        <v>19137.050999999999</v>
      </c>
      <c r="R37" s="230">
        <v>19137.050999999999</v>
      </c>
    </row>
    <row r="38" spans="1:18" ht="15" x14ac:dyDescent="0.25">
      <c r="A38" s="602"/>
      <c r="B38" t="s">
        <v>27</v>
      </c>
      <c r="C38" s="230">
        <v>0.82799999999999996</v>
      </c>
      <c r="D38" s="230">
        <v>0</v>
      </c>
      <c r="E38" s="230">
        <v>4035.9450000000002</v>
      </c>
      <c r="F38" s="230">
        <v>165.81300000000002</v>
      </c>
      <c r="G38" s="230">
        <v>10185.561999999998</v>
      </c>
      <c r="H38" s="230">
        <v>247.04900000000001</v>
      </c>
      <c r="I38" s="230">
        <v>40697.377999999997</v>
      </c>
      <c r="J38" s="230">
        <v>666.40499999999997</v>
      </c>
      <c r="K38" s="230">
        <v>7540.0060000000021</v>
      </c>
      <c r="L38" s="230">
        <v>97.674999999999997</v>
      </c>
      <c r="M38" s="230">
        <v>743.14399999999989</v>
      </c>
      <c r="N38" s="230">
        <v>0</v>
      </c>
      <c r="O38" s="230">
        <v>13012.530999999997</v>
      </c>
      <c r="P38" s="230">
        <v>64379.805000000008</v>
      </c>
      <c r="Q38" s="230">
        <v>13012.530999999997</v>
      </c>
      <c r="R38" s="230">
        <v>77392.33600000001</v>
      </c>
    </row>
    <row r="39" spans="1:18" ht="15" x14ac:dyDescent="0.25">
      <c r="A39" s="602"/>
      <c r="B39" t="s">
        <v>498</v>
      </c>
      <c r="C39" s="230">
        <v>0</v>
      </c>
      <c r="D39" s="230">
        <v>0</v>
      </c>
      <c r="E39" s="230">
        <v>17.335000000000001</v>
      </c>
      <c r="F39" s="230">
        <v>1.04</v>
      </c>
      <c r="G39" s="230">
        <v>27.291000000000004</v>
      </c>
      <c r="H39" s="230">
        <v>2.0350000000000001</v>
      </c>
      <c r="I39" s="230">
        <v>289.24499999999995</v>
      </c>
      <c r="J39" s="230">
        <v>15.344999999999999</v>
      </c>
      <c r="K39" s="230">
        <v>117.81</v>
      </c>
      <c r="L39" s="230">
        <v>0.315</v>
      </c>
      <c r="M39" s="230">
        <v>1.7699999999999998</v>
      </c>
      <c r="N39" s="230">
        <v>0</v>
      </c>
      <c r="O39" s="230">
        <v>1312.6510000000001</v>
      </c>
      <c r="P39" s="230">
        <v>472.18599999999998</v>
      </c>
      <c r="Q39" s="230">
        <v>1312.6510000000001</v>
      </c>
      <c r="R39" s="230">
        <v>1784.837</v>
      </c>
    </row>
    <row r="40" spans="1:18" ht="15" x14ac:dyDescent="0.25">
      <c r="A40" s="603" t="s">
        <v>511</v>
      </c>
      <c r="B40" s="603"/>
      <c r="C40" s="604">
        <v>15.29</v>
      </c>
      <c r="D40" s="604">
        <v>0</v>
      </c>
      <c r="E40" s="604">
        <v>5874.0250000000005</v>
      </c>
      <c r="F40" s="604">
        <v>217.39800000000002</v>
      </c>
      <c r="G40" s="604">
        <v>17315.509999999998</v>
      </c>
      <c r="H40" s="604">
        <v>343.67300000000006</v>
      </c>
      <c r="I40" s="604">
        <v>54895.387999999992</v>
      </c>
      <c r="J40" s="604">
        <v>842.56500000000005</v>
      </c>
      <c r="K40" s="604">
        <v>12801.721000000001</v>
      </c>
      <c r="L40" s="604">
        <v>122.60499999999999</v>
      </c>
      <c r="M40" s="604">
        <v>1775.3989999999999</v>
      </c>
      <c r="N40" s="604">
        <v>2232.7579999999998</v>
      </c>
      <c r="O40" s="604">
        <v>42156.473999999995</v>
      </c>
      <c r="P40" s="604">
        <v>94203.574000000008</v>
      </c>
      <c r="Q40" s="604">
        <v>44389.231999999989</v>
      </c>
      <c r="R40" s="604">
        <v>138592.80600000004</v>
      </c>
    </row>
    <row r="41" spans="1:18" ht="15" x14ac:dyDescent="0.25">
      <c r="A41" s="602" t="s">
        <v>512</v>
      </c>
      <c r="B41" t="s">
        <v>28</v>
      </c>
      <c r="C41" s="230">
        <v>8.51</v>
      </c>
      <c r="D41" s="230">
        <v>0</v>
      </c>
      <c r="E41" s="230">
        <v>1393.8499999999995</v>
      </c>
      <c r="F41" s="230">
        <v>27.039999999999996</v>
      </c>
      <c r="G41" s="230">
        <v>6031.0209999999988</v>
      </c>
      <c r="H41" s="230">
        <v>57.288000000000004</v>
      </c>
      <c r="I41" s="230">
        <v>12543.390000000001</v>
      </c>
      <c r="J41" s="230">
        <v>105.855</v>
      </c>
      <c r="K41" s="230">
        <v>5576.9850000000006</v>
      </c>
      <c r="L41" s="230">
        <v>22.86</v>
      </c>
      <c r="M41" s="230">
        <v>1133.8050000000001</v>
      </c>
      <c r="N41" s="230">
        <v>2390.7900000000004</v>
      </c>
      <c r="O41" s="230">
        <v>9347.369999999999</v>
      </c>
      <c r="P41" s="230">
        <v>26900.603999999996</v>
      </c>
      <c r="Q41" s="230">
        <v>11738.160000000002</v>
      </c>
      <c r="R41" s="230">
        <v>38638.764000000003</v>
      </c>
    </row>
    <row r="42" spans="1:18" ht="15" x14ac:dyDescent="0.25">
      <c r="A42" s="602"/>
      <c r="B42" t="s">
        <v>30</v>
      </c>
      <c r="C42" s="230">
        <v>0</v>
      </c>
      <c r="D42" s="230">
        <v>0</v>
      </c>
      <c r="E42" s="230">
        <v>0</v>
      </c>
      <c r="F42" s="230">
        <v>0</v>
      </c>
      <c r="G42" s="230">
        <v>0</v>
      </c>
      <c r="H42" s="230">
        <v>0</v>
      </c>
      <c r="I42" s="230">
        <v>0</v>
      </c>
      <c r="J42" s="230">
        <v>0</v>
      </c>
      <c r="K42" s="230">
        <v>0</v>
      </c>
      <c r="L42" s="230">
        <v>0</v>
      </c>
      <c r="M42" s="230">
        <v>0</v>
      </c>
      <c r="N42" s="230">
        <v>0</v>
      </c>
      <c r="O42" s="230">
        <v>20037.036</v>
      </c>
      <c r="P42" s="230">
        <v>0</v>
      </c>
      <c r="Q42" s="230">
        <v>20037.036</v>
      </c>
      <c r="R42" s="230">
        <v>20037.036</v>
      </c>
    </row>
    <row r="43" spans="1:18" ht="15" x14ac:dyDescent="0.25">
      <c r="A43" s="602"/>
      <c r="B43" t="s">
        <v>27</v>
      </c>
      <c r="C43" s="230">
        <v>0.68799999999999994</v>
      </c>
      <c r="D43" s="230">
        <v>0</v>
      </c>
      <c r="E43" s="230">
        <v>3331.6020000000003</v>
      </c>
      <c r="F43" s="230">
        <v>107.25800000000001</v>
      </c>
      <c r="G43" s="230">
        <v>8559.8950000000004</v>
      </c>
      <c r="H43" s="230">
        <v>152.96600000000001</v>
      </c>
      <c r="I43" s="230">
        <v>38317.538</v>
      </c>
      <c r="J43" s="230">
        <v>455.25</v>
      </c>
      <c r="K43" s="230">
        <v>7544.4150000000009</v>
      </c>
      <c r="L43" s="230">
        <v>94.275000000000006</v>
      </c>
      <c r="M43" s="230">
        <v>847.56700000000012</v>
      </c>
      <c r="N43" s="230">
        <v>0</v>
      </c>
      <c r="O43" s="230">
        <v>13223.157000000005</v>
      </c>
      <c r="P43" s="230">
        <v>59411.453999999991</v>
      </c>
      <c r="Q43" s="230">
        <v>13223.157000000005</v>
      </c>
      <c r="R43" s="230">
        <v>72634.611000000004</v>
      </c>
    </row>
    <row r="44" spans="1:18" ht="15" x14ac:dyDescent="0.25">
      <c r="A44" s="602"/>
      <c r="B44" t="s">
        <v>498</v>
      </c>
      <c r="C44" s="230">
        <v>0</v>
      </c>
      <c r="D44" s="230">
        <v>0</v>
      </c>
      <c r="E44" s="230">
        <v>17.914999999999999</v>
      </c>
      <c r="F44" s="230">
        <v>0.89500000000000002</v>
      </c>
      <c r="G44" s="230">
        <v>28.555999999999997</v>
      </c>
      <c r="H44" s="230">
        <v>1.716</v>
      </c>
      <c r="I44" s="230">
        <v>295.44</v>
      </c>
      <c r="J44" s="230">
        <v>14.774999999999997</v>
      </c>
      <c r="K44" s="230">
        <v>125.41499999999999</v>
      </c>
      <c r="L44" s="230">
        <v>0.495</v>
      </c>
      <c r="M44" s="230">
        <v>2.2650000000000001</v>
      </c>
      <c r="N44" s="230">
        <v>0</v>
      </c>
      <c r="O44" s="230">
        <v>1540.6100000000001</v>
      </c>
      <c r="P44" s="230">
        <v>487.47199999999998</v>
      </c>
      <c r="Q44" s="230">
        <v>1540.6100000000001</v>
      </c>
      <c r="R44" s="230">
        <v>2028.0819999999999</v>
      </c>
    </row>
    <row r="45" spans="1:18" ht="15" x14ac:dyDescent="0.25">
      <c r="A45" s="603" t="s">
        <v>513</v>
      </c>
      <c r="B45" s="603"/>
      <c r="C45" s="604">
        <v>9.1980000000000004</v>
      </c>
      <c r="D45" s="604">
        <v>0</v>
      </c>
      <c r="E45" s="604">
        <v>4743.3669999999993</v>
      </c>
      <c r="F45" s="604">
        <v>135.19300000000001</v>
      </c>
      <c r="G45" s="604">
        <v>14619.472</v>
      </c>
      <c r="H45" s="604">
        <v>211.97000000000003</v>
      </c>
      <c r="I45" s="604">
        <v>51156.368000000002</v>
      </c>
      <c r="J45" s="604">
        <v>575.88</v>
      </c>
      <c r="K45" s="604">
        <v>13246.815000000002</v>
      </c>
      <c r="L45" s="604">
        <v>117.63000000000001</v>
      </c>
      <c r="M45" s="604">
        <v>1983.6370000000004</v>
      </c>
      <c r="N45" s="604">
        <v>2390.7900000000004</v>
      </c>
      <c r="O45" s="604">
        <v>44148.173000000003</v>
      </c>
      <c r="P45" s="604">
        <v>86799.529999999984</v>
      </c>
      <c r="Q45" s="604">
        <v>46538.963000000011</v>
      </c>
      <c r="R45" s="604">
        <v>133338.49300000002</v>
      </c>
    </row>
    <row r="46" spans="1:18" ht="15" x14ac:dyDescent="0.25">
      <c r="A46" s="602" t="s">
        <v>514</v>
      </c>
      <c r="B46" t="s">
        <v>28</v>
      </c>
      <c r="C46" s="230">
        <v>4.0599999999999987</v>
      </c>
      <c r="D46" s="230">
        <v>0</v>
      </c>
      <c r="E46" s="230">
        <v>918.07499999999925</v>
      </c>
      <c r="F46" s="230">
        <v>7.7549999999999981</v>
      </c>
      <c r="G46" s="230">
        <v>4146.447000000001</v>
      </c>
      <c r="H46" s="230">
        <v>19.283000000000001</v>
      </c>
      <c r="I46" s="230">
        <v>10857.899999999996</v>
      </c>
      <c r="J46" s="230">
        <v>45.195000000000022</v>
      </c>
      <c r="K46" s="230">
        <v>4723.7849999999953</v>
      </c>
      <c r="L46" s="230">
        <v>19.98</v>
      </c>
      <c r="M46" s="230">
        <v>881.98500000000001</v>
      </c>
      <c r="N46" s="230">
        <v>2121.2786750000005</v>
      </c>
      <c r="O46" s="230">
        <v>7091.6336889999975</v>
      </c>
      <c r="P46" s="230">
        <v>21624.465000000004</v>
      </c>
      <c r="Q46" s="230">
        <v>9212.9123639999962</v>
      </c>
      <c r="R46" s="230">
        <v>30837.377363999967</v>
      </c>
    </row>
    <row r="47" spans="1:18" ht="15" x14ac:dyDescent="0.25">
      <c r="A47" s="602"/>
      <c r="B47" t="s">
        <v>30</v>
      </c>
      <c r="C47" s="230">
        <v>0</v>
      </c>
      <c r="D47" s="230">
        <v>0</v>
      </c>
      <c r="E47" s="230">
        <v>0</v>
      </c>
      <c r="F47" s="230">
        <v>0</v>
      </c>
      <c r="G47" s="230">
        <v>0</v>
      </c>
      <c r="H47" s="230">
        <v>0</v>
      </c>
      <c r="I47" s="230">
        <v>0</v>
      </c>
      <c r="J47" s="230">
        <v>0</v>
      </c>
      <c r="K47" s="230">
        <v>0</v>
      </c>
      <c r="L47" s="230">
        <v>0</v>
      </c>
      <c r="M47" s="230">
        <v>0</v>
      </c>
      <c r="N47" s="230">
        <v>0</v>
      </c>
      <c r="O47" s="230">
        <v>14442.121107000012</v>
      </c>
      <c r="P47" s="230">
        <v>0</v>
      </c>
      <c r="Q47" s="230">
        <v>14442.121107000012</v>
      </c>
      <c r="R47" s="230">
        <v>14442.121107000012</v>
      </c>
    </row>
    <row r="48" spans="1:18" ht="15" x14ac:dyDescent="0.25">
      <c r="A48" s="602"/>
      <c r="B48" t="s">
        <v>27</v>
      </c>
      <c r="C48" s="230">
        <v>0.32400000000000012</v>
      </c>
      <c r="D48" s="230">
        <v>0</v>
      </c>
      <c r="E48" s="230">
        <v>2476.664200000002</v>
      </c>
      <c r="F48" s="230">
        <v>49.145000000000003</v>
      </c>
      <c r="G48" s="230">
        <v>6876.1866000000027</v>
      </c>
      <c r="H48" s="230">
        <v>69.007400000000032</v>
      </c>
      <c r="I48" s="230">
        <v>34194.606400000004</v>
      </c>
      <c r="J48" s="230">
        <v>266.67199999999991</v>
      </c>
      <c r="K48" s="230">
        <v>7038.1206999999958</v>
      </c>
      <c r="L48" s="230">
        <v>81.150000000000034</v>
      </c>
      <c r="M48" s="230">
        <v>692.34579999999937</v>
      </c>
      <c r="N48" s="230">
        <v>0</v>
      </c>
      <c r="O48" s="230">
        <v>11206.846171000003</v>
      </c>
      <c r="P48" s="230">
        <v>51744.222100000021</v>
      </c>
      <c r="Q48" s="230">
        <v>11206.846171000003</v>
      </c>
      <c r="R48" s="230">
        <v>62951.068270999989</v>
      </c>
    </row>
    <row r="49" spans="1:18" ht="15" x14ac:dyDescent="0.25">
      <c r="A49" s="602"/>
      <c r="B49" t="s">
        <v>498</v>
      </c>
      <c r="C49" s="230">
        <v>0</v>
      </c>
      <c r="D49" s="230">
        <v>0</v>
      </c>
      <c r="E49" s="230">
        <v>8.52</v>
      </c>
      <c r="F49" s="230">
        <v>0.27500000000000002</v>
      </c>
      <c r="G49" s="230">
        <v>13.496999999999993</v>
      </c>
      <c r="H49" s="230">
        <v>0.75900000000000012</v>
      </c>
      <c r="I49" s="230">
        <v>203.02499999999989</v>
      </c>
      <c r="J49" s="230">
        <v>4.5749999999999993</v>
      </c>
      <c r="K49" s="230">
        <v>98.280000000000044</v>
      </c>
      <c r="L49" s="230">
        <v>0.31499999999999995</v>
      </c>
      <c r="M49" s="230">
        <v>1.6050000000000002</v>
      </c>
      <c r="N49" s="230">
        <v>0</v>
      </c>
      <c r="O49" s="230">
        <v>1184.6872000000005</v>
      </c>
      <c r="P49" s="230">
        <v>330.85099999999983</v>
      </c>
      <c r="Q49" s="230">
        <v>1184.6872000000005</v>
      </c>
      <c r="R49" s="230">
        <v>1515.5382000000013</v>
      </c>
    </row>
    <row r="50" spans="1:18" ht="15" x14ac:dyDescent="0.25">
      <c r="A50" s="603" t="s">
        <v>515</v>
      </c>
      <c r="B50" s="603"/>
      <c r="C50" s="604">
        <v>4.3839999999999986</v>
      </c>
      <c r="D50" s="604">
        <v>0</v>
      </c>
      <c r="E50" s="604">
        <v>3403.2592000000013</v>
      </c>
      <c r="F50" s="604">
        <v>57.174999999999997</v>
      </c>
      <c r="G50" s="604">
        <v>11036.130600000004</v>
      </c>
      <c r="H50" s="604">
        <v>89.049400000000034</v>
      </c>
      <c r="I50" s="604">
        <v>45255.5314</v>
      </c>
      <c r="J50" s="604">
        <v>316.44199999999995</v>
      </c>
      <c r="K50" s="604">
        <v>11860.185699999993</v>
      </c>
      <c r="L50" s="604">
        <v>101.44500000000004</v>
      </c>
      <c r="M50" s="604">
        <v>1575.9357999999993</v>
      </c>
      <c r="N50" s="604">
        <v>2121.2786750000005</v>
      </c>
      <c r="O50" s="604">
        <v>33925.288167000013</v>
      </c>
      <c r="P50" s="604">
        <v>73699.53810000002</v>
      </c>
      <c r="Q50" s="604">
        <v>36046.566842000015</v>
      </c>
      <c r="R50" s="604">
        <v>109746.10494199996</v>
      </c>
    </row>
    <row r="51" spans="1:18" ht="15" x14ac:dyDescent="0.25">
      <c r="A51" s="601" t="s">
        <v>516</v>
      </c>
      <c r="B51" t="s">
        <v>28</v>
      </c>
      <c r="C51" s="230">
        <v>2.677999999999999</v>
      </c>
      <c r="D51" s="230">
        <v>0</v>
      </c>
      <c r="E51" s="230">
        <v>852.3549999999999</v>
      </c>
      <c r="F51" s="230">
        <v>6.7500000000000009</v>
      </c>
      <c r="G51" s="230">
        <v>4255.4809999999998</v>
      </c>
      <c r="H51" s="230">
        <v>13.541</v>
      </c>
      <c r="I51" s="230">
        <v>9883.8300000000017</v>
      </c>
      <c r="J51" s="230">
        <v>33.735000000000014</v>
      </c>
      <c r="K51" s="230">
        <v>5318.4150000000027</v>
      </c>
      <c r="L51" s="230">
        <v>23.759999999999998</v>
      </c>
      <c r="M51" s="230">
        <v>1139.7899999999997</v>
      </c>
      <c r="N51" s="230">
        <v>2341.8009999999995</v>
      </c>
      <c r="O51" s="230">
        <v>7758.3879999999908</v>
      </c>
      <c r="P51" s="230">
        <v>21530.334999999992</v>
      </c>
      <c r="Q51" s="230">
        <v>10100.189</v>
      </c>
      <c r="R51" s="230">
        <v>31630.524000000016</v>
      </c>
    </row>
    <row r="52" spans="1:18" ht="15" x14ac:dyDescent="0.25">
      <c r="A52" s="601"/>
      <c r="B52" t="s">
        <v>30</v>
      </c>
      <c r="C52" s="230">
        <v>0</v>
      </c>
      <c r="D52" s="230">
        <v>0</v>
      </c>
      <c r="E52" s="230">
        <v>0</v>
      </c>
      <c r="F52" s="230">
        <v>0</v>
      </c>
      <c r="G52" s="230">
        <v>0</v>
      </c>
      <c r="H52" s="230">
        <v>0</v>
      </c>
      <c r="I52" s="230">
        <v>0</v>
      </c>
      <c r="J52" s="230">
        <v>0</v>
      </c>
      <c r="K52" s="230">
        <v>0</v>
      </c>
      <c r="L52" s="230">
        <v>0</v>
      </c>
      <c r="M52" s="230">
        <v>0</v>
      </c>
      <c r="N52" s="230">
        <v>0</v>
      </c>
      <c r="O52" s="230">
        <v>16252.312000000009</v>
      </c>
      <c r="P52" s="230">
        <v>0</v>
      </c>
      <c r="Q52" s="230">
        <v>16252.312000000009</v>
      </c>
      <c r="R52" s="230">
        <v>16252.312000000009</v>
      </c>
    </row>
    <row r="53" spans="1:18" ht="15" x14ac:dyDescent="0.25">
      <c r="A53" s="601"/>
      <c r="B53" t="s">
        <v>27</v>
      </c>
      <c r="C53" s="230">
        <v>0.25600000000000006</v>
      </c>
      <c r="D53" s="230">
        <v>0</v>
      </c>
      <c r="E53" s="230">
        <v>2156.4629999999993</v>
      </c>
      <c r="F53" s="230">
        <v>35.920000000000023</v>
      </c>
      <c r="G53" s="230">
        <v>5896.5740000000023</v>
      </c>
      <c r="H53" s="230">
        <v>47.420999999999992</v>
      </c>
      <c r="I53" s="230">
        <v>31234.39999999998</v>
      </c>
      <c r="J53" s="230">
        <v>219.76499999999973</v>
      </c>
      <c r="K53" s="230">
        <v>6795.0480000000016</v>
      </c>
      <c r="L53" s="230">
        <v>82.935000000000073</v>
      </c>
      <c r="M53" s="230">
        <v>835.58899999999983</v>
      </c>
      <c r="N53" s="230">
        <v>0</v>
      </c>
      <c r="O53" s="230">
        <v>9983.073000000004</v>
      </c>
      <c r="P53" s="230">
        <v>47304.370999999948</v>
      </c>
      <c r="Q53" s="230">
        <v>9983.073000000004</v>
      </c>
      <c r="R53" s="230">
        <v>57287.44400000001</v>
      </c>
    </row>
    <row r="54" spans="1:18" ht="15" x14ac:dyDescent="0.25">
      <c r="A54" s="602"/>
      <c r="B54" t="s">
        <v>498</v>
      </c>
      <c r="C54" s="230">
        <v>0</v>
      </c>
      <c r="D54" s="230">
        <v>0</v>
      </c>
      <c r="E54" s="230">
        <v>8.0599999999999969</v>
      </c>
      <c r="F54" s="230">
        <v>0.16999999999999998</v>
      </c>
      <c r="G54" s="230">
        <v>12.231999999999998</v>
      </c>
      <c r="H54" s="230">
        <v>0.82500000000000018</v>
      </c>
      <c r="I54" s="230">
        <v>195.25499999999997</v>
      </c>
      <c r="J54" s="230">
        <v>4.8299999999999992</v>
      </c>
      <c r="K54" s="230">
        <v>110.07000000000006</v>
      </c>
      <c r="L54" s="230">
        <v>0.54</v>
      </c>
      <c r="M54" s="230">
        <v>1.56</v>
      </c>
      <c r="N54" s="230">
        <v>0</v>
      </c>
      <c r="O54" s="230">
        <v>1187.3700000000001</v>
      </c>
      <c r="P54" s="230">
        <v>333.54199999999992</v>
      </c>
      <c r="Q54" s="230">
        <v>1187.3700000000001</v>
      </c>
      <c r="R54" s="230">
        <v>1520.9119999999994</v>
      </c>
    </row>
    <row r="55" spans="1:18" ht="15" x14ac:dyDescent="0.25">
      <c r="A55" s="603" t="s">
        <v>517</v>
      </c>
      <c r="B55" s="603"/>
      <c r="C55" s="604">
        <v>2.9339999999999993</v>
      </c>
      <c r="D55" s="604">
        <v>0</v>
      </c>
      <c r="E55" s="604">
        <v>3016.8779999999992</v>
      </c>
      <c r="F55" s="604">
        <v>42.840000000000025</v>
      </c>
      <c r="G55" s="604">
        <v>10164.287000000002</v>
      </c>
      <c r="H55" s="604">
        <v>61.786999999999992</v>
      </c>
      <c r="I55" s="604">
        <v>41313.484999999979</v>
      </c>
      <c r="J55" s="604">
        <v>258.32999999999976</v>
      </c>
      <c r="K55" s="604">
        <v>12223.533000000003</v>
      </c>
      <c r="L55" s="604">
        <v>107.23500000000008</v>
      </c>
      <c r="M55" s="604">
        <v>1976.9389999999994</v>
      </c>
      <c r="N55" s="604">
        <v>2341.8009999999995</v>
      </c>
      <c r="O55" s="604">
        <v>35181.143000000004</v>
      </c>
      <c r="P55" s="604">
        <v>69168.247999999949</v>
      </c>
      <c r="Q55" s="604">
        <v>37522.944000000018</v>
      </c>
      <c r="R55" s="604">
        <v>106691.19200000002</v>
      </c>
    </row>
    <row r="56" spans="1:18" ht="15" x14ac:dyDescent="0.25">
      <c r="A56" s="601" t="s">
        <v>518</v>
      </c>
      <c r="B56" t="s">
        <v>28</v>
      </c>
      <c r="C56" s="230">
        <v>1.6280000000000008</v>
      </c>
      <c r="D56" s="230">
        <v>0</v>
      </c>
      <c r="E56" s="230">
        <v>671.44499999999994</v>
      </c>
      <c r="F56" s="230">
        <v>2.0100000000000002</v>
      </c>
      <c r="G56" s="230">
        <v>3436.3149999999991</v>
      </c>
      <c r="H56" s="230">
        <v>6.5009999999999986</v>
      </c>
      <c r="I56" s="230">
        <v>8640.8599999999988</v>
      </c>
      <c r="J56" s="230">
        <v>24.824999999999999</v>
      </c>
      <c r="K56" s="230">
        <v>4536.0050000000019</v>
      </c>
      <c r="L56" s="230">
        <v>19.709999999999997</v>
      </c>
      <c r="M56" s="230">
        <v>1040.32</v>
      </c>
      <c r="N56" s="230">
        <v>2237.6258809999995</v>
      </c>
      <c r="O56" s="230">
        <v>6193.6796240000094</v>
      </c>
      <c r="P56" s="230">
        <v>18379.619000000006</v>
      </c>
      <c r="Q56" s="230">
        <v>8431.3055050000148</v>
      </c>
      <c r="R56" s="230">
        <v>26810.924505000006</v>
      </c>
    </row>
    <row r="57" spans="1:18" ht="15" x14ac:dyDescent="0.25">
      <c r="A57" s="601"/>
      <c r="B57" t="s">
        <v>30</v>
      </c>
      <c r="C57" s="230">
        <v>0</v>
      </c>
      <c r="D57" s="230">
        <v>0</v>
      </c>
      <c r="E57" s="230">
        <v>0</v>
      </c>
      <c r="F57" s="230">
        <v>0</v>
      </c>
      <c r="G57" s="230">
        <v>0</v>
      </c>
      <c r="H57" s="230">
        <v>0</v>
      </c>
      <c r="I57" s="230">
        <v>0</v>
      </c>
      <c r="J57" s="230">
        <v>0</v>
      </c>
      <c r="K57" s="230">
        <v>0</v>
      </c>
      <c r="L57" s="230">
        <v>0</v>
      </c>
      <c r="M57" s="230">
        <v>0</v>
      </c>
      <c r="N57" s="230">
        <v>0</v>
      </c>
      <c r="O57" s="230">
        <v>12742.995859999992</v>
      </c>
      <c r="P57" s="230">
        <v>0</v>
      </c>
      <c r="Q57" s="230">
        <v>12742.995859999992</v>
      </c>
      <c r="R57" s="230">
        <v>12742.995859999992</v>
      </c>
    </row>
    <row r="58" spans="1:18" ht="15" x14ac:dyDescent="0.25">
      <c r="A58" s="601"/>
      <c r="B58" t="s">
        <v>27</v>
      </c>
      <c r="C58" s="230">
        <v>0.15800000000000006</v>
      </c>
      <c r="D58" s="230">
        <v>0</v>
      </c>
      <c r="E58" s="230">
        <v>1732.6541999999999</v>
      </c>
      <c r="F58" s="230">
        <v>19.760000000000019</v>
      </c>
      <c r="G58" s="230">
        <v>4644.0303000000004</v>
      </c>
      <c r="H58" s="230">
        <v>22.208999999999989</v>
      </c>
      <c r="I58" s="230">
        <v>26482.529799999989</v>
      </c>
      <c r="J58" s="230">
        <v>143.71409999999986</v>
      </c>
      <c r="K58" s="230">
        <v>5854.3205000000034</v>
      </c>
      <c r="L58" s="230">
        <v>56.655000000000058</v>
      </c>
      <c r="M58" s="230">
        <v>787.49210000000005</v>
      </c>
      <c r="N58" s="230">
        <v>0</v>
      </c>
      <c r="O58" s="230">
        <v>8650.0771110000096</v>
      </c>
      <c r="P58" s="230">
        <v>39743.522999999986</v>
      </c>
      <c r="Q58" s="230">
        <v>8650.0771110000096</v>
      </c>
      <c r="R58" s="230">
        <v>48393.600110999942</v>
      </c>
    </row>
    <row r="59" spans="1:18" ht="15" x14ac:dyDescent="0.25">
      <c r="A59" s="602"/>
      <c r="B59" t="s">
        <v>498</v>
      </c>
      <c r="C59" s="230">
        <v>0</v>
      </c>
      <c r="D59" s="230">
        <v>0</v>
      </c>
      <c r="E59" s="230">
        <v>4.3199999999999976</v>
      </c>
      <c r="F59" s="230">
        <v>0.02</v>
      </c>
      <c r="G59" s="230">
        <v>6.4900000000000011</v>
      </c>
      <c r="H59" s="230">
        <v>7.6999999999999999E-2</v>
      </c>
      <c r="I59" s="230">
        <v>141.74999999999989</v>
      </c>
      <c r="J59" s="230">
        <v>1.4549999999999996</v>
      </c>
      <c r="K59" s="230">
        <v>95.845000000000041</v>
      </c>
      <c r="L59" s="230">
        <v>0.85500000000000009</v>
      </c>
      <c r="M59" s="230">
        <v>6.35</v>
      </c>
      <c r="N59" s="230">
        <v>0</v>
      </c>
      <c r="O59" s="230">
        <v>753.96611499999995</v>
      </c>
      <c r="P59" s="230">
        <v>257.16199999999981</v>
      </c>
      <c r="Q59" s="230">
        <v>753.96611499999995</v>
      </c>
      <c r="R59" s="230">
        <v>1011.1281149999996</v>
      </c>
    </row>
    <row r="60" spans="1:18" ht="15" x14ac:dyDescent="0.25">
      <c r="A60" s="603" t="s">
        <v>519</v>
      </c>
      <c r="B60" s="603"/>
      <c r="C60" s="604">
        <v>1.7860000000000009</v>
      </c>
      <c r="D60" s="604">
        <v>0</v>
      </c>
      <c r="E60" s="604">
        <v>2408.4191999999998</v>
      </c>
      <c r="F60" s="604">
        <v>21.79000000000002</v>
      </c>
      <c r="G60" s="604">
        <v>8086.8352999999988</v>
      </c>
      <c r="H60" s="604">
        <v>28.786999999999988</v>
      </c>
      <c r="I60" s="604">
        <v>35265.13979999999</v>
      </c>
      <c r="J60" s="604">
        <v>169.99409999999986</v>
      </c>
      <c r="K60" s="604">
        <v>10486.170500000006</v>
      </c>
      <c r="L60" s="604">
        <v>77.220000000000056</v>
      </c>
      <c r="M60" s="604">
        <v>1834.1621</v>
      </c>
      <c r="N60" s="604">
        <v>2237.6258809999995</v>
      </c>
      <c r="O60" s="604">
        <v>28340.718710000008</v>
      </c>
      <c r="P60" s="604">
        <v>58380.303999999989</v>
      </c>
      <c r="Q60" s="604">
        <v>30578.344591000015</v>
      </c>
      <c r="R60" s="604">
        <v>88958.648590999946</v>
      </c>
    </row>
    <row r="61" spans="1:18" ht="15" x14ac:dyDescent="0.25">
      <c r="A61" s="602" t="s">
        <v>520</v>
      </c>
      <c r="B61" t="s">
        <v>28</v>
      </c>
      <c r="C61" s="230">
        <v>1.6280000000000008</v>
      </c>
      <c r="D61" s="230">
        <v>0</v>
      </c>
      <c r="E61" s="230">
        <v>671.50999999999988</v>
      </c>
      <c r="F61" s="230">
        <v>1.88</v>
      </c>
      <c r="G61" s="230">
        <v>3430.9359999999992</v>
      </c>
      <c r="H61" s="230">
        <v>6.2149999999999999</v>
      </c>
      <c r="I61" s="230">
        <v>8620.9549999999999</v>
      </c>
      <c r="J61" s="230">
        <v>24.104999999999997</v>
      </c>
      <c r="K61" s="230">
        <v>4245.7700000000023</v>
      </c>
      <c r="L61" s="230">
        <v>19.664999999999999</v>
      </c>
      <c r="M61" s="230">
        <v>1030.2149999999997</v>
      </c>
      <c r="N61" s="230">
        <v>2304.6275740000001</v>
      </c>
      <c r="O61" s="230">
        <v>5790.0670199999931</v>
      </c>
      <c r="P61" s="230">
        <v>18052.879000000008</v>
      </c>
      <c r="Q61" s="230">
        <v>8094.6945939999969</v>
      </c>
      <c r="R61" s="230">
        <v>26147.573593999979</v>
      </c>
    </row>
    <row r="62" spans="1:18" ht="15" x14ac:dyDescent="0.25">
      <c r="A62" s="602"/>
      <c r="B62" t="s">
        <v>30</v>
      </c>
      <c r="C62" s="230">
        <v>0</v>
      </c>
      <c r="D62" s="230">
        <v>0</v>
      </c>
      <c r="E62" s="230">
        <v>0</v>
      </c>
      <c r="F62" s="230">
        <v>0</v>
      </c>
      <c r="G62" s="230">
        <v>0</v>
      </c>
      <c r="H62" s="230">
        <v>0</v>
      </c>
      <c r="I62" s="230">
        <v>0</v>
      </c>
      <c r="J62" s="230">
        <v>0</v>
      </c>
      <c r="K62" s="230">
        <v>0</v>
      </c>
      <c r="L62" s="230">
        <v>0</v>
      </c>
      <c r="M62" s="230">
        <v>0</v>
      </c>
      <c r="N62" s="230">
        <v>0</v>
      </c>
      <c r="O62" s="230">
        <v>12522.683623000006</v>
      </c>
      <c r="P62" s="230">
        <v>0</v>
      </c>
      <c r="Q62" s="230">
        <v>12522.683623000006</v>
      </c>
      <c r="R62" s="230">
        <v>12522.683623000006</v>
      </c>
    </row>
    <row r="63" spans="1:18" ht="15" x14ac:dyDescent="0.25">
      <c r="A63" s="602"/>
      <c r="B63" t="s">
        <v>27</v>
      </c>
      <c r="C63" s="230">
        <v>0.15800000000000006</v>
      </c>
      <c r="D63" s="230">
        <v>0</v>
      </c>
      <c r="E63" s="230">
        <v>1773.2770399999995</v>
      </c>
      <c r="F63" s="230">
        <v>16.350000000000001</v>
      </c>
      <c r="G63" s="230">
        <v>4389.1149999999989</v>
      </c>
      <c r="H63" s="230">
        <v>18.864999999999988</v>
      </c>
      <c r="I63" s="230">
        <v>27153.135399999999</v>
      </c>
      <c r="J63" s="230">
        <v>131.44499999999996</v>
      </c>
      <c r="K63" s="230">
        <v>5894.406500000001</v>
      </c>
      <c r="L63" s="230">
        <v>46.170000000000037</v>
      </c>
      <c r="M63" s="230">
        <v>777.58829999999955</v>
      </c>
      <c r="N63" s="230">
        <v>0</v>
      </c>
      <c r="O63" s="230">
        <v>6995.9653410000019</v>
      </c>
      <c r="P63" s="230">
        <v>40200.510240000003</v>
      </c>
      <c r="Q63" s="230">
        <v>6995.9653410000019</v>
      </c>
      <c r="R63" s="230">
        <v>47196.475581000028</v>
      </c>
    </row>
    <row r="64" spans="1:18" ht="15" x14ac:dyDescent="0.25">
      <c r="A64" s="602"/>
      <c r="B64" t="s">
        <v>498</v>
      </c>
      <c r="C64" s="230">
        <v>0</v>
      </c>
      <c r="D64" s="230">
        <v>0</v>
      </c>
      <c r="E64" s="230">
        <v>4.3199999999999985</v>
      </c>
      <c r="F64" s="230">
        <v>6.0000000000000005E-2</v>
      </c>
      <c r="G64" s="230">
        <v>6.9520000000000008</v>
      </c>
      <c r="H64" s="230">
        <v>7.6999999999999985E-2</v>
      </c>
      <c r="I64" s="230">
        <v>142.17000000000002</v>
      </c>
      <c r="J64" s="230">
        <v>0.9</v>
      </c>
      <c r="K64" s="230">
        <v>88.490000000000052</v>
      </c>
      <c r="L64" s="230">
        <v>1.0350000000000001</v>
      </c>
      <c r="M64" s="230">
        <v>7.3650000000000002</v>
      </c>
      <c r="N64" s="230">
        <v>0</v>
      </c>
      <c r="O64" s="230">
        <v>572.64067099999977</v>
      </c>
      <c r="P64" s="230">
        <v>251.36899999999983</v>
      </c>
      <c r="Q64" s="230">
        <v>572.64067099999977</v>
      </c>
      <c r="R64" s="230">
        <v>824.00967099999991</v>
      </c>
    </row>
    <row r="65" spans="1:18" ht="15" x14ac:dyDescent="0.25">
      <c r="A65" s="603" t="s">
        <v>521</v>
      </c>
      <c r="B65" s="603"/>
      <c r="C65" s="604">
        <v>1.7860000000000009</v>
      </c>
      <c r="D65" s="604">
        <v>0</v>
      </c>
      <c r="E65" s="604">
        <v>2449.1070399999994</v>
      </c>
      <c r="F65" s="604">
        <v>18.29</v>
      </c>
      <c r="G65" s="604">
        <v>7827.0029999999979</v>
      </c>
      <c r="H65" s="604">
        <v>25.156999999999989</v>
      </c>
      <c r="I65" s="604">
        <v>35916.260399999999</v>
      </c>
      <c r="J65" s="604">
        <v>156.44999999999996</v>
      </c>
      <c r="K65" s="604">
        <v>10228.666500000003</v>
      </c>
      <c r="L65" s="604">
        <v>66.870000000000033</v>
      </c>
      <c r="M65" s="604">
        <v>1815.1682999999991</v>
      </c>
      <c r="N65" s="604">
        <v>2304.6275740000001</v>
      </c>
      <c r="O65" s="604">
        <v>25881.356655000003</v>
      </c>
      <c r="P65" s="604">
        <v>58504.75824000001</v>
      </c>
      <c r="Q65" s="604">
        <v>28185.984229000009</v>
      </c>
      <c r="R65" s="604">
        <v>86690.742469000019</v>
      </c>
    </row>
    <row r="66" spans="1:18" ht="15" x14ac:dyDescent="0.25">
      <c r="A66" s="607" t="s">
        <v>368</v>
      </c>
      <c r="B66" s="607"/>
      <c r="C66" s="608">
        <v>78.554000000000016</v>
      </c>
      <c r="D66" s="608">
        <v>0</v>
      </c>
      <c r="E66" s="608">
        <v>43169.784439999989</v>
      </c>
      <c r="F66" s="608">
        <v>1026.3959999999997</v>
      </c>
      <c r="G66" s="608">
        <v>131879.2629</v>
      </c>
      <c r="H66" s="608">
        <v>1555.8924</v>
      </c>
      <c r="I66" s="608">
        <v>503531.45359999995</v>
      </c>
      <c r="J66" s="608">
        <v>4624.6210999999985</v>
      </c>
      <c r="K66" s="608">
        <v>135173.85870000001</v>
      </c>
      <c r="L66" s="608">
        <v>1079.1970000000003</v>
      </c>
      <c r="M66" s="608">
        <v>23297.071200000002</v>
      </c>
      <c r="N66" s="608">
        <v>28120.65913</v>
      </c>
      <c r="O66" s="608">
        <v>412677.23353200004</v>
      </c>
      <c r="P66" s="608">
        <v>845416.09133999981</v>
      </c>
      <c r="Q66" s="608">
        <v>440797.89266199997</v>
      </c>
      <c r="R66" s="608">
        <v>1286213.9840019997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H20" sqref="H20"/>
    </sheetView>
  </sheetViews>
  <sheetFormatPr baseColWidth="10" defaultRowHeight="12.75" x14ac:dyDescent="0.2"/>
  <cols>
    <col min="2" max="2" width="16.140625" bestFit="1" customWidth="1"/>
    <col min="13" max="13" width="13" bestFit="1" customWidth="1"/>
    <col min="14" max="14" width="11.5703125" bestFit="1" customWidth="1"/>
    <col min="16" max="16" width="14.140625" bestFit="1" customWidth="1"/>
    <col min="17" max="17" width="11.85546875" bestFit="1" customWidth="1"/>
    <col min="18" max="18" width="13" bestFit="1" customWidth="1"/>
  </cols>
  <sheetData>
    <row r="1" spans="1:18" ht="13.5" x14ac:dyDescent="0.25">
      <c r="A1" s="613" t="s">
        <v>447</v>
      </c>
    </row>
    <row r="2" spans="1:18" ht="13.5" x14ac:dyDescent="0.25">
      <c r="A2" s="612"/>
    </row>
    <row r="3" spans="1:18" ht="13.5" x14ac:dyDescent="0.25">
      <c r="A3" s="612" t="s">
        <v>524</v>
      </c>
    </row>
    <row r="5" spans="1:18" ht="13.5" thickBot="1" x14ac:dyDescent="0.25"/>
    <row r="6" spans="1:18" x14ac:dyDescent="0.2">
      <c r="A6" s="657"/>
      <c r="B6" s="655" t="s">
        <v>482</v>
      </c>
      <c r="C6" s="655" t="s">
        <v>483</v>
      </c>
      <c r="D6" s="655" t="s">
        <v>484</v>
      </c>
      <c r="E6" s="655" t="s">
        <v>485</v>
      </c>
      <c r="F6" s="655" t="s">
        <v>486</v>
      </c>
      <c r="G6" s="655" t="s">
        <v>487</v>
      </c>
      <c r="H6" s="655" t="s">
        <v>488</v>
      </c>
      <c r="I6" s="655" t="s">
        <v>489</v>
      </c>
      <c r="J6" s="655" t="s">
        <v>490</v>
      </c>
      <c r="K6" s="655" t="s">
        <v>491</v>
      </c>
      <c r="L6" s="655" t="s">
        <v>492</v>
      </c>
      <c r="M6" s="655" t="s">
        <v>525</v>
      </c>
      <c r="N6" s="655" t="s">
        <v>494</v>
      </c>
      <c r="O6" s="655" t="s">
        <v>526</v>
      </c>
      <c r="P6" s="655" t="s">
        <v>495</v>
      </c>
      <c r="Q6" s="655" t="s">
        <v>496</v>
      </c>
      <c r="R6" s="655" t="s">
        <v>367</v>
      </c>
    </row>
    <row r="7" spans="1:18" ht="13.5" thickBot="1" x14ac:dyDescent="0.25">
      <c r="A7" s="657"/>
      <c r="B7" s="656"/>
      <c r="C7" s="656"/>
      <c r="D7" s="656"/>
      <c r="E7" s="656"/>
      <c r="F7" s="656"/>
      <c r="G7" s="656"/>
      <c r="H7" s="656"/>
      <c r="I7" s="656"/>
      <c r="J7" s="656"/>
      <c r="K7" s="656"/>
      <c r="L7" s="656"/>
      <c r="M7" s="656"/>
      <c r="N7" s="656"/>
      <c r="O7" s="656"/>
      <c r="P7" s="656"/>
      <c r="Q7" s="656"/>
      <c r="R7" s="656"/>
    </row>
    <row r="8" spans="1:18" ht="15" x14ac:dyDescent="0.25">
      <c r="A8" s="614"/>
      <c r="B8" s="616" t="s">
        <v>28</v>
      </c>
      <c r="C8" s="621">
        <v>73.255999999999986</v>
      </c>
      <c r="D8" s="628">
        <v>0</v>
      </c>
      <c r="E8" s="628">
        <v>12321.340000000002</v>
      </c>
      <c r="F8" s="628">
        <v>205.66500000000002</v>
      </c>
      <c r="G8" s="628">
        <v>54518.244000000006</v>
      </c>
      <c r="H8" s="628">
        <v>410.82699999999988</v>
      </c>
      <c r="I8" s="628">
        <v>122777.66499999998</v>
      </c>
      <c r="J8" s="628">
        <v>816.88</v>
      </c>
      <c r="K8" s="628">
        <v>55753.375</v>
      </c>
      <c r="L8" s="628">
        <v>251.39499999999995</v>
      </c>
      <c r="M8" s="628">
        <v>13215.929999999997</v>
      </c>
      <c r="N8" s="628">
        <v>28120.65913</v>
      </c>
      <c r="O8" s="628">
        <v>84130.778333000009</v>
      </c>
      <c r="P8" s="628">
        <v>260344.57699999999</v>
      </c>
      <c r="Q8" s="629">
        <v>112251.43746300001</v>
      </c>
      <c r="R8" s="625">
        <v>372596.014463</v>
      </c>
    </row>
    <row r="9" spans="1:18" ht="15" x14ac:dyDescent="0.25">
      <c r="A9" s="614"/>
      <c r="B9" s="617" t="s">
        <v>30</v>
      </c>
      <c r="C9" s="622">
        <v>0</v>
      </c>
      <c r="D9" s="620">
        <v>0</v>
      </c>
      <c r="E9" s="620">
        <v>0</v>
      </c>
      <c r="F9" s="620">
        <v>0</v>
      </c>
      <c r="G9" s="620">
        <v>0</v>
      </c>
      <c r="H9" s="620">
        <v>0</v>
      </c>
      <c r="I9" s="620">
        <v>0</v>
      </c>
      <c r="J9" s="620">
        <v>0</v>
      </c>
      <c r="K9" s="620">
        <v>0</v>
      </c>
      <c r="L9" s="620">
        <v>0</v>
      </c>
      <c r="M9" s="620">
        <v>0</v>
      </c>
      <c r="N9" s="620">
        <v>0</v>
      </c>
      <c r="O9" s="620">
        <v>206447.69459</v>
      </c>
      <c r="P9" s="620">
        <v>0</v>
      </c>
      <c r="Q9" s="630">
        <v>206447.69459</v>
      </c>
      <c r="R9" s="626">
        <v>206447.69459</v>
      </c>
    </row>
    <row r="10" spans="1:18" ht="15" x14ac:dyDescent="0.25">
      <c r="A10" s="614"/>
      <c r="B10" s="617" t="s">
        <v>27</v>
      </c>
      <c r="C10" s="622">
        <v>5.2980000000000009</v>
      </c>
      <c r="D10" s="620">
        <v>0</v>
      </c>
      <c r="E10" s="620">
        <v>30744.354439999999</v>
      </c>
      <c r="F10" s="620">
        <v>814.94099999999992</v>
      </c>
      <c r="G10" s="620">
        <v>77200.474900000001</v>
      </c>
      <c r="H10" s="620">
        <v>1135.4144000000001</v>
      </c>
      <c r="I10" s="620">
        <v>378517.2536</v>
      </c>
      <c r="J10" s="620">
        <v>3729.6860999999994</v>
      </c>
      <c r="K10" s="620">
        <v>78171.608699999997</v>
      </c>
      <c r="L10" s="620">
        <v>820.51200000000028</v>
      </c>
      <c r="M10" s="620">
        <v>10049.091199999999</v>
      </c>
      <c r="N10" s="620">
        <v>0</v>
      </c>
      <c r="O10" s="620">
        <v>110914.35562300001</v>
      </c>
      <c r="P10" s="620">
        <v>581188.63433999999</v>
      </c>
      <c r="Q10" s="630">
        <v>110914.35562300001</v>
      </c>
      <c r="R10" s="626">
        <v>692102.98996300006</v>
      </c>
    </row>
    <row r="11" spans="1:18" ht="15.75" thickBot="1" x14ac:dyDescent="0.3">
      <c r="A11" s="614"/>
      <c r="B11" s="618" t="s">
        <v>498</v>
      </c>
      <c r="C11" s="623">
        <v>0</v>
      </c>
      <c r="D11" s="624">
        <v>0</v>
      </c>
      <c r="E11" s="624">
        <v>104.09</v>
      </c>
      <c r="F11" s="624">
        <v>5.7899999999999991</v>
      </c>
      <c r="G11" s="624">
        <v>160.54399999999998</v>
      </c>
      <c r="H11" s="624">
        <v>9.650999999999998</v>
      </c>
      <c r="I11" s="624">
        <v>2236.5349999999994</v>
      </c>
      <c r="J11" s="624">
        <v>78.055000000000007</v>
      </c>
      <c r="K11" s="624">
        <v>1248.875</v>
      </c>
      <c r="L11" s="624">
        <v>7.29</v>
      </c>
      <c r="M11" s="624">
        <v>32.049999999999997</v>
      </c>
      <c r="N11" s="624">
        <v>0</v>
      </c>
      <c r="O11" s="624">
        <v>11184.404985999998</v>
      </c>
      <c r="P11" s="624">
        <v>3882.8799999999997</v>
      </c>
      <c r="Q11" s="631">
        <v>11184.404985999998</v>
      </c>
      <c r="R11" s="627">
        <v>15067.284986000002</v>
      </c>
    </row>
    <row r="12" spans="1:18" ht="15.75" thickBot="1" x14ac:dyDescent="0.3">
      <c r="A12" s="614"/>
      <c r="B12" s="615" t="s">
        <v>15</v>
      </c>
      <c r="C12" s="619">
        <f>SUM(C8:C11)</f>
        <v>78.553999999999988</v>
      </c>
      <c r="D12" s="619">
        <f t="shared" ref="D12:R12" si="0">SUM(D8:D11)</f>
        <v>0</v>
      </c>
      <c r="E12" s="619">
        <f t="shared" si="0"/>
        <v>43169.784439999996</v>
      </c>
      <c r="F12" s="619">
        <f t="shared" si="0"/>
        <v>1026.396</v>
      </c>
      <c r="G12" s="619">
        <f t="shared" si="0"/>
        <v>131879.2629</v>
      </c>
      <c r="H12" s="619">
        <f t="shared" si="0"/>
        <v>1555.8924</v>
      </c>
      <c r="I12" s="619">
        <f t="shared" si="0"/>
        <v>503531.45359999995</v>
      </c>
      <c r="J12" s="619">
        <f t="shared" si="0"/>
        <v>4624.6210999999994</v>
      </c>
      <c r="K12" s="619">
        <f t="shared" si="0"/>
        <v>135173.85869999998</v>
      </c>
      <c r="L12" s="619">
        <f t="shared" si="0"/>
        <v>1079.1970000000001</v>
      </c>
      <c r="M12" s="619">
        <f t="shared" si="0"/>
        <v>23297.071199999995</v>
      </c>
      <c r="N12" s="619">
        <f t="shared" si="0"/>
        <v>28120.65913</v>
      </c>
      <c r="O12" s="619">
        <f t="shared" si="0"/>
        <v>412677.23353199998</v>
      </c>
      <c r="P12" s="619">
        <f t="shared" si="0"/>
        <v>845416.09133999993</v>
      </c>
      <c r="Q12" s="619">
        <f t="shared" si="0"/>
        <v>440797.89266200003</v>
      </c>
      <c r="R12" s="611">
        <f t="shared" si="0"/>
        <v>1286213.9840020002</v>
      </c>
    </row>
  </sheetData>
  <mergeCells count="18">
    <mergeCell ref="N6:N7"/>
    <mergeCell ref="O6:O7"/>
    <mergeCell ref="F6:F7"/>
    <mergeCell ref="A6:A7"/>
    <mergeCell ref="B6:B7"/>
    <mergeCell ref="C6:C7"/>
    <mergeCell ref="D6:D7"/>
    <mergeCell ref="E6:E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M6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Q36"/>
  <sheetViews>
    <sheetView zoomScale="79" zoomScaleNormal="79" workbookViewId="0">
      <selection activeCell="M31" sqref="M31"/>
    </sheetView>
  </sheetViews>
  <sheetFormatPr baseColWidth="10" defaultRowHeight="13.5" x14ac:dyDescent="0.25"/>
  <cols>
    <col min="1" max="1" width="17.140625" style="8" customWidth="1"/>
    <col min="2" max="2" width="20.7109375" style="8" customWidth="1"/>
    <col min="3" max="3" width="19" style="8" customWidth="1"/>
    <col min="4" max="4" width="19.85546875" style="8" customWidth="1"/>
    <col min="5" max="5" width="20" style="8" customWidth="1"/>
    <col min="6" max="6" width="16.28515625" style="8" customWidth="1"/>
    <col min="7" max="7" width="11.5703125" style="8" bestFit="1" customWidth="1"/>
    <col min="8" max="8" width="12.42578125" style="8" bestFit="1" customWidth="1"/>
    <col min="9" max="12" width="11.5703125" style="8" bestFit="1" customWidth="1"/>
    <col min="13" max="13" width="13" style="8" bestFit="1" customWidth="1"/>
    <col min="14" max="14" width="11.5703125" style="8" bestFit="1" customWidth="1"/>
    <col min="15" max="15" width="13" style="8" bestFit="1" customWidth="1"/>
    <col min="16" max="17" width="11.5703125" style="8" bestFit="1" customWidth="1"/>
    <col min="18" max="16384" width="11.42578125" style="8"/>
  </cols>
  <sheetData>
    <row r="1" spans="1:17" x14ac:dyDescent="0.25">
      <c r="A1" s="49" t="s">
        <v>62</v>
      </c>
      <c r="B1" s="2"/>
      <c r="C1" s="2"/>
      <c r="D1" s="2"/>
      <c r="E1" s="2"/>
    </row>
    <row r="2" spans="1:17" x14ac:dyDescent="0.25">
      <c r="A2" s="49" t="s">
        <v>451</v>
      </c>
      <c r="B2" s="2"/>
      <c r="C2" s="2"/>
      <c r="D2" s="2"/>
      <c r="E2" s="2"/>
    </row>
    <row r="3" spans="1:17" x14ac:dyDescent="0.25">
      <c r="A3" s="4"/>
      <c r="B3" s="4"/>
      <c r="C3" s="4"/>
      <c r="D3" s="4"/>
    </row>
    <row r="4" spans="1:17" x14ac:dyDescent="0.25">
      <c r="A4" s="1" t="s">
        <v>63</v>
      </c>
      <c r="B4" s="2"/>
      <c r="C4" s="2"/>
      <c r="D4" s="2"/>
      <c r="I4" s="536"/>
    </row>
    <row r="5" spans="1:17" x14ac:dyDescent="0.25">
      <c r="A5" s="1" t="s">
        <v>64</v>
      </c>
      <c r="B5" s="2"/>
      <c r="C5" s="2"/>
      <c r="D5" s="2"/>
      <c r="I5" s="536"/>
    </row>
    <row r="6" spans="1:17" ht="14.25" thickBot="1" x14ac:dyDescent="0.3">
      <c r="A6" s="1"/>
      <c r="B6" s="2"/>
      <c r="C6" s="2"/>
      <c r="D6" s="2"/>
      <c r="I6" s="536"/>
    </row>
    <row r="7" spans="1:17" ht="21" customHeight="1" thickBot="1" x14ac:dyDescent="0.3">
      <c r="A7" s="1"/>
      <c r="B7" s="649" t="s">
        <v>338</v>
      </c>
      <c r="C7" s="650"/>
      <c r="D7" s="297" t="s">
        <v>103</v>
      </c>
      <c r="I7" s="536"/>
    </row>
    <row r="8" spans="1:17" ht="16.5" customHeight="1" x14ac:dyDescent="0.25">
      <c r="A8" s="446" t="s">
        <v>452</v>
      </c>
      <c r="B8" s="577" t="s">
        <v>65</v>
      </c>
      <c r="C8" s="579" t="s">
        <v>66</v>
      </c>
      <c r="D8" s="581" t="s">
        <v>184</v>
      </c>
      <c r="I8" s="536"/>
    </row>
    <row r="9" spans="1:17" ht="16.5" customHeight="1" x14ac:dyDescent="0.25">
      <c r="A9" s="447"/>
      <c r="B9" s="578" t="s">
        <v>184</v>
      </c>
      <c r="C9" s="580" t="s">
        <v>67</v>
      </c>
      <c r="D9" s="582" t="s">
        <v>68</v>
      </c>
      <c r="I9" s="536"/>
    </row>
    <row r="10" spans="1:17" ht="17.25" customHeight="1" thickBot="1" x14ac:dyDescent="0.3">
      <c r="A10" s="448" t="s">
        <v>69</v>
      </c>
      <c r="B10" s="586" t="s">
        <v>70</v>
      </c>
      <c r="C10" s="596" t="s">
        <v>71</v>
      </c>
      <c r="D10" s="583" t="s">
        <v>70</v>
      </c>
      <c r="G10" s="28"/>
      <c r="I10" s="536"/>
    </row>
    <row r="11" spans="1:17" x14ac:dyDescent="0.25">
      <c r="A11" s="584" t="s">
        <v>2</v>
      </c>
      <c r="B11" s="592">
        <v>10279.581899999999</v>
      </c>
      <c r="C11" s="590">
        <v>83214.673616899992</v>
      </c>
      <c r="D11" s="594">
        <v>738683.34899999993</v>
      </c>
      <c r="E11" s="195"/>
      <c r="F11" s="195"/>
      <c r="G11" s="598"/>
      <c r="I11" s="536"/>
    </row>
    <row r="12" spans="1:17" x14ac:dyDescent="0.25">
      <c r="A12" s="550" t="s">
        <v>3</v>
      </c>
      <c r="B12" s="593">
        <v>9329.7976999999992</v>
      </c>
      <c r="C12" s="591">
        <v>75919.190602300005</v>
      </c>
      <c r="D12" s="595">
        <v>899172.48099999991</v>
      </c>
      <c r="E12" s="195"/>
      <c r="F12" s="195"/>
      <c r="G12" s="598"/>
      <c r="I12" s="536"/>
    </row>
    <row r="13" spans="1:17" x14ac:dyDescent="0.25">
      <c r="A13" s="550" t="s">
        <v>4</v>
      </c>
      <c r="B13" s="593">
        <v>10133.679099999999</v>
      </c>
      <c r="C13" s="591">
        <v>84941.551338599995</v>
      </c>
      <c r="D13" s="595">
        <v>769021.98300000012</v>
      </c>
      <c r="E13" s="195"/>
      <c r="F13" s="195"/>
      <c r="G13" s="598"/>
      <c r="I13" s="536"/>
    </row>
    <row r="14" spans="1:17" x14ac:dyDescent="0.25">
      <c r="A14" s="550" t="s">
        <v>5</v>
      </c>
      <c r="B14" s="593">
        <v>10448.9895</v>
      </c>
      <c r="C14" s="591">
        <v>81864.879639100007</v>
      </c>
      <c r="D14" s="595">
        <v>908926.12000000011</v>
      </c>
      <c r="E14" s="195"/>
      <c r="F14" s="195"/>
      <c r="G14" s="195"/>
      <c r="H14" s="195"/>
      <c r="I14" s="536"/>
      <c r="J14" s="195"/>
      <c r="K14" s="195"/>
      <c r="L14" s="195"/>
      <c r="M14" s="195"/>
      <c r="N14" s="195"/>
      <c r="O14" s="195"/>
      <c r="P14" s="195"/>
      <c r="Q14" s="195"/>
    </row>
    <row r="15" spans="1:17" x14ac:dyDescent="0.25">
      <c r="A15" s="550" t="s">
        <v>6</v>
      </c>
      <c r="B15" s="593">
        <v>11180.107300000001</v>
      </c>
      <c r="C15" s="591">
        <v>87363.25107459999</v>
      </c>
      <c r="D15" s="595">
        <v>746392.59299999988</v>
      </c>
      <c r="E15" s="195"/>
      <c r="F15" s="195"/>
      <c r="G15" s="598"/>
      <c r="I15" s="536"/>
    </row>
    <row r="16" spans="1:17" ht="14.25" customHeight="1" x14ac:dyDescent="0.25">
      <c r="A16" s="550" t="s">
        <v>7</v>
      </c>
      <c r="B16" s="593">
        <v>11006.5522</v>
      </c>
      <c r="C16" s="591">
        <v>93285.195105799998</v>
      </c>
      <c r="D16" s="595">
        <v>789016.73</v>
      </c>
      <c r="E16" s="195"/>
      <c r="F16" s="195"/>
      <c r="G16" s="598"/>
      <c r="I16" s="536"/>
    </row>
    <row r="17" spans="1:8" x14ac:dyDescent="0.25">
      <c r="A17" s="550" t="s">
        <v>8</v>
      </c>
      <c r="B17" s="593">
        <v>10949.6495</v>
      </c>
      <c r="C17" s="591">
        <v>98254.978951900004</v>
      </c>
      <c r="D17" s="595">
        <v>827459.21799999999</v>
      </c>
      <c r="E17" s="195"/>
      <c r="F17" s="195"/>
      <c r="G17" s="598"/>
    </row>
    <row r="18" spans="1:8" x14ac:dyDescent="0.25">
      <c r="A18" s="550" t="s">
        <v>9</v>
      </c>
      <c r="B18" s="593">
        <v>11194.1381</v>
      </c>
      <c r="C18" s="591">
        <v>96129.4755038</v>
      </c>
      <c r="D18" s="595">
        <v>820426.65700000001</v>
      </c>
      <c r="E18" s="195"/>
      <c r="F18" s="195"/>
      <c r="G18" s="598"/>
    </row>
    <row r="19" spans="1:8" x14ac:dyDescent="0.25">
      <c r="A19" s="550" t="s">
        <v>10</v>
      </c>
      <c r="B19" s="593">
        <v>10459.292799999999</v>
      </c>
      <c r="C19" s="591">
        <v>89715.115728000004</v>
      </c>
      <c r="D19" s="595">
        <v>988883.82299999997</v>
      </c>
      <c r="E19" s="195"/>
      <c r="F19" s="195"/>
      <c r="G19" s="598"/>
    </row>
    <row r="20" spans="1:8" x14ac:dyDescent="0.25">
      <c r="A20" s="550" t="s">
        <v>11</v>
      </c>
      <c r="B20" s="593">
        <v>10755.314600000002</v>
      </c>
      <c r="C20" s="591">
        <v>87046.125025600006</v>
      </c>
      <c r="D20" s="595">
        <v>794147.71000000008</v>
      </c>
      <c r="E20" s="195"/>
      <c r="F20" s="195"/>
      <c r="G20" s="598"/>
    </row>
    <row r="21" spans="1:8" x14ac:dyDescent="0.25">
      <c r="A21" s="550" t="s">
        <v>12</v>
      </c>
      <c r="B21" s="593">
        <v>9367.4433000000008</v>
      </c>
      <c r="C21" s="588">
        <v>80699.850945600003</v>
      </c>
      <c r="D21" s="595">
        <v>769946.2080000001</v>
      </c>
      <c r="E21" s="195"/>
      <c r="F21" s="195"/>
      <c r="G21" s="599"/>
    </row>
    <row r="22" spans="1:8" ht="14.25" thickBot="1" x14ac:dyDescent="0.3">
      <c r="A22" s="585" t="s">
        <v>13</v>
      </c>
      <c r="B22" s="593">
        <v>9694.4812000000002</v>
      </c>
      <c r="C22" s="589">
        <v>86284.514697100007</v>
      </c>
      <c r="D22" s="597">
        <v>869290.67500000005</v>
      </c>
      <c r="E22" s="195"/>
      <c r="F22" s="195"/>
      <c r="G22" s="536"/>
    </row>
    <row r="23" spans="1:8" ht="14.25" thickBot="1" x14ac:dyDescent="0.3">
      <c r="A23" s="445" t="s">
        <v>15</v>
      </c>
      <c r="B23" s="587">
        <f>+SUM(B11:B22)</f>
        <v>124799.02719999998</v>
      </c>
      <c r="C23" s="587">
        <f>+SUM(C11:C22)</f>
        <v>1044718.8022292998</v>
      </c>
      <c r="D23" s="455">
        <v>9921367.5470000003</v>
      </c>
      <c r="E23" s="195"/>
      <c r="F23" s="2"/>
    </row>
    <row r="24" spans="1:8" x14ac:dyDescent="0.25">
      <c r="A24" s="48"/>
      <c r="B24" s="48"/>
      <c r="C24" s="48"/>
      <c r="D24" s="48"/>
      <c r="E24" s="2"/>
    </row>
    <row r="25" spans="1:8" ht="14.25" thickBot="1" x14ac:dyDescent="0.3">
      <c r="A25" s="1" t="s">
        <v>72</v>
      </c>
      <c r="B25" s="2"/>
      <c r="C25" s="2"/>
      <c r="D25" s="2"/>
      <c r="E25" s="2"/>
    </row>
    <row r="26" spans="1:8" ht="14.25" thickBot="1" x14ac:dyDescent="0.3">
      <c r="A26" s="297" t="s">
        <v>73</v>
      </c>
      <c r="B26" s="449"/>
      <c r="C26" s="450" t="s">
        <v>74</v>
      </c>
      <c r="D26" s="451"/>
      <c r="E26" s="297" t="s">
        <v>75</v>
      </c>
    </row>
    <row r="27" spans="1:8" ht="14.25" thickBot="1" x14ac:dyDescent="0.3">
      <c r="A27" s="454"/>
      <c r="B27" s="443" t="s">
        <v>77</v>
      </c>
      <c r="C27" s="298" t="s">
        <v>78</v>
      </c>
      <c r="D27" s="444" t="s">
        <v>22</v>
      </c>
      <c r="E27" s="453" t="s">
        <v>71</v>
      </c>
    </row>
    <row r="28" spans="1:8" x14ac:dyDescent="0.25">
      <c r="A28" s="549" t="s">
        <v>216</v>
      </c>
      <c r="B28" s="553"/>
      <c r="C28" s="555">
        <v>4648303.93</v>
      </c>
      <c r="D28" s="555">
        <f>C28+B28</f>
        <v>4648303.93</v>
      </c>
      <c r="E28" s="552"/>
      <c r="G28" s="195"/>
    </row>
    <row r="29" spans="1:8" x14ac:dyDescent="0.25">
      <c r="A29" s="550" t="s">
        <v>215</v>
      </c>
      <c r="B29" s="554"/>
      <c r="C29" s="556">
        <v>5080364.5900000008</v>
      </c>
      <c r="D29" s="556">
        <f>C29+B29</f>
        <v>5080364.5900000008</v>
      </c>
      <c r="E29" s="552"/>
      <c r="H29" s="311"/>
    </row>
    <row r="30" spans="1:8" ht="14.25" thickBot="1" x14ac:dyDescent="0.3">
      <c r="A30" s="551" t="s">
        <v>217</v>
      </c>
      <c r="B30" s="557">
        <v>219277.38099999999</v>
      </c>
      <c r="C30" s="557">
        <v>28696.674999999996</v>
      </c>
      <c r="D30" s="557">
        <f>C30+B30</f>
        <v>247974.05599999998</v>
      </c>
      <c r="E30" s="552">
        <v>1277273</v>
      </c>
    </row>
    <row r="31" spans="1:8" ht="14.25" thickBot="1" x14ac:dyDescent="0.3">
      <c r="A31" s="445" t="s">
        <v>15</v>
      </c>
      <c r="B31" s="452">
        <f>SUM(B28:B30)</f>
        <v>219277.38099999999</v>
      </c>
      <c r="C31" s="452">
        <f>SUM(C28:C30)</f>
        <v>9757365.1950000003</v>
      </c>
      <c r="D31" s="455">
        <f>SUM(D28:D30)</f>
        <v>9976642.5759999994</v>
      </c>
      <c r="E31" s="452">
        <f>SUM(E28:E30)</f>
        <v>1277273</v>
      </c>
    </row>
    <row r="32" spans="1:8" x14ac:dyDescent="0.25">
      <c r="A32" s="1" t="s">
        <v>355</v>
      </c>
      <c r="B32" s="218"/>
      <c r="C32" s="218"/>
      <c r="D32" s="218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1"/>
      <c r="B34" s="2"/>
      <c r="C34" s="2"/>
      <c r="D34" s="2"/>
      <c r="E34" s="2"/>
    </row>
    <row r="35" spans="1:5" x14ac:dyDescent="0.25">
      <c r="A35" s="1"/>
      <c r="B35" s="2"/>
      <c r="C35" s="2"/>
      <c r="D35" s="2"/>
      <c r="E35" s="2"/>
    </row>
    <row r="36" spans="1:5" x14ac:dyDescent="0.25">
      <c r="A36" s="1"/>
      <c r="B36" s="2"/>
      <c r="C36" s="2"/>
      <c r="D36" s="2"/>
      <c r="E36" s="2"/>
    </row>
  </sheetData>
  <mergeCells count="1">
    <mergeCell ref="B7:C7"/>
  </mergeCells>
  <pageMargins left="0.7" right="0.7" top="0.75" bottom="0.75" header="0.3" footer="0.3"/>
  <pageSetup scale="9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1:Q54"/>
  <sheetViews>
    <sheetView topLeftCell="B1" zoomScaleNormal="100" workbookViewId="0">
      <selection activeCell="C22" sqref="C22:D33"/>
    </sheetView>
  </sheetViews>
  <sheetFormatPr baseColWidth="10" defaultRowHeight="13.5" x14ac:dyDescent="0.25"/>
  <cols>
    <col min="1" max="1" width="0.7109375" style="8" hidden="1" customWidth="1"/>
    <col min="2" max="2" width="19.42578125" style="8" customWidth="1"/>
    <col min="3" max="3" width="17.140625" style="8" customWidth="1"/>
    <col min="4" max="4" width="15.42578125" style="8" customWidth="1"/>
    <col min="5" max="5" width="16.28515625" style="8" customWidth="1"/>
    <col min="6" max="6" width="12.7109375" style="8" customWidth="1"/>
    <col min="7" max="16384" width="11.42578125" style="8"/>
  </cols>
  <sheetData>
    <row r="1" spans="1:15" ht="13.5" customHeight="1" x14ac:dyDescent="0.25">
      <c r="A1" s="20"/>
      <c r="B1" s="76" t="s">
        <v>462</v>
      </c>
      <c r="C1" s="20"/>
      <c r="D1" s="20"/>
      <c r="E1" s="20"/>
      <c r="F1" s="20"/>
      <c r="G1" s="20"/>
      <c r="H1" s="20"/>
      <c r="I1" s="28"/>
      <c r="J1" s="28"/>
      <c r="K1" s="28"/>
      <c r="L1" s="28"/>
      <c r="M1" s="28"/>
      <c r="N1" s="28"/>
      <c r="O1" s="28"/>
    </row>
    <row r="2" spans="1:15" ht="13.5" customHeight="1" x14ac:dyDescent="0.25">
      <c r="A2" s="20"/>
      <c r="B2" s="20"/>
      <c r="C2" s="20"/>
      <c r="D2" s="20"/>
      <c r="E2" s="20"/>
      <c r="F2" s="20"/>
      <c r="G2" s="20"/>
      <c r="H2" s="20"/>
      <c r="I2" s="28"/>
      <c r="J2" s="28"/>
      <c r="K2" s="28"/>
      <c r="L2" s="28"/>
      <c r="M2" s="28"/>
      <c r="N2" s="28"/>
      <c r="O2" s="28"/>
    </row>
    <row r="3" spans="1:15" ht="13.5" customHeight="1" x14ac:dyDescent="0.25">
      <c r="A3" s="20"/>
      <c r="B3" s="255"/>
      <c r="C3" s="256"/>
      <c r="D3" s="257" t="s">
        <v>357</v>
      </c>
      <c r="E3" s="256"/>
      <c r="F3" s="258"/>
      <c r="G3" s="20"/>
      <c r="H3" s="20"/>
      <c r="I3" s="28"/>
      <c r="J3" s="28"/>
      <c r="K3" s="28"/>
      <c r="L3" s="28"/>
      <c r="M3" s="28"/>
      <c r="N3" s="28"/>
      <c r="O3" s="28"/>
    </row>
    <row r="4" spans="1:15" ht="13.5" customHeight="1" x14ac:dyDescent="0.25">
      <c r="A4" s="115" t="s">
        <v>110</v>
      </c>
      <c r="B4" s="259" t="s">
        <v>0</v>
      </c>
      <c r="C4" s="260" t="s">
        <v>359</v>
      </c>
      <c r="D4" s="260" t="s">
        <v>14</v>
      </c>
      <c r="E4" s="260" t="s">
        <v>16</v>
      </c>
      <c r="F4" s="260" t="s">
        <v>15</v>
      </c>
      <c r="G4" s="20"/>
      <c r="H4" s="20"/>
      <c r="I4" s="312"/>
      <c r="J4" s="312"/>
      <c r="K4" s="28"/>
      <c r="L4" s="28"/>
      <c r="M4" s="28"/>
      <c r="N4" s="28"/>
      <c r="O4" s="28"/>
    </row>
    <row r="5" spans="1:15" ht="13.5" customHeight="1" x14ac:dyDescent="0.25">
      <c r="A5" s="116" t="s">
        <v>127</v>
      </c>
      <c r="B5" s="60" t="s">
        <v>2</v>
      </c>
      <c r="C5" s="414">
        <v>511.33600000000001</v>
      </c>
      <c r="D5" s="414">
        <v>580.26</v>
      </c>
      <c r="E5" s="54">
        <v>0</v>
      </c>
      <c r="F5" s="211">
        <f>SUM(C5:E5)</f>
        <v>1091.596</v>
      </c>
      <c r="G5" s="20"/>
      <c r="I5" s="28"/>
      <c r="J5" s="312"/>
      <c r="K5" s="28"/>
      <c r="L5" s="28"/>
      <c r="M5" s="28"/>
      <c r="N5" s="28"/>
      <c r="O5" s="28"/>
    </row>
    <row r="6" spans="1:15" ht="13.5" customHeight="1" x14ac:dyDescent="0.25">
      <c r="A6" s="116" t="s">
        <v>128</v>
      </c>
      <c r="B6" s="60" t="s">
        <v>3</v>
      </c>
      <c r="C6" s="414">
        <v>449.79999999999995</v>
      </c>
      <c r="D6" s="414">
        <v>524.16</v>
      </c>
      <c r="E6" s="54">
        <v>0</v>
      </c>
      <c r="F6" s="211">
        <f>SUM(C6:E6)</f>
        <v>973.95999999999992</v>
      </c>
      <c r="G6" s="20"/>
      <c r="I6" s="28"/>
      <c r="J6" s="312"/>
      <c r="K6" s="28"/>
      <c r="L6" s="28"/>
      <c r="M6" s="28"/>
      <c r="N6" s="28"/>
      <c r="O6" s="28"/>
    </row>
    <row r="7" spans="1:15" ht="13.5" customHeight="1" x14ac:dyDescent="0.25">
      <c r="A7" s="116" t="s">
        <v>129</v>
      </c>
      <c r="B7" s="60" t="s">
        <v>4</v>
      </c>
      <c r="C7" s="414">
        <v>568.89</v>
      </c>
      <c r="D7" s="414">
        <v>591.67000000000007</v>
      </c>
      <c r="E7" s="54">
        <v>0</v>
      </c>
      <c r="F7" s="211">
        <f>SUM(C7:E7)</f>
        <v>1160.56</v>
      </c>
      <c r="G7" s="20"/>
      <c r="I7" s="28"/>
      <c r="J7" s="312"/>
      <c r="K7" s="28"/>
      <c r="L7" s="28"/>
      <c r="M7" s="28"/>
      <c r="N7" s="28"/>
      <c r="O7" s="28"/>
    </row>
    <row r="8" spans="1:15" ht="13.5" customHeight="1" x14ac:dyDescent="0.25">
      <c r="A8" s="116" t="s">
        <v>130</v>
      </c>
      <c r="B8" s="60" t="s">
        <v>5</v>
      </c>
      <c r="C8" s="414">
        <v>544.42999999999995</v>
      </c>
      <c r="D8" s="414">
        <v>581.19000000000005</v>
      </c>
      <c r="E8" s="54">
        <v>0</v>
      </c>
      <c r="F8" s="211">
        <f>SUM(C8:E8)</f>
        <v>1125.6199999999999</v>
      </c>
      <c r="G8" s="20"/>
      <c r="I8" s="28"/>
      <c r="J8" s="312"/>
      <c r="K8" s="28"/>
      <c r="L8" s="28"/>
      <c r="M8" s="28"/>
      <c r="N8" s="28"/>
      <c r="O8" s="28"/>
    </row>
    <row r="9" spans="1:15" ht="13.5" customHeight="1" x14ac:dyDescent="0.25">
      <c r="A9" s="116" t="s">
        <v>131</v>
      </c>
      <c r="B9" s="60" t="s">
        <v>6</v>
      </c>
      <c r="C9" s="414">
        <v>592.13099999999997</v>
      </c>
      <c r="D9" s="414">
        <v>614.21199999999999</v>
      </c>
      <c r="E9" s="54">
        <v>0</v>
      </c>
      <c r="F9" s="211">
        <f>SUM(C9:E9)</f>
        <v>1206.3429999999998</v>
      </c>
      <c r="G9" s="20"/>
      <c r="I9" s="28"/>
      <c r="J9" s="312"/>
      <c r="K9" s="28"/>
      <c r="L9" s="28"/>
      <c r="M9" s="28"/>
      <c r="N9" s="28"/>
      <c r="O9" s="28"/>
    </row>
    <row r="10" spans="1:15" ht="13.5" customHeight="1" x14ac:dyDescent="0.25">
      <c r="A10" s="116" t="s">
        <v>132</v>
      </c>
      <c r="B10" s="60" t="s">
        <v>7</v>
      </c>
      <c r="C10" s="414">
        <v>631.82800000000009</v>
      </c>
      <c r="D10" s="414">
        <v>619.06499999999994</v>
      </c>
      <c r="E10" s="54">
        <v>0</v>
      </c>
      <c r="F10" s="211">
        <f t="shared" ref="F10:F16" si="0">SUM(C10:E10)</f>
        <v>1250.893</v>
      </c>
      <c r="G10" s="20"/>
      <c r="I10" s="28"/>
      <c r="J10" s="312"/>
      <c r="K10" s="28"/>
      <c r="L10" s="28"/>
      <c r="M10" s="28"/>
      <c r="N10" s="28"/>
      <c r="O10" s="28"/>
    </row>
    <row r="11" spans="1:15" ht="13.5" customHeight="1" x14ac:dyDescent="0.25">
      <c r="A11" s="116" t="s">
        <v>133</v>
      </c>
      <c r="B11" s="60" t="s">
        <v>8</v>
      </c>
      <c r="C11" s="414">
        <v>648.29100000000005</v>
      </c>
      <c r="D11" s="414">
        <v>698.76099999999997</v>
      </c>
      <c r="E11" s="54">
        <v>0</v>
      </c>
      <c r="F11" s="211">
        <f t="shared" si="0"/>
        <v>1347.0520000000001</v>
      </c>
      <c r="G11" s="20"/>
      <c r="I11" s="28"/>
      <c r="J11" s="312"/>
      <c r="K11" s="28"/>
      <c r="L11" s="28"/>
      <c r="M11" s="28"/>
      <c r="N11" s="28"/>
      <c r="O11" s="28"/>
    </row>
    <row r="12" spans="1:15" ht="13.5" customHeight="1" x14ac:dyDescent="0.25">
      <c r="A12" s="116" t="s">
        <v>134</v>
      </c>
      <c r="B12" s="60" t="s">
        <v>9</v>
      </c>
      <c r="C12" s="414">
        <v>665.09699999999998</v>
      </c>
      <c r="D12" s="414">
        <v>700.11599999999999</v>
      </c>
      <c r="E12" s="54">
        <v>0</v>
      </c>
      <c r="F12" s="211">
        <f t="shared" si="0"/>
        <v>1365.213</v>
      </c>
      <c r="G12" s="20"/>
      <c r="I12" s="28"/>
      <c r="J12" s="312"/>
      <c r="K12" s="28"/>
      <c r="L12" s="28"/>
      <c r="M12" s="28"/>
      <c r="N12" s="28"/>
      <c r="O12" s="28"/>
    </row>
    <row r="13" spans="1:15" ht="13.5" customHeight="1" x14ac:dyDescent="0.25">
      <c r="A13" s="116" t="s">
        <v>135</v>
      </c>
      <c r="B13" s="60" t="s">
        <v>10</v>
      </c>
      <c r="C13" s="414">
        <v>620.82400000000007</v>
      </c>
      <c r="D13" s="414">
        <v>551.68634100000008</v>
      </c>
      <c r="E13" s="54">
        <v>0</v>
      </c>
      <c r="F13" s="211">
        <f t="shared" si="0"/>
        <v>1172.5103410000002</v>
      </c>
      <c r="G13" s="20"/>
      <c r="I13" s="28"/>
      <c r="J13" s="312"/>
      <c r="K13" s="28"/>
      <c r="L13" s="28"/>
      <c r="M13" s="28"/>
      <c r="N13" s="28"/>
      <c r="O13" s="28"/>
    </row>
    <row r="14" spans="1:15" ht="13.5" customHeight="1" x14ac:dyDescent="0.25">
      <c r="A14" s="116" t="s">
        <v>136</v>
      </c>
      <c r="B14" s="60" t="s">
        <v>11</v>
      </c>
      <c r="C14" s="414">
        <v>613.14400000000001</v>
      </c>
      <c r="D14" s="414">
        <v>688.2120000000001</v>
      </c>
      <c r="E14" s="54">
        <v>0</v>
      </c>
      <c r="F14" s="211">
        <f t="shared" si="0"/>
        <v>1301.3560000000002</v>
      </c>
      <c r="G14" s="20"/>
      <c r="I14" s="28"/>
      <c r="J14" s="312"/>
      <c r="K14" s="28"/>
      <c r="L14" s="28"/>
      <c r="M14" s="28"/>
      <c r="N14" s="28"/>
      <c r="O14" s="28"/>
    </row>
    <row r="15" spans="1:15" ht="13.5" customHeight="1" x14ac:dyDescent="0.25">
      <c r="A15" s="116" t="s">
        <v>137</v>
      </c>
      <c r="B15" s="60" t="s">
        <v>12</v>
      </c>
      <c r="C15" s="414">
        <v>559.46100000000001</v>
      </c>
      <c r="D15" s="414">
        <v>649.38417200000015</v>
      </c>
      <c r="E15" s="54">
        <v>0</v>
      </c>
      <c r="F15" s="211">
        <f t="shared" si="0"/>
        <v>1208.8451720000003</v>
      </c>
      <c r="G15" s="20"/>
      <c r="I15" s="28"/>
      <c r="J15" s="312"/>
      <c r="K15" s="28"/>
      <c r="L15" s="28"/>
      <c r="M15" s="28"/>
      <c r="N15" s="28"/>
      <c r="O15" s="28"/>
    </row>
    <row r="16" spans="1:15" ht="13.5" customHeight="1" x14ac:dyDescent="0.25">
      <c r="A16" s="116" t="s">
        <v>138</v>
      </c>
      <c r="B16" s="60" t="s">
        <v>13</v>
      </c>
      <c r="C16" s="414">
        <v>581.048</v>
      </c>
      <c r="D16" s="414">
        <v>591.6287870000001</v>
      </c>
      <c r="E16" s="54">
        <v>0</v>
      </c>
      <c r="F16" s="211">
        <f t="shared" si="0"/>
        <v>1172.6767870000001</v>
      </c>
      <c r="G16" s="20"/>
      <c r="I16" s="28"/>
      <c r="J16" s="28"/>
      <c r="K16" s="28"/>
      <c r="L16" s="28"/>
      <c r="M16" s="28"/>
      <c r="N16" s="28"/>
      <c r="O16" s="28"/>
    </row>
    <row r="17" spans="1:17" ht="13.5" customHeight="1" x14ac:dyDescent="0.25">
      <c r="A17" s="116" t="s">
        <v>139</v>
      </c>
      <c r="B17" s="244" t="s">
        <v>15</v>
      </c>
      <c r="C17" s="209">
        <f>+SUM(C5:C16)</f>
        <v>6986.2800000000007</v>
      </c>
      <c r="D17" s="209">
        <f>+SUM(D5:D16)</f>
        <v>7390.3453000000009</v>
      </c>
      <c r="E17" s="209">
        <f>+SUM(E5:E16)</f>
        <v>0</v>
      </c>
      <c r="F17" s="211">
        <f>SUM(F5:F16)</f>
        <v>14376.6253</v>
      </c>
      <c r="G17" s="20"/>
      <c r="H17" s="20"/>
      <c r="I17" s="28"/>
      <c r="J17" s="28"/>
      <c r="K17" s="28"/>
      <c r="L17" s="28"/>
      <c r="M17" s="28"/>
      <c r="N17" s="28"/>
      <c r="O17" s="28"/>
    </row>
    <row r="18" spans="1:17" ht="13.5" customHeight="1" x14ac:dyDescent="0.25">
      <c r="A18" s="116" t="s">
        <v>140</v>
      </c>
      <c r="B18" s="20"/>
      <c r="C18" s="20"/>
      <c r="D18" s="20"/>
      <c r="E18" s="20"/>
      <c r="F18" s="84"/>
      <c r="G18" s="20"/>
      <c r="H18" s="20"/>
      <c r="I18" s="28"/>
      <c r="J18" s="28"/>
      <c r="K18" s="28"/>
      <c r="L18" s="28"/>
      <c r="M18" s="28"/>
      <c r="N18" s="28"/>
      <c r="O18" s="28"/>
    </row>
    <row r="19" spans="1:17" ht="13.5" customHeight="1" x14ac:dyDescent="0.25">
      <c r="A19" s="116" t="s">
        <v>141</v>
      </c>
      <c r="B19" s="20"/>
      <c r="C19" s="20"/>
      <c r="D19" s="20"/>
      <c r="E19" s="20"/>
      <c r="F19" s="20"/>
      <c r="G19" s="20"/>
      <c r="H19" s="20"/>
      <c r="I19" s="28"/>
      <c r="J19" s="28"/>
      <c r="K19" s="28"/>
      <c r="L19" s="28"/>
    </row>
    <row r="20" spans="1:17" ht="13.5" customHeight="1" x14ac:dyDescent="0.25">
      <c r="A20" s="117" t="s">
        <v>142</v>
      </c>
      <c r="B20" s="255"/>
      <c r="C20" s="256"/>
      <c r="D20" s="257" t="s">
        <v>358</v>
      </c>
      <c r="E20" s="256"/>
      <c r="F20" s="258"/>
      <c r="G20" s="20"/>
      <c r="H20" s="20"/>
      <c r="I20" s="28"/>
      <c r="J20" s="28"/>
      <c r="K20" s="28"/>
      <c r="L20" s="28"/>
    </row>
    <row r="21" spans="1:17" ht="13.5" customHeight="1" x14ac:dyDescent="0.25">
      <c r="A21" s="116" t="s">
        <v>143</v>
      </c>
      <c r="B21" s="259" t="s">
        <v>0</v>
      </c>
      <c r="C21" s="260" t="s">
        <v>359</v>
      </c>
      <c r="D21" s="260" t="s">
        <v>14</v>
      </c>
      <c r="E21" s="260" t="s">
        <v>16</v>
      </c>
      <c r="F21" s="260" t="s">
        <v>15</v>
      </c>
      <c r="G21" s="20"/>
      <c r="H21" s="20"/>
      <c r="I21" s="28"/>
      <c r="J21" s="28"/>
      <c r="K21" s="28"/>
      <c r="L21" s="28"/>
      <c r="M21" s="28"/>
      <c r="N21" s="28"/>
      <c r="O21" s="28"/>
    </row>
    <row r="22" spans="1:17" ht="13.5" customHeight="1" x14ac:dyDescent="0.25">
      <c r="A22" s="116" t="s">
        <v>144</v>
      </c>
      <c r="B22" s="63" t="s">
        <v>2</v>
      </c>
      <c r="C22" s="414">
        <v>795.13699999999994</v>
      </c>
      <c r="D22" s="414">
        <v>530.54</v>
      </c>
      <c r="E22" s="54">
        <v>0</v>
      </c>
      <c r="F22" s="211">
        <f>SUM(C22:E22)</f>
        <v>1325.6769999999999</v>
      </c>
      <c r="H22" s="230"/>
      <c r="I22" s="230"/>
      <c r="J22" s="28"/>
      <c r="K22" s="28"/>
      <c r="L22" s="28"/>
      <c r="M22" s="28"/>
      <c r="N22" s="28"/>
      <c r="O22" s="28"/>
    </row>
    <row r="23" spans="1:17" ht="13.5" customHeight="1" x14ac:dyDescent="0.25">
      <c r="A23" s="116" t="s">
        <v>145</v>
      </c>
      <c r="B23" s="63" t="s">
        <v>3</v>
      </c>
      <c r="C23" s="414">
        <v>681.18100000000004</v>
      </c>
      <c r="D23" s="414">
        <v>499.75400000000002</v>
      </c>
      <c r="E23" s="54">
        <v>0</v>
      </c>
      <c r="F23" s="211">
        <f>SUM(C23:E23)</f>
        <v>1180.9349999999999</v>
      </c>
      <c r="G23" s="20"/>
      <c r="H23" s="230"/>
      <c r="I23" s="230"/>
      <c r="J23" s="28"/>
      <c r="K23" s="28"/>
      <c r="L23" s="28"/>
      <c r="M23" s="28"/>
      <c r="N23" s="28"/>
      <c r="O23" s="28"/>
    </row>
    <row r="24" spans="1:17" ht="13.5" customHeight="1" x14ac:dyDescent="0.25">
      <c r="A24" s="118" t="s">
        <v>22</v>
      </c>
      <c r="B24" s="63" t="s">
        <v>4</v>
      </c>
      <c r="C24" s="414">
        <v>818.30899999999986</v>
      </c>
      <c r="D24" s="414">
        <v>549.15199999999993</v>
      </c>
      <c r="E24" s="54">
        <v>0</v>
      </c>
      <c r="F24" s="211">
        <f>SUM(C24:E24)</f>
        <v>1367.4609999999998</v>
      </c>
      <c r="G24" s="20"/>
      <c r="H24" s="230"/>
      <c r="I24" s="230"/>
      <c r="J24" s="28"/>
      <c r="K24" s="28"/>
      <c r="L24" s="28"/>
      <c r="M24" s="28"/>
      <c r="N24" s="28"/>
      <c r="O24" s="28"/>
    </row>
    <row r="25" spans="1:17" ht="13.5" customHeight="1" x14ac:dyDescent="0.25">
      <c r="A25" s="20"/>
      <c r="B25" s="63" t="s">
        <v>5</v>
      </c>
      <c r="C25" s="414">
        <v>796.774</v>
      </c>
      <c r="D25" s="414">
        <v>532.62700000000007</v>
      </c>
      <c r="E25" s="54">
        <v>0</v>
      </c>
      <c r="F25" s="211">
        <f>SUM(C25:E25)</f>
        <v>1329.4010000000001</v>
      </c>
      <c r="G25" s="20"/>
      <c r="H25" s="230"/>
      <c r="I25" s="230"/>
      <c r="J25" s="28"/>
      <c r="K25" s="28"/>
      <c r="L25" s="28"/>
      <c r="M25" s="28"/>
      <c r="N25" s="28"/>
      <c r="O25" s="28"/>
    </row>
    <row r="26" spans="1:17" ht="13.5" customHeight="1" x14ac:dyDescent="0.25">
      <c r="A26" s="20"/>
      <c r="B26" s="63" t="s">
        <v>6</v>
      </c>
      <c r="C26" s="414">
        <v>961.6160000000001</v>
      </c>
      <c r="D26" s="414">
        <v>573.40300000000002</v>
      </c>
      <c r="E26" s="54">
        <v>0</v>
      </c>
      <c r="F26" s="211">
        <f t="shared" ref="F26:F33" si="1">SUM(C26:E26)</f>
        <v>1535.0190000000002</v>
      </c>
      <c r="G26" s="20"/>
      <c r="H26" s="230"/>
      <c r="I26" s="230"/>
    </row>
    <row r="27" spans="1:17" ht="13.5" customHeight="1" x14ac:dyDescent="0.25">
      <c r="A27" s="20"/>
      <c r="B27" s="63" t="s">
        <v>7</v>
      </c>
      <c r="C27" s="414">
        <v>987.29300000000012</v>
      </c>
      <c r="D27" s="414">
        <v>589.01700000000005</v>
      </c>
      <c r="E27" s="54">
        <v>0</v>
      </c>
      <c r="F27" s="211">
        <f t="shared" si="1"/>
        <v>1576.3100000000002</v>
      </c>
      <c r="G27" s="20"/>
      <c r="H27" s="230"/>
      <c r="I27" s="230"/>
    </row>
    <row r="28" spans="1:17" ht="13.5" customHeight="1" x14ac:dyDescent="0.25">
      <c r="A28" s="39" t="s">
        <v>110</v>
      </c>
      <c r="B28" s="63" t="s">
        <v>8</v>
      </c>
      <c r="C28" s="414">
        <v>998.84400000000028</v>
      </c>
      <c r="D28" s="414">
        <v>636.42199999999991</v>
      </c>
      <c r="E28" s="54">
        <v>0</v>
      </c>
      <c r="F28" s="211">
        <f t="shared" si="1"/>
        <v>1635.2660000000001</v>
      </c>
      <c r="G28" s="20"/>
      <c r="H28" s="230"/>
      <c r="I28" s="230"/>
    </row>
    <row r="29" spans="1:17" ht="13.5" customHeight="1" x14ac:dyDescent="0.25">
      <c r="A29" s="116" t="s">
        <v>127</v>
      </c>
      <c r="B29" s="63" t="s">
        <v>9</v>
      </c>
      <c r="C29" s="414">
        <v>1037.1610000000001</v>
      </c>
      <c r="D29" s="414">
        <v>637.48200000000008</v>
      </c>
      <c r="E29" s="54">
        <v>0</v>
      </c>
      <c r="F29" s="211">
        <f t="shared" si="1"/>
        <v>1674.643</v>
      </c>
      <c r="G29" s="20"/>
      <c r="H29" s="230"/>
      <c r="I29" s="230"/>
      <c r="O29" s="28"/>
      <c r="P29" s="28"/>
      <c r="Q29" s="28"/>
    </row>
    <row r="30" spans="1:17" ht="13.5" customHeight="1" x14ac:dyDescent="0.25">
      <c r="A30" s="116" t="s">
        <v>128</v>
      </c>
      <c r="B30" s="63" t="s">
        <v>10</v>
      </c>
      <c r="C30" s="414">
        <v>916.33500000000004</v>
      </c>
      <c r="D30" s="414">
        <v>631.54845499999988</v>
      </c>
      <c r="E30" s="54">
        <v>0</v>
      </c>
      <c r="F30" s="211">
        <f t="shared" si="1"/>
        <v>1547.8834549999999</v>
      </c>
      <c r="G30" s="20"/>
      <c r="H30" s="230"/>
      <c r="I30" s="230"/>
      <c r="O30" s="28"/>
      <c r="P30" s="28"/>
      <c r="Q30" s="28"/>
    </row>
    <row r="31" spans="1:17" ht="13.5" customHeight="1" x14ac:dyDescent="0.25">
      <c r="A31" s="116" t="s">
        <v>129</v>
      </c>
      <c r="B31" s="63" t="s">
        <v>11</v>
      </c>
      <c r="C31" s="414">
        <v>968.85100000000011</v>
      </c>
      <c r="D31" s="414">
        <v>645.62200000000007</v>
      </c>
      <c r="E31" s="54">
        <v>0</v>
      </c>
      <c r="F31" s="211">
        <f t="shared" si="1"/>
        <v>1614.4730000000002</v>
      </c>
      <c r="G31" s="20"/>
      <c r="H31" s="230"/>
      <c r="I31" s="230"/>
    </row>
    <row r="32" spans="1:17" ht="13.5" customHeight="1" x14ac:dyDescent="0.25">
      <c r="A32" s="116" t="s">
        <v>130</v>
      </c>
      <c r="B32" s="60" t="s">
        <v>12</v>
      </c>
      <c r="C32" s="414">
        <v>863.39899999999989</v>
      </c>
      <c r="D32" s="414">
        <v>581.26082200000019</v>
      </c>
      <c r="E32" s="54">
        <v>0</v>
      </c>
      <c r="F32" s="211">
        <f t="shared" si="1"/>
        <v>1444.6598220000001</v>
      </c>
      <c r="G32" s="20"/>
      <c r="H32" s="230"/>
      <c r="I32" s="230"/>
    </row>
    <row r="33" spans="1:9" ht="13.5" customHeight="1" x14ac:dyDescent="0.25">
      <c r="A33" s="116" t="s">
        <v>131</v>
      </c>
      <c r="B33" s="63" t="s">
        <v>13</v>
      </c>
      <c r="C33" s="414">
        <v>910.06834000000003</v>
      </c>
      <c r="D33" s="414">
        <v>538.24406700000009</v>
      </c>
      <c r="E33" s="54">
        <v>0</v>
      </c>
      <c r="F33" s="211">
        <f t="shared" si="1"/>
        <v>1448.3124070000001</v>
      </c>
      <c r="G33" s="20"/>
      <c r="H33" s="230"/>
      <c r="I33" s="230"/>
    </row>
    <row r="34" spans="1:9" ht="13.5" customHeight="1" x14ac:dyDescent="0.25">
      <c r="A34" s="116" t="s">
        <v>132</v>
      </c>
      <c r="B34" s="245" t="s">
        <v>15</v>
      </c>
      <c r="C34" s="254">
        <f>SUM(C22:C33)</f>
        <v>10734.968339999999</v>
      </c>
      <c r="D34" s="254">
        <f>SUM(D22:D33)</f>
        <v>6945.0723440000002</v>
      </c>
      <c r="E34" s="254">
        <f>SUM(E22:E33)</f>
        <v>0</v>
      </c>
      <c r="F34" s="254">
        <f>SUM(F22:F33)</f>
        <v>17680.040684</v>
      </c>
      <c r="G34" s="20"/>
      <c r="H34" s="20"/>
    </row>
    <row r="35" spans="1:9" ht="13.5" customHeight="1" x14ac:dyDescent="0.25">
      <c r="A35" s="117"/>
      <c r="B35" s="119"/>
      <c r="C35" s="102"/>
      <c r="D35" s="84"/>
      <c r="E35" s="120"/>
      <c r="F35" s="84"/>
      <c r="G35" s="20"/>
      <c r="H35" s="20"/>
    </row>
    <row r="36" spans="1:9" ht="13.5" customHeight="1" x14ac:dyDescent="0.25">
      <c r="A36" s="117" t="s">
        <v>134</v>
      </c>
      <c r="B36" s="121" t="s">
        <v>17</v>
      </c>
      <c r="C36" s="84"/>
      <c r="D36" s="84"/>
      <c r="E36" s="84"/>
      <c r="F36" s="84"/>
      <c r="G36" s="84"/>
      <c r="H36" s="20"/>
    </row>
    <row r="37" spans="1:9" ht="13.5" customHeight="1" x14ac:dyDescent="0.25">
      <c r="A37" s="117" t="s">
        <v>135</v>
      </c>
      <c r="B37" s="122" t="s">
        <v>20</v>
      </c>
      <c r="C37" s="84"/>
      <c r="D37" s="84"/>
      <c r="E37" s="84"/>
      <c r="F37" s="84"/>
      <c r="G37" s="84"/>
      <c r="H37" s="20"/>
    </row>
    <row r="38" spans="1:9" ht="13.5" customHeight="1" x14ac:dyDescent="0.25">
      <c r="A38" s="117" t="s">
        <v>136</v>
      </c>
      <c r="B38" s="122" t="s">
        <v>21</v>
      </c>
      <c r="C38" s="84"/>
      <c r="D38" s="84"/>
      <c r="E38" s="84"/>
      <c r="F38" s="84"/>
      <c r="G38" s="84"/>
      <c r="H38" s="20"/>
    </row>
    <row r="39" spans="1:9" ht="13.5" customHeight="1" x14ac:dyDescent="0.25">
      <c r="A39" s="117" t="s">
        <v>137</v>
      </c>
      <c r="B39" s="105"/>
      <c r="C39" s="28"/>
      <c r="D39" s="28"/>
      <c r="E39" s="28"/>
      <c r="F39" s="28"/>
      <c r="G39" s="28"/>
    </row>
    <row r="40" spans="1:9" ht="13.5" customHeight="1" x14ac:dyDescent="0.25">
      <c r="A40" s="117" t="s">
        <v>138</v>
      </c>
      <c r="B40" s="106"/>
      <c r="C40" s="28"/>
      <c r="D40" s="28"/>
      <c r="E40" s="28"/>
      <c r="F40" s="28"/>
      <c r="G40" s="28"/>
    </row>
    <row r="41" spans="1:9" ht="20.45" customHeight="1" x14ac:dyDescent="0.25">
      <c r="A41" s="117" t="s">
        <v>139</v>
      </c>
      <c r="B41" s="28"/>
      <c r="C41" s="28"/>
      <c r="D41" s="28"/>
      <c r="E41" s="28"/>
      <c r="F41" s="28"/>
      <c r="G41" s="28"/>
    </row>
    <row r="42" spans="1:9" ht="20.45" customHeight="1" x14ac:dyDescent="0.25">
      <c r="A42" s="117" t="s">
        <v>140</v>
      </c>
      <c r="B42" s="28"/>
      <c r="C42" s="28"/>
      <c r="D42" s="28"/>
      <c r="E42" s="28"/>
      <c r="F42" s="28"/>
      <c r="G42" s="28"/>
    </row>
    <row r="43" spans="1:9" ht="20.45" customHeight="1" x14ac:dyDescent="0.25">
      <c r="A43" s="117" t="s">
        <v>141</v>
      </c>
      <c r="B43" s="28"/>
      <c r="C43" s="28"/>
      <c r="D43" s="28"/>
      <c r="E43" s="28"/>
      <c r="F43" s="28"/>
      <c r="G43" s="28"/>
    </row>
    <row r="44" spans="1:9" ht="20.45" customHeight="1" x14ac:dyDescent="0.25">
      <c r="A44" s="117" t="s">
        <v>142</v>
      </c>
      <c r="B44" s="28"/>
      <c r="C44" s="28"/>
      <c r="D44" s="28"/>
      <c r="E44" s="28"/>
      <c r="F44" s="28"/>
      <c r="G44" s="28"/>
    </row>
    <row r="45" spans="1:9" ht="20.45" customHeight="1" x14ac:dyDescent="0.25">
      <c r="A45" s="117" t="s">
        <v>143</v>
      </c>
      <c r="B45" s="28"/>
      <c r="C45" s="28"/>
      <c r="D45" s="28"/>
      <c r="E45" s="28"/>
      <c r="F45" s="28"/>
      <c r="G45" s="28"/>
    </row>
    <row r="46" spans="1:9" ht="20.45" customHeight="1" x14ac:dyDescent="0.25">
      <c r="A46" s="117" t="s">
        <v>144</v>
      </c>
      <c r="B46" s="28"/>
      <c r="C46" s="28"/>
      <c r="D46" s="28"/>
      <c r="E46" s="28"/>
      <c r="F46" s="28"/>
      <c r="G46" s="28"/>
    </row>
    <row r="47" spans="1:9" ht="20.45" customHeight="1" x14ac:dyDescent="0.25">
      <c r="A47" s="117" t="s">
        <v>145</v>
      </c>
      <c r="B47" s="28"/>
      <c r="C47" s="28"/>
      <c r="D47" s="28"/>
      <c r="E47" s="28"/>
      <c r="F47" s="28"/>
      <c r="G47" s="28"/>
    </row>
    <row r="48" spans="1:9" x14ac:dyDescent="0.25">
      <c r="A48" s="123" t="s">
        <v>22</v>
      </c>
      <c r="B48" s="28"/>
      <c r="C48" s="28"/>
      <c r="D48" s="28"/>
      <c r="E48" s="28"/>
      <c r="F48" s="28"/>
      <c r="G48" s="28"/>
    </row>
    <row r="49" spans="2:7" x14ac:dyDescent="0.25">
      <c r="B49" s="28"/>
      <c r="C49" s="28"/>
      <c r="D49" s="28"/>
      <c r="E49" s="28"/>
      <c r="F49" s="28"/>
      <c r="G49" s="28"/>
    </row>
    <row r="50" spans="2:7" x14ac:dyDescent="0.25">
      <c r="B50" s="28"/>
      <c r="C50" s="28"/>
      <c r="D50" s="28"/>
      <c r="E50" s="28"/>
      <c r="F50" s="28"/>
      <c r="G50" s="28"/>
    </row>
    <row r="51" spans="2:7" x14ac:dyDescent="0.25">
      <c r="B51" s="28"/>
      <c r="C51" s="28"/>
      <c r="D51" s="28"/>
      <c r="E51" s="28"/>
      <c r="F51" s="28"/>
      <c r="G51" s="28"/>
    </row>
    <row r="52" spans="2:7" x14ac:dyDescent="0.25">
      <c r="B52" s="28"/>
      <c r="C52" s="28"/>
      <c r="D52" s="28"/>
      <c r="E52" s="28"/>
      <c r="F52" s="28"/>
      <c r="G52" s="28"/>
    </row>
    <row r="53" spans="2:7" x14ac:dyDescent="0.25">
      <c r="B53" s="28"/>
      <c r="C53" s="28"/>
      <c r="D53" s="28"/>
      <c r="E53" s="28"/>
      <c r="F53" s="28"/>
      <c r="G53" s="28"/>
    </row>
    <row r="54" spans="2:7" x14ac:dyDescent="0.25">
      <c r="B54" s="28"/>
      <c r="C54" s="28"/>
      <c r="D54" s="28"/>
      <c r="E54" s="28"/>
      <c r="F54" s="28"/>
      <c r="G54" s="28"/>
    </row>
  </sheetData>
  <phoneticPr fontId="0" type="noConversion"/>
  <printOptions horizontalCentered="1"/>
  <pageMargins left="1.19" right="1.2" top="1.17" bottom="1" header="0.39370078740157483" footer="0"/>
  <pageSetup scale="96" firstPageNumber="36" orientation="portrait" useFirstPageNumber="1" r:id="rId1"/>
  <headerFooter alignWithMargins="0">
    <oddFooter>&amp;C36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pageSetUpPr fitToPage="1"/>
  </sheetPr>
  <dimension ref="A1:O40"/>
  <sheetViews>
    <sheetView zoomScale="75" zoomScaleNormal="75" workbookViewId="0">
      <selection activeCell="C22" sqref="C22:D33"/>
    </sheetView>
  </sheetViews>
  <sheetFormatPr baseColWidth="10" defaultRowHeight="13.5" x14ac:dyDescent="0.25"/>
  <cols>
    <col min="1" max="1" width="0.5703125" style="8" customWidth="1"/>
    <col min="2" max="2" width="19.42578125" style="8" customWidth="1"/>
    <col min="3" max="3" width="17" style="8" customWidth="1"/>
    <col min="4" max="4" width="15.42578125" style="8" customWidth="1"/>
    <col min="5" max="5" width="16.28515625" style="8" customWidth="1"/>
    <col min="6" max="6" width="18" style="8" customWidth="1"/>
    <col min="7" max="16384" width="11.42578125" style="8"/>
  </cols>
  <sheetData>
    <row r="1" spans="1:15" ht="13.5" customHeight="1" x14ac:dyDescent="0.25">
      <c r="A1" s="20"/>
      <c r="B1" s="76" t="s">
        <v>463</v>
      </c>
      <c r="C1" s="20"/>
      <c r="D1" s="20"/>
      <c r="E1" s="20"/>
      <c r="F1" s="20"/>
      <c r="I1" s="28"/>
      <c r="J1" s="28"/>
      <c r="K1" s="28"/>
      <c r="L1" s="28"/>
      <c r="M1" s="28"/>
      <c r="N1" s="28"/>
      <c r="O1" s="28"/>
    </row>
    <row r="2" spans="1:15" ht="13.5" customHeight="1" x14ac:dyDescent="0.25">
      <c r="A2" s="20"/>
      <c r="B2" s="20"/>
      <c r="C2" s="20"/>
      <c r="D2" s="20"/>
      <c r="E2" s="20"/>
      <c r="F2" s="20"/>
      <c r="I2" s="28"/>
      <c r="J2" s="28"/>
      <c r="K2" s="28"/>
      <c r="L2" s="28"/>
      <c r="M2" s="28"/>
      <c r="N2" s="28"/>
      <c r="O2" s="28"/>
    </row>
    <row r="3" spans="1:15" ht="13.5" customHeight="1" x14ac:dyDescent="0.25">
      <c r="A3" s="20"/>
      <c r="B3" s="255"/>
      <c r="C3" s="256"/>
      <c r="D3" s="257" t="s">
        <v>221</v>
      </c>
      <c r="E3" s="256"/>
      <c r="F3" s="258"/>
      <c r="I3" s="28"/>
      <c r="J3" s="28"/>
      <c r="K3" s="28"/>
      <c r="L3" s="28"/>
      <c r="M3" s="28"/>
      <c r="N3" s="28"/>
      <c r="O3" s="28"/>
    </row>
    <row r="4" spans="1:15" ht="28.5" customHeight="1" x14ac:dyDescent="0.25">
      <c r="A4" s="20"/>
      <c r="B4" s="259" t="s">
        <v>0</v>
      </c>
      <c r="C4" s="260" t="s">
        <v>359</v>
      </c>
      <c r="D4" s="260" t="s">
        <v>14</v>
      </c>
      <c r="E4" s="260" t="s">
        <v>16</v>
      </c>
      <c r="F4" s="260" t="s">
        <v>15</v>
      </c>
      <c r="I4" s="28"/>
      <c r="J4" s="28"/>
      <c r="K4" s="28"/>
      <c r="L4" s="28"/>
      <c r="M4" s="28"/>
      <c r="N4" s="28"/>
      <c r="O4" s="28"/>
    </row>
    <row r="5" spans="1:15" ht="13.5" customHeight="1" x14ac:dyDescent="0.25">
      <c r="A5" s="56"/>
      <c r="B5" s="63" t="s">
        <v>2</v>
      </c>
      <c r="C5" s="414">
        <v>1553.0460000000003</v>
      </c>
      <c r="D5" s="414">
        <v>2133.701</v>
      </c>
      <c r="E5" s="412">
        <v>0</v>
      </c>
      <c r="F5" s="211">
        <f>SUM(C5:E5)</f>
        <v>3686.7470000000003</v>
      </c>
      <c r="J5" s="28"/>
      <c r="K5" s="28"/>
      <c r="L5" s="28"/>
      <c r="M5" s="28"/>
      <c r="N5" s="28"/>
      <c r="O5" s="28"/>
    </row>
    <row r="6" spans="1:15" ht="13.5" customHeight="1" x14ac:dyDescent="0.25">
      <c r="A6" s="56"/>
      <c r="B6" s="63" t="s">
        <v>3</v>
      </c>
      <c r="C6" s="414">
        <v>1489.2840000000001</v>
      </c>
      <c r="D6" s="414">
        <v>1703.9139999999998</v>
      </c>
      <c r="E6" s="412">
        <v>0</v>
      </c>
      <c r="F6" s="211">
        <f>SUM(C6:E6)</f>
        <v>3193.1979999999999</v>
      </c>
      <c r="J6" s="28"/>
      <c r="K6" s="28"/>
      <c r="L6" s="28"/>
      <c r="M6" s="28"/>
      <c r="N6" s="28"/>
      <c r="O6" s="28"/>
    </row>
    <row r="7" spans="1:15" ht="13.5" customHeight="1" x14ac:dyDescent="0.25">
      <c r="A7" s="56"/>
      <c r="B7" s="63" t="s">
        <v>4</v>
      </c>
      <c r="C7" s="414">
        <v>1828.12</v>
      </c>
      <c r="D7" s="414">
        <v>1907.5099999999998</v>
      </c>
      <c r="E7" s="412">
        <v>0</v>
      </c>
      <c r="F7" s="211">
        <f>SUM(C7:E7)</f>
        <v>3735.6299999999997</v>
      </c>
      <c r="J7" s="28"/>
      <c r="K7" s="28"/>
      <c r="L7" s="28"/>
      <c r="M7" s="28"/>
      <c r="N7" s="28"/>
      <c r="O7" s="28"/>
    </row>
    <row r="8" spans="1:15" ht="13.5" customHeight="1" x14ac:dyDescent="0.25">
      <c r="A8" s="56"/>
      <c r="B8" s="63" t="s">
        <v>5</v>
      </c>
      <c r="C8" s="414">
        <v>1906.7029999999997</v>
      </c>
      <c r="D8" s="414">
        <v>1922.7689999999998</v>
      </c>
      <c r="E8" s="412">
        <v>0</v>
      </c>
      <c r="F8" s="211">
        <f>SUM(C8:E8)</f>
        <v>3829.4719999999998</v>
      </c>
      <c r="J8" s="28"/>
      <c r="K8" s="28"/>
      <c r="L8" s="28"/>
      <c r="M8" s="28"/>
      <c r="N8" s="28"/>
      <c r="O8" s="28"/>
    </row>
    <row r="9" spans="1:15" ht="13.5" customHeight="1" x14ac:dyDescent="0.25">
      <c r="A9" s="56"/>
      <c r="B9" s="63" t="s">
        <v>6</v>
      </c>
      <c r="C9" s="414">
        <v>2173.047</v>
      </c>
      <c r="D9" s="414">
        <v>2209.4289999999996</v>
      </c>
      <c r="E9" s="412">
        <v>0</v>
      </c>
      <c r="F9" s="211">
        <f t="shared" ref="F9:F16" si="0">SUM(C9:E9)</f>
        <v>4382.4759999999997</v>
      </c>
      <c r="J9" s="28"/>
      <c r="K9" s="28"/>
      <c r="L9" s="28"/>
      <c r="M9" s="28"/>
      <c r="N9" s="28"/>
      <c r="O9" s="28"/>
    </row>
    <row r="10" spans="1:15" ht="13.5" customHeight="1" x14ac:dyDescent="0.25">
      <c r="A10" s="56"/>
      <c r="B10" s="63" t="s">
        <v>7</v>
      </c>
      <c r="C10" s="414">
        <v>2284.8030000000003</v>
      </c>
      <c r="D10" s="414">
        <v>2240.2799999999997</v>
      </c>
      <c r="E10" s="412">
        <v>0</v>
      </c>
      <c r="F10" s="211">
        <f t="shared" si="0"/>
        <v>4525.0830000000005</v>
      </c>
      <c r="J10" s="28"/>
      <c r="K10" s="28"/>
      <c r="L10" s="28"/>
      <c r="M10" s="28"/>
      <c r="N10" s="28"/>
      <c r="O10" s="28"/>
    </row>
    <row r="11" spans="1:15" ht="13.5" customHeight="1" x14ac:dyDescent="0.25">
      <c r="A11" s="56"/>
      <c r="B11" s="63" t="s">
        <v>8</v>
      </c>
      <c r="C11" s="414">
        <v>2227.4669999999996</v>
      </c>
      <c r="D11" s="414">
        <v>2342.6239999999998</v>
      </c>
      <c r="E11" s="412">
        <v>0</v>
      </c>
      <c r="F11" s="211">
        <f t="shared" si="0"/>
        <v>4570.0909999999994</v>
      </c>
      <c r="J11" s="28"/>
      <c r="K11" s="28"/>
      <c r="L11" s="28"/>
      <c r="M11" s="28"/>
      <c r="N11" s="28"/>
      <c r="O11" s="28"/>
    </row>
    <row r="12" spans="1:15" ht="13.5" customHeight="1" x14ac:dyDescent="0.25">
      <c r="A12" s="56"/>
      <c r="B12" s="63" t="s">
        <v>9</v>
      </c>
      <c r="C12" s="414">
        <v>2276.788</v>
      </c>
      <c r="D12" s="414">
        <v>2426.3829999999998</v>
      </c>
      <c r="E12" s="412">
        <v>0</v>
      </c>
      <c r="F12" s="211">
        <f t="shared" si="0"/>
        <v>4703.1710000000003</v>
      </c>
      <c r="J12" s="28"/>
      <c r="K12" s="28"/>
      <c r="L12" s="28"/>
      <c r="M12" s="28"/>
      <c r="N12" s="28"/>
      <c r="O12" s="28"/>
    </row>
    <row r="13" spans="1:15" ht="13.5" customHeight="1" x14ac:dyDescent="0.25">
      <c r="A13" s="56"/>
      <c r="B13" s="63" t="s">
        <v>10</v>
      </c>
      <c r="C13" s="414">
        <v>2087.0677999999998</v>
      </c>
      <c r="D13" s="414">
        <v>2343.8716189999996</v>
      </c>
      <c r="E13" s="412">
        <v>0</v>
      </c>
      <c r="F13" s="211">
        <f t="shared" si="0"/>
        <v>4430.9394189999994</v>
      </c>
      <c r="J13" s="28"/>
      <c r="K13" s="28"/>
      <c r="L13" s="28"/>
      <c r="M13" s="28"/>
      <c r="N13" s="28"/>
      <c r="O13" s="28"/>
    </row>
    <row r="14" spans="1:15" ht="13.5" customHeight="1" x14ac:dyDescent="0.25">
      <c r="A14" s="56"/>
      <c r="B14" s="63" t="s">
        <v>11</v>
      </c>
      <c r="C14" s="414">
        <v>2035.2510000000002</v>
      </c>
      <c r="D14" s="414">
        <v>2409.4930000000004</v>
      </c>
      <c r="E14" s="412">
        <v>0</v>
      </c>
      <c r="F14" s="211">
        <f t="shared" si="0"/>
        <v>4444.7440000000006</v>
      </c>
      <c r="J14" s="28"/>
      <c r="K14" s="28"/>
      <c r="L14" s="28"/>
      <c r="M14" s="28"/>
      <c r="N14" s="28"/>
      <c r="O14" s="28"/>
    </row>
    <row r="15" spans="1:15" ht="13.5" customHeight="1" x14ac:dyDescent="0.25">
      <c r="A15" s="56"/>
      <c r="B15" s="60" t="s">
        <v>12</v>
      </c>
      <c r="C15" s="414">
        <v>1908.3140000000003</v>
      </c>
      <c r="D15" s="414">
        <v>2303.7708150000003</v>
      </c>
      <c r="E15" s="412">
        <v>0</v>
      </c>
      <c r="F15" s="211">
        <f t="shared" si="0"/>
        <v>4212.0848150000002</v>
      </c>
      <c r="J15" s="28"/>
      <c r="K15" s="28"/>
      <c r="L15" s="28"/>
      <c r="M15" s="28"/>
      <c r="N15" s="28"/>
      <c r="O15" s="28"/>
    </row>
    <row r="16" spans="1:15" ht="13.5" customHeight="1" x14ac:dyDescent="0.25">
      <c r="A16" s="56"/>
      <c r="B16" s="63" t="s">
        <v>13</v>
      </c>
      <c r="C16" s="414">
        <v>1964.1320000000001</v>
      </c>
      <c r="D16" s="414">
        <v>2296.8325070000001</v>
      </c>
      <c r="E16" s="412">
        <v>0</v>
      </c>
      <c r="F16" s="211">
        <f t="shared" si="0"/>
        <v>4260.9645070000006</v>
      </c>
      <c r="G16" s="30"/>
      <c r="J16" s="28"/>
      <c r="K16" s="28"/>
      <c r="L16" s="28"/>
      <c r="M16" s="28"/>
      <c r="N16" s="28"/>
      <c r="O16" s="28"/>
    </row>
    <row r="17" spans="1:15" ht="13.5" customHeight="1" x14ac:dyDescent="0.25">
      <c r="A17" s="56"/>
      <c r="B17" s="245" t="s">
        <v>15</v>
      </c>
      <c r="C17" s="211">
        <f>+SUM(C5:C16)</f>
        <v>23734.022800000002</v>
      </c>
      <c r="D17" s="211">
        <f>+SUM(D5:D16)</f>
        <v>26240.577941</v>
      </c>
      <c r="E17" s="211">
        <f>+SUM(E5:E16)</f>
        <v>0</v>
      </c>
      <c r="F17" s="413">
        <f>SUM(F5:F16)</f>
        <v>49974.600741000002</v>
      </c>
      <c r="G17" s="30"/>
      <c r="I17" s="28"/>
      <c r="J17" s="28"/>
      <c r="K17" s="28"/>
      <c r="L17" s="28"/>
      <c r="M17" s="28"/>
      <c r="N17" s="28"/>
      <c r="O17" s="28"/>
    </row>
    <row r="18" spans="1:15" ht="13.5" customHeight="1" x14ac:dyDescent="0.25">
      <c r="A18" s="20"/>
      <c r="B18" s="20"/>
      <c r="C18" s="20"/>
      <c r="D18" s="20"/>
      <c r="E18" s="20"/>
      <c r="F18" s="143"/>
      <c r="G18" s="30"/>
      <c r="I18" s="28"/>
      <c r="J18" s="28"/>
      <c r="K18" s="28"/>
      <c r="L18" s="28"/>
      <c r="M18" s="28"/>
      <c r="N18" s="28"/>
      <c r="O18" s="28"/>
    </row>
    <row r="19" spans="1:15" ht="13.5" customHeight="1" x14ac:dyDescent="0.25">
      <c r="A19" s="20"/>
      <c r="B19" s="20"/>
      <c r="C19" s="20"/>
      <c r="D19" s="20"/>
      <c r="E19" s="20"/>
      <c r="F19" s="20"/>
      <c r="I19" s="28"/>
      <c r="J19" s="28"/>
      <c r="K19" s="28"/>
      <c r="L19" s="28"/>
      <c r="M19" s="28"/>
      <c r="N19" s="28"/>
      <c r="O19" s="28"/>
    </row>
    <row r="20" spans="1:15" ht="13.5" customHeight="1" x14ac:dyDescent="0.25">
      <c r="A20" s="20"/>
      <c r="B20" s="255"/>
      <c r="C20" s="256"/>
      <c r="D20" s="257" t="s">
        <v>222</v>
      </c>
      <c r="E20" s="256"/>
      <c r="F20" s="258"/>
      <c r="I20" s="28"/>
      <c r="J20" s="28"/>
      <c r="K20" s="28"/>
      <c r="L20" s="28"/>
      <c r="M20" s="28"/>
      <c r="N20" s="28"/>
      <c r="O20" s="28"/>
    </row>
    <row r="21" spans="1:15" ht="27.75" customHeight="1" x14ac:dyDescent="0.25">
      <c r="A21" s="20"/>
      <c r="B21" s="259" t="s">
        <v>0</v>
      </c>
      <c r="C21" s="260" t="s">
        <v>359</v>
      </c>
      <c r="D21" s="260" t="s">
        <v>14</v>
      </c>
      <c r="E21" s="260" t="s">
        <v>16</v>
      </c>
      <c r="F21" s="260" t="s">
        <v>15</v>
      </c>
      <c r="I21" s="28"/>
      <c r="J21" s="28"/>
      <c r="K21" s="28"/>
      <c r="L21" s="28"/>
      <c r="M21" s="28"/>
      <c r="N21" s="28"/>
      <c r="O21" s="28"/>
    </row>
    <row r="22" spans="1:15" ht="13.5" customHeight="1" x14ac:dyDescent="0.25">
      <c r="A22" s="20"/>
      <c r="B22" s="60" t="s">
        <v>2</v>
      </c>
      <c r="C22" s="414">
        <v>971.46799999999985</v>
      </c>
      <c r="D22" s="414">
        <v>337.524</v>
      </c>
      <c r="E22" s="91">
        <v>0</v>
      </c>
      <c r="F22" s="209">
        <f>SUM(C22:E22)</f>
        <v>1308.9919999999997</v>
      </c>
      <c r="I22" s="28"/>
      <c r="J22" s="28"/>
      <c r="K22" s="28"/>
      <c r="L22" s="28"/>
      <c r="M22" s="28"/>
      <c r="N22" s="28"/>
      <c r="O22" s="28"/>
    </row>
    <row r="23" spans="1:15" ht="13.5" customHeight="1" x14ac:dyDescent="0.25">
      <c r="A23" s="20"/>
      <c r="B23" s="60" t="s">
        <v>3</v>
      </c>
      <c r="C23" s="414">
        <v>907.17299999999989</v>
      </c>
      <c r="D23" s="414">
        <v>311.64100000000002</v>
      </c>
      <c r="E23" s="91">
        <v>0</v>
      </c>
      <c r="F23" s="209">
        <f>SUM(C23:E23)</f>
        <v>1218.8139999999999</v>
      </c>
      <c r="I23" s="28"/>
      <c r="J23" s="28"/>
      <c r="K23" s="28"/>
      <c r="L23" s="28"/>
      <c r="M23" s="28"/>
      <c r="N23" s="28"/>
      <c r="O23" s="28"/>
    </row>
    <row r="24" spans="1:15" ht="13.5" customHeight="1" x14ac:dyDescent="0.25">
      <c r="A24" s="20"/>
      <c r="B24" s="60" t="s">
        <v>4</v>
      </c>
      <c r="C24" s="414">
        <v>1043.9740000000002</v>
      </c>
      <c r="D24" s="414">
        <v>382.41</v>
      </c>
      <c r="E24" s="91">
        <v>0</v>
      </c>
      <c r="F24" s="209">
        <f>SUM(C24:E24)</f>
        <v>1426.3840000000002</v>
      </c>
      <c r="I24" s="28"/>
      <c r="J24" s="28"/>
      <c r="K24" s="28"/>
      <c r="L24" s="28"/>
      <c r="M24" s="28"/>
      <c r="N24" s="28"/>
      <c r="O24" s="28"/>
    </row>
    <row r="25" spans="1:15" ht="13.5" customHeight="1" x14ac:dyDescent="0.25">
      <c r="A25" s="20"/>
      <c r="B25" s="60" t="s">
        <v>5</v>
      </c>
      <c r="C25" s="414">
        <v>1096.1120000000001</v>
      </c>
      <c r="D25" s="414">
        <v>366.27099999999996</v>
      </c>
      <c r="E25" s="91">
        <v>0</v>
      </c>
      <c r="F25" s="209">
        <f>SUM(C25:E25)</f>
        <v>1462.383</v>
      </c>
      <c r="I25" s="28"/>
      <c r="J25" s="28"/>
      <c r="K25" s="28"/>
      <c r="L25" s="28"/>
      <c r="M25" s="28"/>
      <c r="N25" s="28"/>
      <c r="O25" s="28"/>
    </row>
    <row r="26" spans="1:15" ht="13.5" customHeight="1" x14ac:dyDescent="0.25">
      <c r="A26" s="20"/>
      <c r="B26" s="60" t="s">
        <v>6</v>
      </c>
      <c r="C26" s="414">
        <v>1252.5800000000002</v>
      </c>
      <c r="D26" s="414">
        <v>403.8</v>
      </c>
      <c r="E26" s="91">
        <v>0</v>
      </c>
      <c r="F26" s="209">
        <f>SUM(C26:E26)</f>
        <v>1656.38</v>
      </c>
    </row>
    <row r="27" spans="1:15" ht="13.5" customHeight="1" x14ac:dyDescent="0.25">
      <c r="A27" s="20"/>
      <c r="B27" s="60" t="s">
        <v>7</v>
      </c>
      <c r="C27" s="414">
        <v>1329.1660000000002</v>
      </c>
      <c r="D27" s="414">
        <v>403.61400000000003</v>
      </c>
      <c r="E27" s="91">
        <v>0</v>
      </c>
      <c r="F27" s="209">
        <f t="shared" ref="F27:F33" si="1">SUM(C27:E27)</f>
        <v>1732.7800000000002</v>
      </c>
    </row>
    <row r="28" spans="1:15" ht="13.5" customHeight="1" x14ac:dyDescent="0.25">
      <c r="A28" s="20"/>
      <c r="B28" s="60" t="s">
        <v>8</v>
      </c>
      <c r="C28" s="414">
        <v>1348.1239999999998</v>
      </c>
      <c r="D28" s="414">
        <v>402.197</v>
      </c>
      <c r="E28" s="91">
        <v>0</v>
      </c>
      <c r="F28" s="209">
        <f t="shared" si="1"/>
        <v>1750.3209999999999</v>
      </c>
    </row>
    <row r="29" spans="1:15" ht="13.5" customHeight="1" x14ac:dyDescent="0.25">
      <c r="A29" s="20"/>
      <c r="B29" s="60" t="s">
        <v>9</v>
      </c>
      <c r="C29" s="414">
        <v>1298.018</v>
      </c>
      <c r="D29" s="414">
        <v>428.274</v>
      </c>
      <c r="E29" s="91">
        <v>0</v>
      </c>
      <c r="F29" s="209">
        <f t="shared" si="1"/>
        <v>1726.2919999999999</v>
      </c>
    </row>
    <row r="30" spans="1:15" ht="13.5" customHeight="1" x14ac:dyDescent="0.25">
      <c r="A30" s="20"/>
      <c r="B30" s="60" t="s">
        <v>10</v>
      </c>
      <c r="C30" s="414">
        <v>1142.1990000000001</v>
      </c>
      <c r="D30" s="414">
        <v>388.11201499999987</v>
      </c>
      <c r="E30" s="91">
        <v>0</v>
      </c>
      <c r="F30" s="209">
        <f t="shared" si="1"/>
        <v>1530.311015</v>
      </c>
    </row>
    <row r="31" spans="1:15" ht="13.5" customHeight="1" x14ac:dyDescent="0.25">
      <c r="A31" s="20"/>
      <c r="B31" s="60" t="s">
        <v>11</v>
      </c>
      <c r="C31" s="414">
        <v>1130.9459999999999</v>
      </c>
      <c r="D31" s="414">
        <v>419.50699999999995</v>
      </c>
      <c r="E31" s="91">
        <v>0</v>
      </c>
      <c r="F31" s="209">
        <f t="shared" si="1"/>
        <v>1550.453</v>
      </c>
    </row>
    <row r="32" spans="1:15" ht="13.5" customHeight="1" x14ac:dyDescent="0.25">
      <c r="A32" s="20"/>
      <c r="B32" s="60" t="s">
        <v>12</v>
      </c>
      <c r="C32" s="414">
        <v>1110.846</v>
      </c>
      <c r="D32" s="414">
        <v>372.89421000000004</v>
      </c>
      <c r="E32" s="91">
        <v>0</v>
      </c>
      <c r="F32" s="209">
        <f t="shared" si="1"/>
        <v>1483.7402099999999</v>
      </c>
    </row>
    <row r="33" spans="1:7" ht="13.5" customHeight="1" x14ac:dyDescent="0.25">
      <c r="A33" s="20"/>
      <c r="B33" s="60" t="s">
        <v>13</v>
      </c>
      <c r="C33" s="414">
        <v>1139.2309999999998</v>
      </c>
      <c r="D33" s="414">
        <v>327.30840500000005</v>
      </c>
      <c r="E33" s="91">
        <v>0</v>
      </c>
      <c r="F33" s="209">
        <f t="shared" si="1"/>
        <v>1466.5394049999998</v>
      </c>
    </row>
    <row r="34" spans="1:7" ht="13.5" customHeight="1" x14ac:dyDescent="0.25">
      <c r="A34" s="20"/>
      <c r="B34" s="245" t="s">
        <v>15</v>
      </c>
      <c r="C34" s="209">
        <f>SUM(C22:C33)</f>
        <v>13769.837</v>
      </c>
      <c r="D34" s="209">
        <f>SUM(D22:D33)</f>
        <v>4543.5526300000001</v>
      </c>
      <c r="E34" s="209">
        <f>SUM(E22:E33)</f>
        <v>0</v>
      </c>
      <c r="F34" s="254">
        <f>SUM(F22:F33)</f>
        <v>18313.389629999998</v>
      </c>
      <c r="G34" s="30"/>
    </row>
    <row r="35" spans="1:7" ht="13.5" customHeight="1" x14ac:dyDescent="0.25">
      <c r="A35" s="28"/>
      <c r="B35" s="101"/>
      <c r="C35" s="102"/>
      <c r="D35" s="84"/>
      <c r="E35" s="109"/>
      <c r="F35" s="84"/>
      <c r="G35" s="30"/>
    </row>
    <row r="36" spans="1:7" ht="13.5" customHeight="1" x14ac:dyDescent="0.25">
      <c r="A36" s="28"/>
      <c r="B36" s="104" t="s">
        <v>17</v>
      </c>
    </row>
    <row r="37" spans="1:7" ht="13.5" customHeight="1" x14ac:dyDescent="0.25">
      <c r="A37" s="28"/>
      <c r="B37" s="105" t="s">
        <v>20</v>
      </c>
    </row>
    <row r="38" spans="1:7" ht="13.5" customHeight="1" x14ac:dyDescent="0.25">
      <c r="A38" s="28"/>
      <c r="B38" s="105" t="s">
        <v>21</v>
      </c>
    </row>
    <row r="39" spans="1:7" ht="13.5" customHeight="1" x14ac:dyDescent="0.25">
      <c r="A39" s="28"/>
      <c r="B39" s="105"/>
    </row>
    <row r="40" spans="1:7" ht="13.5" customHeight="1" x14ac:dyDescent="0.25">
      <c r="A40" s="28"/>
      <c r="B40" s="106"/>
    </row>
  </sheetData>
  <phoneticPr fontId="0" type="noConversion"/>
  <printOptions horizontalCentered="1"/>
  <pageMargins left="1.1811023622047245" right="1.1811023622047245" top="1.1811023622047245" bottom="1" header="0" footer="0"/>
  <pageSetup scale="80" orientation="portrait" horizontalDpi="1200" verticalDpi="1200" r:id="rId1"/>
  <headerFooter alignWithMargins="0">
    <oddFooter>&amp;C37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pageSetUpPr fitToPage="1"/>
  </sheetPr>
  <dimension ref="A1:O42"/>
  <sheetViews>
    <sheetView topLeftCell="B1" zoomScale="79" zoomScaleNormal="79" workbookViewId="0">
      <selection activeCell="C22" sqref="C22:D33"/>
    </sheetView>
  </sheetViews>
  <sheetFormatPr baseColWidth="10" defaultRowHeight="13.5" x14ac:dyDescent="0.25"/>
  <cols>
    <col min="1" max="1" width="11.42578125" style="8" hidden="1" customWidth="1"/>
    <col min="2" max="2" width="19.42578125" style="8" customWidth="1"/>
    <col min="3" max="3" width="16.5703125" style="8" customWidth="1"/>
    <col min="4" max="4" width="15.42578125" style="8" customWidth="1"/>
    <col min="5" max="5" width="16.28515625" style="8" customWidth="1"/>
    <col min="6" max="6" width="21.5703125" style="8" customWidth="1"/>
    <col min="7" max="9" width="11.42578125" style="8"/>
    <col min="10" max="10" width="40.42578125" style="8" customWidth="1"/>
    <col min="11" max="16384" width="11.42578125" style="8"/>
  </cols>
  <sheetData>
    <row r="1" spans="1:15" ht="13.5" customHeight="1" x14ac:dyDescent="0.25">
      <c r="A1" s="20"/>
      <c r="B1" s="76" t="s">
        <v>463</v>
      </c>
      <c r="C1" s="20"/>
      <c r="D1" s="20"/>
      <c r="E1" s="20"/>
      <c r="F1" s="20"/>
      <c r="G1" s="12"/>
      <c r="I1" s="28"/>
      <c r="J1" s="28"/>
      <c r="K1" s="28"/>
      <c r="L1" s="28"/>
      <c r="M1" s="28"/>
      <c r="N1" s="28"/>
      <c r="O1" s="28"/>
    </row>
    <row r="2" spans="1:15" ht="13.5" customHeight="1" x14ac:dyDescent="0.25">
      <c r="A2" s="20"/>
      <c r="B2" s="20"/>
      <c r="C2" s="20"/>
      <c r="D2" s="20"/>
      <c r="E2" s="20"/>
      <c r="F2" s="20"/>
      <c r="G2" s="12"/>
      <c r="I2" s="28"/>
      <c r="J2" s="28"/>
      <c r="K2" s="28"/>
      <c r="L2" s="28"/>
      <c r="M2" s="28"/>
      <c r="N2" s="28"/>
      <c r="O2" s="28"/>
    </row>
    <row r="3" spans="1:15" ht="13.5" customHeight="1" x14ac:dyDescent="0.25">
      <c r="A3" s="20"/>
      <c r="B3" s="255"/>
      <c r="C3" s="256"/>
      <c r="D3" s="257" t="s">
        <v>223</v>
      </c>
      <c r="E3" s="256"/>
      <c r="F3" s="258"/>
      <c r="G3" s="12"/>
      <c r="I3" s="98"/>
      <c r="J3" s="99"/>
      <c r="K3" s="99"/>
      <c r="L3" s="98"/>
      <c r="M3" s="98"/>
      <c r="N3" s="98"/>
      <c r="O3" s="98"/>
    </row>
    <row r="4" spans="1:15" ht="29.25" customHeight="1" x14ac:dyDescent="0.25">
      <c r="A4" s="20"/>
      <c r="B4" s="259" t="s">
        <v>0</v>
      </c>
      <c r="C4" s="260" t="s">
        <v>359</v>
      </c>
      <c r="D4" s="260" t="s">
        <v>14</v>
      </c>
      <c r="E4" s="260" t="s">
        <v>16</v>
      </c>
      <c r="F4" s="260" t="s">
        <v>15</v>
      </c>
      <c r="G4" s="12"/>
      <c r="I4" s="98"/>
      <c r="J4" s="99"/>
      <c r="K4" s="99"/>
      <c r="L4" s="98"/>
      <c r="M4" s="98"/>
      <c r="N4" s="98"/>
      <c r="O4" s="98"/>
    </row>
    <row r="5" spans="1:15" ht="13.5" customHeight="1" x14ac:dyDescent="0.25">
      <c r="A5" s="20"/>
      <c r="B5" s="63" t="s">
        <v>2</v>
      </c>
      <c r="C5" s="414">
        <v>2825.0370000000003</v>
      </c>
      <c r="D5" s="414">
        <v>945.20100000000002</v>
      </c>
      <c r="E5" s="91"/>
      <c r="F5" s="209">
        <f t="shared" ref="F5:F10" si="0">SUM(C5:E5)</f>
        <v>3770.2380000000003</v>
      </c>
      <c r="G5" s="12"/>
      <c r="I5" s="98"/>
      <c r="J5" s="99"/>
      <c r="K5" s="99"/>
      <c r="L5" s="98"/>
      <c r="M5" s="98"/>
      <c r="N5" s="98"/>
      <c r="O5" s="98"/>
    </row>
    <row r="6" spans="1:15" ht="13.5" customHeight="1" x14ac:dyDescent="0.25">
      <c r="A6" s="20"/>
      <c r="B6" s="63" t="s">
        <v>3</v>
      </c>
      <c r="C6" s="414">
        <v>2806.855</v>
      </c>
      <c r="D6" s="414">
        <v>1028.0430000000001</v>
      </c>
      <c r="E6" s="91"/>
      <c r="F6" s="209">
        <f t="shared" si="0"/>
        <v>3834.8980000000001</v>
      </c>
      <c r="G6" s="12"/>
      <c r="I6" s="98"/>
      <c r="J6" s="99"/>
      <c r="K6" s="99"/>
      <c r="L6" s="98"/>
      <c r="M6" s="98"/>
      <c r="N6" s="98"/>
      <c r="O6" s="98"/>
    </row>
    <row r="7" spans="1:15" ht="13.5" customHeight="1" x14ac:dyDescent="0.25">
      <c r="A7" s="20"/>
      <c r="B7" s="63" t="s">
        <v>4</v>
      </c>
      <c r="C7" s="414">
        <v>2986.4430000000002</v>
      </c>
      <c r="D7" s="414">
        <v>1040.6489999999999</v>
      </c>
      <c r="E7" s="91"/>
      <c r="F7" s="209">
        <f t="shared" si="0"/>
        <v>4027.0920000000001</v>
      </c>
      <c r="G7" s="12"/>
      <c r="I7" s="98"/>
      <c r="J7" s="99"/>
      <c r="K7" s="99"/>
      <c r="L7" s="98"/>
      <c r="M7" s="98"/>
      <c r="N7" s="98"/>
      <c r="O7" s="98"/>
    </row>
    <row r="8" spans="1:15" ht="13.5" customHeight="1" x14ac:dyDescent="0.25">
      <c r="A8" s="20"/>
      <c r="B8" s="63" t="s">
        <v>5</v>
      </c>
      <c r="C8" s="414">
        <v>3104.9830000000002</v>
      </c>
      <c r="D8" s="414">
        <v>968.73</v>
      </c>
      <c r="E8" s="54">
        <v>0</v>
      </c>
      <c r="F8" s="209">
        <f t="shared" si="0"/>
        <v>4073.7130000000002</v>
      </c>
      <c r="G8" s="12"/>
      <c r="I8" s="98"/>
      <c r="J8" s="99"/>
      <c r="K8" s="99"/>
      <c r="L8" s="98"/>
      <c r="M8" s="98"/>
      <c r="N8" s="98"/>
      <c r="O8" s="98"/>
    </row>
    <row r="9" spans="1:15" ht="13.5" customHeight="1" x14ac:dyDescent="0.25">
      <c r="A9" s="20"/>
      <c r="B9" s="63" t="s">
        <v>6</v>
      </c>
      <c r="C9" s="414">
        <v>3524.1260000000002</v>
      </c>
      <c r="D9" s="414">
        <v>1022.9479999999999</v>
      </c>
      <c r="E9" s="54">
        <v>0</v>
      </c>
      <c r="F9" s="209">
        <f t="shared" si="0"/>
        <v>4547.0740000000005</v>
      </c>
      <c r="G9" s="12"/>
      <c r="I9" s="98"/>
      <c r="J9" s="99"/>
      <c r="K9" s="99"/>
      <c r="L9" s="98"/>
      <c r="M9" s="98"/>
      <c r="N9" s="98"/>
      <c r="O9" s="98"/>
    </row>
    <row r="10" spans="1:15" ht="13.5" customHeight="1" x14ac:dyDescent="0.25">
      <c r="A10" s="20"/>
      <c r="B10" s="63" t="s">
        <v>7</v>
      </c>
      <c r="C10" s="414">
        <v>3766.6650000000004</v>
      </c>
      <c r="D10" s="414">
        <v>1163.431</v>
      </c>
      <c r="E10" s="54">
        <v>0</v>
      </c>
      <c r="F10" s="209">
        <f t="shared" si="0"/>
        <v>4930.0960000000005</v>
      </c>
      <c r="G10" s="12"/>
      <c r="I10" s="98"/>
      <c r="J10" s="99"/>
      <c r="K10" s="99"/>
      <c r="L10" s="98"/>
      <c r="M10" s="98"/>
      <c r="N10" s="98"/>
      <c r="O10" s="98"/>
    </row>
    <row r="11" spans="1:15" ht="13.5" customHeight="1" x14ac:dyDescent="0.25">
      <c r="A11" s="20"/>
      <c r="B11" s="63" t="s">
        <v>8</v>
      </c>
      <c r="C11" s="414">
        <v>3786.9049999999997</v>
      </c>
      <c r="D11" s="414">
        <v>1147.3590000000002</v>
      </c>
      <c r="E11" s="54">
        <v>0</v>
      </c>
      <c r="F11" s="209">
        <f t="shared" ref="F11:F16" si="1">SUM(C11:E11)</f>
        <v>4934.2640000000001</v>
      </c>
      <c r="G11" s="12"/>
      <c r="I11" s="98"/>
      <c r="J11" s="99"/>
      <c r="K11" s="99"/>
      <c r="L11" s="98"/>
      <c r="M11" s="98"/>
      <c r="N11" s="98"/>
      <c r="O11" s="98"/>
    </row>
    <row r="12" spans="1:15" ht="13.5" customHeight="1" x14ac:dyDescent="0.25">
      <c r="A12" s="20"/>
      <c r="B12" s="63" t="s">
        <v>9</v>
      </c>
      <c r="C12" s="414">
        <v>3598.0889999999995</v>
      </c>
      <c r="D12" s="414">
        <v>1264.9809999999998</v>
      </c>
      <c r="E12" s="54"/>
      <c r="F12" s="209">
        <f t="shared" si="1"/>
        <v>4863.07</v>
      </c>
      <c r="G12" s="12"/>
      <c r="I12" s="98"/>
      <c r="J12" s="99"/>
      <c r="K12" s="99"/>
      <c r="L12" s="98"/>
      <c r="M12" s="98"/>
      <c r="N12" s="98"/>
      <c r="O12" s="98"/>
    </row>
    <row r="13" spans="1:15" ht="13.5" customHeight="1" x14ac:dyDescent="0.25">
      <c r="A13" s="20"/>
      <c r="B13" s="63" t="s">
        <v>10</v>
      </c>
      <c r="C13" s="414">
        <v>3437.0509999999995</v>
      </c>
      <c r="D13" s="414">
        <v>1094.7514899999999</v>
      </c>
      <c r="E13" s="54">
        <v>0</v>
      </c>
      <c r="F13" s="209">
        <f t="shared" si="1"/>
        <v>4531.8024899999991</v>
      </c>
      <c r="G13" s="12"/>
      <c r="I13" s="98"/>
      <c r="J13" s="99"/>
      <c r="K13" s="99"/>
      <c r="L13" s="98"/>
      <c r="M13" s="98"/>
      <c r="N13" s="98"/>
      <c r="O13" s="98"/>
    </row>
    <row r="14" spans="1:15" ht="13.5" customHeight="1" x14ac:dyDescent="0.25">
      <c r="A14" s="20"/>
      <c r="B14" s="63" t="s">
        <v>11</v>
      </c>
      <c r="C14" s="414">
        <v>3248.1509999999998</v>
      </c>
      <c r="D14" s="414">
        <v>1084.7340000000004</v>
      </c>
      <c r="E14" s="54"/>
      <c r="F14" s="209">
        <f t="shared" si="1"/>
        <v>4332.8850000000002</v>
      </c>
      <c r="G14" s="12"/>
      <c r="I14" s="98"/>
      <c r="J14" s="99"/>
      <c r="K14" s="99"/>
      <c r="L14" s="98"/>
      <c r="M14" s="98"/>
      <c r="N14" s="98"/>
      <c r="O14" s="98"/>
    </row>
    <row r="15" spans="1:15" ht="13.5" customHeight="1" x14ac:dyDescent="0.25">
      <c r="A15" s="20"/>
      <c r="B15" s="60" t="s">
        <v>12</v>
      </c>
      <c r="C15" s="414">
        <v>3062.0589999999997</v>
      </c>
      <c r="D15" s="414">
        <v>935.74760999999967</v>
      </c>
      <c r="E15" s="54">
        <v>0</v>
      </c>
      <c r="F15" s="209">
        <f t="shared" si="1"/>
        <v>3997.8066099999996</v>
      </c>
      <c r="G15" s="12"/>
      <c r="I15" s="98"/>
      <c r="J15" s="99"/>
      <c r="K15" s="99"/>
      <c r="L15" s="98"/>
      <c r="M15" s="98"/>
      <c r="N15" s="98"/>
      <c r="O15" s="98"/>
    </row>
    <row r="16" spans="1:15" ht="13.5" customHeight="1" x14ac:dyDescent="0.25">
      <c r="A16" s="20"/>
      <c r="B16" s="63" t="s">
        <v>13</v>
      </c>
      <c r="C16" s="414">
        <v>3049.9049999999997</v>
      </c>
      <c r="D16" s="414">
        <v>871.12327000000028</v>
      </c>
      <c r="E16" s="54">
        <v>0</v>
      </c>
      <c r="F16" s="209">
        <f t="shared" si="1"/>
        <v>3921.0282699999998</v>
      </c>
      <c r="G16" s="12"/>
      <c r="I16" s="98"/>
      <c r="J16" s="99"/>
      <c r="K16" s="99"/>
      <c r="L16" s="98"/>
      <c r="M16" s="98"/>
      <c r="N16" s="98"/>
      <c r="O16" s="98"/>
    </row>
    <row r="17" spans="1:15" ht="13.5" customHeight="1" x14ac:dyDescent="0.25">
      <c r="A17" s="20"/>
      <c r="B17" s="245" t="s">
        <v>15</v>
      </c>
      <c r="C17" s="209">
        <f>SUM(C5:C16)</f>
        <v>39196.269</v>
      </c>
      <c r="D17" s="209">
        <f>SUM(D5:D16)</f>
        <v>12567.698370000002</v>
      </c>
      <c r="E17" s="209">
        <f>SUM(E5:E16)</f>
        <v>0</v>
      </c>
      <c r="F17" s="254">
        <f>SUM(F5:F16)</f>
        <v>51763.967370000006</v>
      </c>
      <c r="G17" s="12"/>
      <c r="I17" s="98"/>
      <c r="J17" s="99"/>
      <c r="K17" s="99"/>
      <c r="L17" s="98"/>
      <c r="M17" s="98"/>
      <c r="N17" s="98"/>
      <c r="O17" s="98"/>
    </row>
    <row r="18" spans="1:15" ht="13.5" customHeight="1" x14ac:dyDescent="0.25">
      <c r="A18" s="20"/>
      <c r="B18" s="20"/>
      <c r="C18" s="20"/>
      <c r="D18" s="20"/>
      <c r="E18" s="20"/>
      <c r="F18" s="84"/>
      <c r="G18" s="12"/>
      <c r="I18" s="98"/>
      <c r="J18" s="99"/>
      <c r="K18" s="99"/>
      <c r="L18" s="98"/>
      <c r="M18" s="98"/>
      <c r="N18" s="98"/>
      <c r="O18" s="98"/>
    </row>
    <row r="19" spans="1:15" ht="13.5" customHeight="1" x14ac:dyDescent="0.25">
      <c r="A19" s="20"/>
      <c r="B19" s="20"/>
      <c r="C19" s="20"/>
      <c r="D19" s="20"/>
      <c r="E19" s="20"/>
      <c r="F19" s="20"/>
      <c r="G19" s="12"/>
      <c r="I19" s="98"/>
      <c r="J19" s="99"/>
      <c r="K19" s="99"/>
      <c r="L19" s="98"/>
      <c r="M19" s="98"/>
      <c r="N19" s="98"/>
      <c r="O19" s="98"/>
    </row>
    <row r="20" spans="1:15" ht="13.5" customHeight="1" x14ac:dyDescent="0.25">
      <c r="A20" s="20"/>
      <c r="B20" s="255"/>
      <c r="C20" s="256"/>
      <c r="D20" s="257" t="s">
        <v>224</v>
      </c>
      <c r="E20" s="256"/>
      <c r="F20" s="258"/>
      <c r="G20" s="12"/>
      <c r="I20" s="98"/>
      <c r="J20" s="99"/>
      <c r="K20" s="99"/>
      <c r="L20" s="98"/>
      <c r="M20" s="98"/>
      <c r="N20" s="98"/>
      <c r="O20" s="98"/>
    </row>
    <row r="21" spans="1:15" ht="29.25" customHeight="1" x14ac:dyDescent="0.25">
      <c r="A21" s="20"/>
      <c r="B21" s="259" t="s">
        <v>0</v>
      </c>
      <c r="C21" s="260" t="s">
        <v>359</v>
      </c>
      <c r="D21" s="260" t="s">
        <v>14</v>
      </c>
      <c r="E21" s="260" t="s">
        <v>16</v>
      </c>
      <c r="F21" s="260" t="s">
        <v>15</v>
      </c>
      <c r="G21" s="12"/>
      <c r="I21" s="98"/>
      <c r="J21" s="99"/>
      <c r="K21" s="99"/>
      <c r="L21" s="98"/>
      <c r="M21" s="98"/>
      <c r="N21" s="98"/>
      <c r="O21" s="98"/>
    </row>
    <row r="22" spans="1:15" ht="13.5" customHeight="1" x14ac:dyDescent="0.25">
      <c r="A22" s="20"/>
      <c r="B22" s="60" t="s">
        <v>2</v>
      </c>
      <c r="C22" s="414">
        <v>7133.0309999999999</v>
      </c>
      <c r="D22" s="414">
        <v>2540.1170000000002</v>
      </c>
      <c r="E22" s="91">
        <v>0</v>
      </c>
      <c r="F22" s="209">
        <f>SUM(C22:E22)</f>
        <v>9673.148000000001</v>
      </c>
      <c r="G22" s="12"/>
      <c r="I22" s="98"/>
      <c r="J22" s="99"/>
      <c r="K22" s="99"/>
      <c r="L22" s="98"/>
      <c r="M22" s="98"/>
      <c r="N22" s="98"/>
      <c r="O22" s="98"/>
    </row>
    <row r="23" spans="1:15" ht="13.5" customHeight="1" x14ac:dyDescent="0.25">
      <c r="A23" s="20"/>
      <c r="B23" s="60" t="s">
        <v>3</v>
      </c>
      <c r="C23" s="414">
        <v>6899.0919999999987</v>
      </c>
      <c r="D23" s="414">
        <v>2727.1820000000002</v>
      </c>
      <c r="E23" s="91">
        <v>0</v>
      </c>
      <c r="F23" s="209">
        <f>SUM(C23:E23)</f>
        <v>9626.2739999999994</v>
      </c>
      <c r="G23" s="12"/>
      <c r="I23" s="98"/>
      <c r="J23" s="99"/>
      <c r="K23" s="99"/>
      <c r="L23" s="98"/>
      <c r="M23" s="98"/>
      <c r="N23" s="98"/>
      <c r="O23" s="98"/>
    </row>
    <row r="24" spans="1:15" ht="13.5" customHeight="1" x14ac:dyDescent="0.25">
      <c r="A24" s="20"/>
      <c r="B24" s="60" t="s">
        <v>4</v>
      </c>
      <c r="C24" s="414">
        <v>7678.8729999999996</v>
      </c>
      <c r="D24" s="414">
        <v>3233.1590000000001</v>
      </c>
      <c r="E24" s="91">
        <v>0</v>
      </c>
      <c r="F24" s="209">
        <f>SUM(C24:E24)</f>
        <v>10912.031999999999</v>
      </c>
      <c r="G24" s="12"/>
      <c r="I24" s="98"/>
      <c r="J24" s="99"/>
      <c r="K24" s="99"/>
      <c r="L24" s="98"/>
      <c r="M24" s="98"/>
      <c r="N24" s="98"/>
      <c r="O24" s="98"/>
    </row>
    <row r="25" spans="1:15" ht="13.5" customHeight="1" x14ac:dyDescent="0.25">
      <c r="A25" s="20"/>
      <c r="B25" s="60" t="s">
        <v>5</v>
      </c>
      <c r="C25" s="414">
        <v>7554.6790000000001</v>
      </c>
      <c r="D25" s="414">
        <v>3441.0160000000005</v>
      </c>
      <c r="E25" s="91">
        <v>0</v>
      </c>
      <c r="F25" s="209">
        <f>SUM(C25:E25)</f>
        <v>10995.695</v>
      </c>
      <c r="G25" s="12"/>
      <c r="I25" s="98"/>
      <c r="J25" s="99"/>
      <c r="K25" s="99"/>
      <c r="L25" s="98"/>
      <c r="M25" s="98"/>
      <c r="N25" s="98"/>
      <c r="O25" s="98"/>
    </row>
    <row r="26" spans="1:15" ht="13.5" customHeight="1" x14ac:dyDescent="0.25">
      <c r="A26" s="20"/>
      <c r="B26" s="60" t="s">
        <v>6</v>
      </c>
      <c r="C26" s="414">
        <v>8500.0679999999993</v>
      </c>
      <c r="D26" s="414">
        <v>3429.7060000000006</v>
      </c>
      <c r="E26" s="91">
        <v>0</v>
      </c>
      <c r="F26" s="209">
        <f>SUM(C26:E26)</f>
        <v>11929.773999999999</v>
      </c>
      <c r="G26" s="12"/>
      <c r="I26" s="110"/>
      <c r="J26" s="111"/>
      <c r="K26" s="111"/>
      <c r="L26" s="110"/>
      <c r="M26" s="110"/>
      <c r="N26" s="110"/>
      <c r="O26" s="110"/>
    </row>
    <row r="27" spans="1:15" ht="13.5" customHeight="1" x14ac:dyDescent="0.25">
      <c r="A27" s="20"/>
      <c r="B27" s="60" t="s">
        <v>7</v>
      </c>
      <c r="C27" s="414">
        <v>10336.728999999999</v>
      </c>
      <c r="D27" s="414">
        <v>3741.9749999999999</v>
      </c>
      <c r="E27" s="91">
        <v>0</v>
      </c>
      <c r="F27" s="209">
        <f t="shared" ref="F27:F33" si="2">SUM(C27:E27)</f>
        <v>14078.704</v>
      </c>
      <c r="G27" s="12"/>
    </row>
    <row r="28" spans="1:15" ht="13.5" customHeight="1" x14ac:dyDescent="0.25">
      <c r="A28" s="20"/>
      <c r="B28" s="60" t="s">
        <v>8</v>
      </c>
      <c r="C28" s="414">
        <v>10481.432999999999</v>
      </c>
      <c r="D28" s="414">
        <v>4028.7149999999997</v>
      </c>
      <c r="E28" s="91">
        <v>0</v>
      </c>
      <c r="F28" s="209">
        <f t="shared" si="2"/>
        <v>14510.147999999999</v>
      </c>
      <c r="G28" s="12"/>
    </row>
    <row r="29" spans="1:15" ht="13.5" customHeight="1" x14ac:dyDescent="0.25">
      <c r="A29" s="20"/>
      <c r="B29" s="60" t="s">
        <v>9</v>
      </c>
      <c r="C29" s="414">
        <v>9782.1569999999992</v>
      </c>
      <c r="D29" s="414">
        <v>4035.5719999999997</v>
      </c>
      <c r="E29" s="91">
        <v>0</v>
      </c>
      <c r="F29" s="209">
        <f t="shared" si="2"/>
        <v>13817.728999999999</v>
      </c>
      <c r="G29" s="12"/>
    </row>
    <row r="30" spans="1:15" ht="13.5" customHeight="1" x14ac:dyDescent="0.25">
      <c r="A30" s="20"/>
      <c r="B30" s="60" t="s">
        <v>10</v>
      </c>
      <c r="C30" s="414">
        <v>8343.2080000000005</v>
      </c>
      <c r="D30" s="414">
        <v>3159.0296079999994</v>
      </c>
      <c r="E30" s="91">
        <v>0</v>
      </c>
      <c r="F30" s="209">
        <f t="shared" si="2"/>
        <v>11502.237607999999</v>
      </c>
      <c r="G30" s="12"/>
    </row>
    <row r="31" spans="1:15" ht="13.5" customHeight="1" x14ac:dyDescent="0.25">
      <c r="A31" s="20"/>
      <c r="B31" s="60" t="s">
        <v>11</v>
      </c>
      <c r="C31" s="414">
        <v>8024.5409999999993</v>
      </c>
      <c r="D31" s="414">
        <v>3223.8189999999995</v>
      </c>
      <c r="E31" s="91">
        <v>0</v>
      </c>
      <c r="F31" s="209">
        <f t="shared" si="2"/>
        <v>11248.359999999999</v>
      </c>
      <c r="G31" s="12"/>
    </row>
    <row r="32" spans="1:15" ht="13.5" customHeight="1" x14ac:dyDescent="0.25">
      <c r="A32" s="20"/>
      <c r="B32" s="60" t="s">
        <v>12</v>
      </c>
      <c r="C32" s="414">
        <v>6683.3189999999986</v>
      </c>
      <c r="D32" s="414">
        <v>2468.9572410000001</v>
      </c>
      <c r="E32" s="91">
        <v>0</v>
      </c>
      <c r="F32" s="209">
        <f t="shared" si="2"/>
        <v>9152.2762409999996</v>
      </c>
      <c r="G32" s="12"/>
    </row>
    <row r="33" spans="1:7" ht="13.5" customHeight="1" x14ac:dyDescent="0.25">
      <c r="A33" s="20"/>
      <c r="B33" s="60" t="s">
        <v>13</v>
      </c>
      <c r="C33" s="414">
        <v>7125.1350000000002</v>
      </c>
      <c r="D33" s="414">
        <v>2199.6443339999996</v>
      </c>
      <c r="E33" s="91">
        <v>0</v>
      </c>
      <c r="F33" s="209">
        <f t="shared" si="2"/>
        <v>9324.7793339999989</v>
      </c>
      <c r="G33" s="12"/>
    </row>
    <row r="34" spans="1:7" ht="13.5" customHeight="1" x14ac:dyDescent="0.25">
      <c r="A34" s="20"/>
      <c r="B34" s="245" t="s">
        <v>15</v>
      </c>
      <c r="C34" s="254">
        <f>SUM(C22:C33)</f>
        <v>98542.264999999999</v>
      </c>
      <c r="D34" s="254">
        <f>SUM(D22:D33)</f>
        <v>38228.892183000004</v>
      </c>
      <c r="E34" s="254">
        <f>SUM(E22:E33)</f>
        <v>0</v>
      </c>
      <c r="F34" s="254">
        <f>SUM(F22:F33)</f>
        <v>136771.15718299997</v>
      </c>
      <c r="G34" s="12"/>
    </row>
    <row r="35" spans="1:7" ht="13.5" customHeight="1" x14ac:dyDescent="0.25">
      <c r="A35" s="43"/>
      <c r="B35" s="112"/>
      <c r="C35" s="113"/>
      <c r="D35" s="43"/>
      <c r="E35" s="114"/>
      <c r="F35" s="43"/>
      <c r="G35" s="12"/>
    </row>
    <row r="36" spans="1:7" ht="13.5" customHeight="1" x14ac:dyDescent="0.25">
      <c r="A36" s="43"/>
      <c r="B36" s="95" t="s">
        <v>17</v>
      </c>
      <c r="C36" s="12"/>
      <c r="D36" s="12"/>
      <c r="E36" s="12"/>
      <c r="F36" s="12"/>
      <c r="G36" s="12"/>
    </row>
    <row r="37" spans="1:7" ht="13.5" customHeight="1" x14ac:dyDescent="0.25">
      <c r="A37" s="43"/>
      <c r="B37" s="96" t="s">
        <v>20</v>
      </c>
      <c r="C37" s="12"/>
      <c r="D37" s="12"/>
      <c r="E37" s="12"/>
      <c r="F37" s="12"/>
      <c r="G37" s="12"/>
    </row>
    <row r="38" spans="1:7" ht="13.5" customHeight="1" x14ac:dyDescent="0.25">
      <c r="A38" s="43"/>
      <c r="B38" s="96" t="s">
        <v>21</v>
      </c>
      <c r="C38" s="12"/>
      <c r="D38" s="12"/>
      <c r="E38" s="12"/>
      <c r="F38" s="12"/>
      <c r="G38" s="12"/>
    </row>
    <row r="39" spans="1:7" ht="13.5" customHeight="1" x14ac:dyDescent="0.25">
      <c r="A39" s="43"/>
      <c r="B39" s="96"/>
      <c r="C39" s="12"/>
      <c r="D39" s="12"/>
      <c r="E39" s="12"/>
      <c r="F39" s="12"/>
      <c r="G39" s="12"/>
    </row>
    <row r="40" spans="1:7" ht="13.5" customHeight="1" x14ac:dyDescent="0.25">
      <c r="A40" s="43"/>
      <c r="B40" s="97"/>
      <c r="C40" s="12"/>
      <c r="D40" s="12"/>
      <c r="E40" s="12"/>
      <c r="F40" s="12"/>
      <c r="G40" s="12"/>
    </row>
    <row r="41" spans="1:7" x14ac:dyDescent="0.25">
      <c r="A41" s="12"/>
      <c r="B41" s="12"/>
      <c r="C41" s="12"/>
      <c r="D41" s="12"/>
      <c r="E41" s="12"/>
      <c r="F41" s="12"/>
      <c r="G41" s="12"/>
    </row>
    <row r="42" spans="1:7" x14ac:dyDescent="0.25">
      <c r="A42" s="12"/>
      <c r="B42" s="12"/>
      <c r="C42" s="12"/>
      <c r="D42" s="12"/>
      <c r="E42" s="12"/>
      <c r="F42" s="12"/>
      <c r="G42" s="12"/>
    </row>
  </sheetData>
  <phoneticPr fontId="0" type="noConversion"/>
  <printOptions horizontalCentered="1"/>
  <pageMargins left="1.1811023622047245" right="1.1811023622047245" top="1.1811023622047245" bottom="1" header="0" footer="0"/>
  <pageSetup scale="89" orientation="portrait" horizontalDpi="1200" verticalDpi="1200" r:id="rId1"/>
  <headerFooter alignWithMargins="0">
    <oddFooter>&amp;C38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O40"/>
  <sheetViews>
    <sheetView topLeftCell="B1" zoomScale="75" zoomScaleNormal="75" workbookViewId="0">
      <selection activeCell="C22" sqref="C22:D33"/>
    </sheetView>
  </sheetViews>
  <sheetFormatPr baseColWidth="10" defaultRowHeight="13.5" x14ac:dyDescent="0.25"/>
  <cols>
    <col min="1" max="1" width="11.42578125" style="8" hidden="1" customWidth="1"/>
    <col min="2" max="2" width="19.42578125" style="8" customWidth="1"/>
    <col min="3" max="3" width="18.7109375" style="8" customWidth="1"/>
    <col min="4" max="4" width="18.85546875" style="8" customWidth="1"/>
    <col min="5" max="5" width="16.28515625" style="8" customWidth="1"/>
    <col min="6" max="6" width="19" style="8" customWidth="1"/>
    <col min="7" max="16384" width="11.42578125" style="8"/>
  </cols>
  <sheetData>
    <row r="1" spans="1:15" ht="13.5" customHeight="1" x14ac:dyDescent="0.25">
      <c r="A1" s="20"/>
      <c r="B1" s="76" t="s">
        <v>463</v>
      </c>
      <c r="C1" s="20"/>
      <c r="D1" s="20"/>
      <c r="E1" s="20"/>
      <c r="F1" s="20"/>
      <c r="I1" s="28"/>
      <c r="J1" s="28"/>
      <c r="K1" s="28"/>
      <c r="L1" s="28"/>
      <c r="M1" s="28"/>
      <c r="N1" s="28"/>
      <c r="O1" s="28"/>
    </row>
    <row r="2" spans="1:15" ht="13.5" customHeight="1" x14ac:dyDescent="0.25">
      <c r="A2" s="20"/>
      <c r="B2" s="20"/>
      <c r="C2" s="20"/>
      <c r="D2" s="20"/>
      <c r="E2" s="20"/>
      <c r="F2" s="20"/>
      <c r="I2" s="28"/>
      <c r="J2" s="28"/>
      <c r="K2" s="28"/>
      <c r="L2" s="28"/>
      <c r="M2" s="28"/>
      <c r="N2" s="28"/>
      <c r="O2" s="28"/>
    </row>
    <row r="3" spans="1:15" ht="13.5" customHeight="1" x14ac:dyDescent="0.25">
      <c r="A3" s="20"/>
      <c r="B3" s="255"/>
      <c r="C3" s="256"/>
      <c r="D3" s="257" t="s">
        <v>233</v>
      </c>
      <c r="E3" s="256"/>
      <c r="F3" s="258"/>
      <c r="I3" s="28"/>
      <c r="J3" s="28"/>
      <c r="K3" s="28"/>
      <c r="L3" s="28"/>
      <c r="M3" s="28"/>
      <c r="N3" s="28"/>
      <c r="O3" s="28"/>
    </row>
    <row r="4" spans="1:15" ht="30" customHeight="1" x14ac:dyDescent="0.25">
      <c r="A4" s="20"/>
      <c r="B4" s="259" t="s">
        <v>0</v>
      </c>
      <c r="C4" s="260" t="s">
        <v>359</v>
      </c>
      <c r="D4" s="260" t="s">
        <v>14</v>
      </c>
      <c r="E4" s="260" t="s">
        <v>16</v>
      </c>
      <c r="F4" s="260" t="s">
        <v>15</v>
      </c>
      <c r="I4" s="28"/>
      <c r="J4" s="28"/>
      <c r="K4" s="28"/>
      <c r="L4" s="28"/>
      <c r="M4" s="28"/>
      <c r="N4" s="28"/>
      <c r="O4" s="28"/>
    </row>
    <row r="5" spans="1:15" ht="13.5" customHeight="1" x14ac:dyDescent="0.25">
      <c r="A5" s="20"/>
      <c r="B5" s="63" t="s">
        <v>2</v>
      </c>
      <c r="C5" s="414">
        <v>3437.723</v>
      </c>
      <c r="D5" s="414">
        <v>2508.7340000000004</v>
      </c>
      <c r="E5" s="54">
        <v>0</v>
      </c>
      <c r="F5" s="209">
        <f>SUM(C5:E5)</f>
        <v>5946.4570000000003</v>
      </c>
      <c r="G5" s="12"/>
      <c r="I5" s="28"/>
      <c r="J5" s="28"/>
      <c r="K5" s="28"/>
      <c r="L5" s="28"/>
      <c r="M5" s="28"/>
      <c r="N5" s="28"/>
      <c r="O5" s="28"/>
    </row>
    <row r="6" spans="1:15" ht="13.5" customHeight="1" x14ac:dyDescent="0.25">
      <c r="A6" s="20"/>
      <c r="B6" s="63" t="s">
        <v>3</v>
      </c>
      <c r="C6" s="414">
        <v>3440.7829999999999</v>
      </c>
      <c r="D6" s="414">
        <v>5619.4920000000002</v>
      </c>
      <c r="E6" s="54">
        <v>0</v>
      </c>
      <c r="F6" s="209">
        <f>SUM(C6:E6)</f>
        <v>9060.2749999999996</v>
      </c>
      <c r="G6" s="12"/>
      <c r="I6" s="28"/>
      <c r="J6" s="28"/>
      <c r="K6" s="28"/>
      <c r="L6" s="28"/>
      <c r="M6" s="28"/>
      <c r="N6" s="28"/>
      <c r="O6" s="28"/>
    </row>
    <row r="7" spans="1:15" ht="13.5" customHeight="1" x14ac:dyDescent="0.25">
      <c r="A7" s="20"/>
      <c r="B7" s="63" t="s">
        <v>4</v>
      </c>
      <c r="C7" s="414">
        <v>3993.3709999999996</v>
      </c>
      <c r="D7" s="414">
        <v>8539.9650000000001</v>
      </c>
      <c r="E7" s="54">
        <v>0</v>
      </c>
      <c r="F7" s="209">
        <f>SUM(C7:E7)</f>
        <v>12533.335999999999</v>
      </c>
      <c r="G7" s="12"/>
      <c r="I7" s="28"/>
      <c r="J7" s="28"/>
      <c r="K7" s="28"/>
      <c r="L7" s="28"/>
      <c r="M7" s="28"/>
      <c r="N7" s="28"/>
      <c r="O7" s="28"/>
    </row>
    <row r="8" spans="1:15" ht="13.5" customHeight="1" x14ac:dyDescent="0.25">
      <c r="A8" s="20"/>
      <c r="B8" s="63" t="s">
        <v>5</v>
      </c>
      <c r="C8" s="414">
        <v>4133.7700000000004</v>
      </c>
      <c r="D8" s="414">
        <v>8523.6220000000012</v>
      </c>
      <c r="E8" s="54">
        <v>0</v>
      </c>
      <c r="F8" s="209">
        <f>SUM(C8:E8)</f>
        <v>12657.392000000002</v>
      </c>
      <c r="G8" s="12"/>
      <c r="I8" s="28"/>
      <c r="J8" s="28"/>
      <c r="K8" s="28"/>
      <c r="L8" s="28"/>
      <c r="M8" s="28"/>
      <c r="N8" s="28"/>
      <c r="O8" s="28"/>
    </row>
    <row r="9" spans="1:15" ht="13.5" customHeight="1" x14ac:dyDescent="0.25">
      <c r="A9" s="20"/>
      <c r="B9" s="63" t="s">
        <v>6</v>
      </c>
      <c r="C9" s="414">
        <v>4994.7950000000001</v>
      </c>
      <c r="D9" s="414">
        <v>5074.213999999999</v>
      </c>
      <c r="E9" s="54">
        <v>0</v>
      </c>
      <c r="F9" s="209">
        <f>SUM(C9:E9)</f>
        <v>10069.008999999998</v>
      </c>
      <c r="G9" s="12"/>
      <c r="I9" s="28"/>
      <c r="J9" s="28"/>
      <c r="K9" s="28"/>
      <c r="L9" s="28"/>
      <c r="M9" s="28"/>
      <c r="N9" s="28"/>
      <c r="O9" s="28"/>
    </row>
    <row r="10" spans="1:15" ht="13.5" customHeight="1" x14ac:dyDescent="0.25">
      <c r="A10" s="20"/>
      <c r="B10" s="63" t="s">
        <v>7</v>
      </c>
      <c r="C10" s="414">
        <v>5791.5300000000007</v>
      </c>
      <c r="D10" s="414">
        <v>5267.2290000000012</v>
      </c>
      <c r="E10" s="54">
        <v>0</v>
      </c>
      <c r="F10" s="209">
        <f t="shared" ref="F10:F16" si="0">SUM(C10:E10)</f>
        <v>11058.759000000002</v>
      </c>
      <c r="G10" s="12"/>
      <c r="I10" s="28"/>
      <c r="J10" s="28"/>
      <c r="K10" s="28"/>
      <c r="L10" s="28"/>
      <c r="M10" s="28"/>
      <c r="N10" s="28"/>
      <c r="O10" s="28"/>
    </row>
    <row r="11" spans="1:15" ht="13.5" customHeight="1" x14ac:dyDescent="0.25">
      <c r="A11" s="20"/>
      <c r="B11" s="63" t="s">
        <v>8</v>
      </c>
      <c r="C11" s="414">
        <v>5707.3140000000003</v>
      </c>
      <c r="D11" s="414">
        <v>4798.75</v>
      </c>
      <c r="E11" s="54">
        <v>0</v>
      </c>
      <c r="F11" s="209">
        <f t="shared" si="0"/>
        <v>10506.064</v>
      </c>
      <c r="G11" s="12"/>
      <c r="I11" s="28"/>
      <c r="J11" s="28"/>
      <c r="K11" s="28"/>
      <c r="L11" s="28"/>
      <c r="M11" s="28"/>
      <c r="N11" s="28"/>
      <c r="O11" s="28"/>
    </row>
    <row r="12" spans="1:15" ht="13.5" customHeight="1" x14ac:dyDescent="0.25">
      <c r="A12" s="20"/>
      <c r="B12" s="63" t="s">
        <v>9</v>
      </c>
      <c r="C12" s="414">
        <v>5397.4429999999993</v>
      </c>
      <c r="D12" s="414">
        <v>5077.1669999999995</v>
      </c>
      <c r="E12" s="54">
        <v>0</v>
      </c>
      <c r="F12" s="209">
        <f t="shared" si="0"/>
        <v>10474.609999999999</v>
      </c>
      <c r="G12" s="12"/>
      <c r="I12" s="28"/>
      <c r="J12" s="28"/>
      <c r="K12" s="28"/>
      <c r="L12" s="28"/>
      <c r="M12" s="28"/>
      <c r="N12" s="28"/>
      <c r="O12" s="28"/>
    </row>
    <row r="13" spans="1:15" ht="13.5" customHeight="1" x14ac:dyDescent="0.25">
      <c r="A13" s="20"/>
      <c r="B13" s="63" t="s">
        <v>10</v>
      </c>
      <c r="C13" s="414">
        <v>4562.9680000000008</v>
      </c>
      <c r="D13" s="414">
        <v>3242.0764239999962</v>
      </c>
      <c r="E13" s="54">
        <v>0</v>
      </c>
      <c r="F13" s="209">
        <f t="shared" si="0"/>
        <v>7805.044423999997</v>
      </c>
      <c r="G13" s="12"/>
      <c r="I13" s="28"/>
      <c r="J13" s="28"/>
      <c r="K13" s="28"/>
      <c r="L13" s="28"/>
      <c r="M13" s="28"/>
      <c r="N13" s="28"/>
      <c r="O13" s="28"/>
    </row>
    <row r="14" spans="1:15" ht="13.5" customHeight="1" x14ac:dyDescent="0.25">
      <c r="A14" s="20"/>
      <c r="B14" s="63" t="s">
        <v>11</v>
      </c>
      <c r="C14" s="414">
        <v>4441.8880000000017</v>
      </c>
      <c r="D14" s="414">
        <v>3237.6710000000007</v>
      </c>
      <c r="E14" s="54">
        <v>0</v>
      </c>
      <c r="F14" s="209">
        <f t="shared" si="0"/>
        <v>7679.5590000000029</v>
      </c>
      <c r="G14" s="12"/>
      <c r="I14" s="28"/>
      <c r="J14" s="28"/>
      <c r="K14" s="28"/>
      <c r="L14" s="28"/>
      <c r="M14" s="28"/>
      <c r="N14" s="28"/>
      <c r="O14" s="28"/>
    </row>
    <row r="15" spans="1:15" ht="13.5" customHeight="1" x14ac:dyDescent="0.25">
      <c r="A15" s="20"/>
      <c r="B15" s="60" t="s">
        <v>12</v>
      </c>
      <c r="C15" s="414">
        <v>3475.4920000000002</v>
      </c>
      <c r="D15" s="414">
        <v>2283.7758420000018</v>
      </c>
      <c r="E15" s="54">
        <v>0</v>
      </c>
      <c r="F15" s="209">
        <f t="shared" si="0"/>
        <v>5759.267842000002</v>
      </c>
      <c r="G15" s="12"/>
      <c r="I15" s="28"/>
      <c r="J15" s="28"/>
      <c r="K15" s="28"/>
      <c r="L15" s="28"/>
      <c r="M15" s="28"/>
      <c r="N15" s="28"/>
      <c r="O15" s="28"/>
    </row>
    <row r="16" spans="1:15" ht="13.5" customHeight="1" x14ac:dyDescent="0.25">
      <c r="A16" s="20"/>
      <c r="B16" s="63" t="s">
        <v>13</v>
      </c>
      <c r="C16" s="414">
        <v>3682.4950000000013</v>
      </c>
      <c r="D16" s="414">
        <v>2357.1334569999999</v>
      </c>
      <c r="E16" s="54">
        <v>0</v>
      </c>
      <c r="F16" s="209">
        <f t="shared" si="0"/>
        <v>6039.6284570000007</v>
      </c>
      <c r="G16" s="12"/>
      <c r="I16" s="28"/>
      <c r="J16" s="28"/>
      <c r="K16" s="28"/>
      <c r="L16" s="28"/>
      <c r="M16" s="28"/>
      <c r="N16" s="28"/>
      <c r="O16" s="28"/>
    </row>
    <row r="17" spans="1:15" ht="13.5" customHeight="1" x14ac:dyDescent="0.25">
      <c r="A17" s="20"/>
      <c r="B17" s="245" t="s">
        <v>15</v>
      </c>
      <c r="C17" s="209">
        <f>SUM(C5:C16)</f>
        <v>53059.572</v>
      </c>
      <c r="D17" s="209">
        <f>SUM(D5:D16)</f>
        <v>56529.829723000003</v>
      </c>
      <c r="E17" s="209">
        <f>SUM(E5:E16)</f>
        <v>0</v>
      </c>
      <c r="F17" s="254">
        <f>SUM(F5:F16)</f>
        <v>109589.401723</v>
      </c>
      <c r="G17" s="12"/>
      <c r="I17" s="28"/>
      <c r="J17" s="28"/>
      <c r="K17" s="28"/>
      <c r="L17" s="28"/>
      <c r="M17" s="28"/>
      <c r="N17" s="28"/>
      <c r="O17" s="28"/>
    </row>
    <row r="18" spans="1:15" ht="13.5" customHeight="1" x14ac:dyDescent="0.25">
      <c r="A18" s="20"/>
      <c r="B18" s="20"/>
      <c r="C18" s="20"/>
      <c r="D18" s="20"/>
      <c r="E18" s="20"/>
      <c r="F18" s="20"/>
      <c r="G18" s="12"/>
      <c r="I18" s="28"/>
      <c r="J18" s="28"/>
      <c r="K18" s="28"/>
      <c r="L18" s="28"/>
      <c r="M18" s="28"/>
      <c r="N18" s="28"/>
      <c r="O18" s="28"/>
    </row>
    <row r="19" spans="1:15" ht="13.5" customHeight="1" x14ac:dyDescent="0.25">
      <c r="A19" s="20"/>
      <c r="B19" s="20"/>
      <c r="C19" s="20"/>
      <c r="D19" s="20"/>
      <c r="E19" s="20"/>
      <c r="F19" s="20"/>
      <c r="I19" s="28"/>
      <c r="J19" s="28"/>
      <c r="K19" s="28"/>
      <c r="L19" s="28"/>
      <c r="M19" s="28"/>
      <c r="N19" s="28"/>
      <c r="O19" s="28"/>
    </row>
    <row r="20" spans="1:15" ht="13.5" customHeight="1" x14ac:dyDescent="0.25">
      <c r="A20" s="20"/>
      <c r="B20" s="255"/>
      <c r="C20" s="256"/>
      <c r="D20" s="257" t="s">
        <v>226</v>
      </c>
      <c r="E20" s="256"/>
      <c r="F20" s="258"/>
      <c r="H20" s="28"/>
      <c r="I20" s="28"/>
      <c r="J20" s="28"/>
      <c r="K20" s="28"/>
      <c r="L20" s="28"/>
      <c r="M20" s="28"/>
      <c r="N20" s="28"/>
      <c r="O20" s="28"/>
    </row>
    <row r="21" spans="1:15" ht="28.5" customHeight="1" x14ac:dyDescent="0.25">
      <c r="A21" s="20"/>
      <c r="B21" s="259" t="s">
        <v>0</v>
      </c>
      <c r="C21" s="260" t="s">
        <v>359</v>
      </c>
      <c r="D21" s="260" t="s">
        <v>14</v>
      </c>
      <c r="E21" s="260" t="s">
        <v>16</v>
      </c>
      <c r="F21" s="260" t="s">
        <v>15</v>
      </c>
      <c r="H21" s="28"/>
      <c r="I21" s="28"/>
      <c r="J21" s="28"/>
      <c r="K21" s="28"/>
      <c r="L21" s="28"/>
      <c r="M21" s="28"/>
      <c r="N21" s="28"/>
      <c r="O21" s="28"/>
    </row>
    <row r="22" spans="1:15" ht="13.5" customHeight="1" x14ac:dyDescent="0.25">
      <c r="A22" s="20"/>
      <c r="B22" s="60" t="s">
        <v>2</v>
      </c>
      <c r="C22" s="414">
        <v>3470.4620000000004</v>
      </c>
      <c r="D22" s="414">
        <v>1358.72</v>
      </c>
      <c r="E22" s="54">
        <v>0</v>
      </c>
      <c r="F22" s="209">
        <f>SUM(C22:E22)</f>
        <v>4829.1820000000007</v>
      </c>
      <c r="H22" s="235"/>
      <c r="I22" s="235"/>
      <c r="J22" s="28"/>
      <c r="K22" s="144"/>
      <c r="L22" s="28"/>
      <c r="M22" s="28"/>
      <c r="N22" s="28"/>
      <c r="O22" s="28"/>
    </row>
    <row r="23" spans="1:15" ht="13.5" customHeight="1" x14ac:dyDescent="0.25">
      <c r="A23" s="20"/>
      <c r="B23" s="60" t="s">
        <v>3</v>
      </c>
      <c r="C23" s="414">
        <v>3447.902</v>
      </c>
      <c r="D23" s="414">
        <v>1457.1610000000001</v>
      </c>
      <c r="E23" s="54">
        <v>0</v>
      </c>
      <c r="F23" s="209">
        <f>SUM(C23:E23)</f>
        <v>4905.0630000000001</v>
      </c>
      <c r="H23" s="235"/>
      <c r="I23" s="235"/>
      <c r="J23" s="28"/>
      <c r="K23" s="144"/>
      <c r="L23" s="28"/>
      <c r="M23" s="28"/>
      <c r="N23" s="28"/>
      <c r="O23" s="28"/>
    </row>
    <row r="24" spans="1:15" ht="13.5" customHeight="1" x14ac:dyDescent="0.25">
      <c r="A24" s="20"/>
      <c r="B24" s="60" t="s">
        <v>4</v>
      </c>
      <c r="C24" s="414">
        <v>4010.1520000000005</v>
      </c>
      <c r="D24" s="414">
        <v>2167.415</v>
      </c>
      <c r="E24" s="54">
        <v>0</v>
      </c>
      <c r="F24" s="209">
        <f>SUM(C24:E24)</f>
        <v>6177.5670000000009</v>
      </c>
      <c r="H24" s="235"/>
      <c r="I24" s="235"/>
      <c r="J24" s="28"/>
      <c r="K24" s="144"/>
      <c r="L24" s="28"/>
      <c r="M24" s="28"/>
      <c r="N24" s="28"/>
      <c r="O24" s="28"/>
    </row>
    <row r="25" spans="1:15" ht="13.5" customHeight="1" x14ac:dyDescent="0.25">
      <c r="A25" s="20"/>
      <c r="B25" s="60" t="s">
        <v>5</v>
      </c>
      <c r="C25" s="414">
        <v>4439.9450000000006</v>
      </c>
      <c r="D25" s="414">
        <v>2609.5549999999998</v>
      </c>
      <c r="E25" s="54">
        <v>0</v>
      </c>
      <c r="F25" s="209">
        <f>SUM(C25:E25)</f>
        <v>7049.5</v>
      </c>
      <c r="H25" s="235"/>
      <c r="I25" s="235"/>
      <c r="J25" s="28"/>
      <c r="K25" s="144"/>
      <c r="L25" s="28"/>
      <c r="M25" s="28"/>
      <c r="N25" s="28"/>
      <c r="O25" s="28"/>
    </row>
    <row r="26" spans="1:15" ht="13.5" customHeight="1" x14ac:dyDescent="0.25">
      <c r="A26" s="20"/>
      <c r="B26" s="60" t="s">
        <v>6</v>
      </c>
      <c r="C26" s="414">
        <v>5157.5619999999999</v>
      </c>
      <c r="D26" s="414">
        <v>2461.7580000000003</v>
      </c>
      <c r="E26" s="54">
        <v>0</v>
      </c>
      <c r="F26" s="209">
        <f t="shared" ref="F26:F34" si="1">SUM(C26:E26)</f>
        <v>7619.32</v>
      </c>
      <c r="H26" s="235"/>
      <c r="I26" s="235"/>
      <c r="J26" s="28"/>
      <c r="K26" s="144"/>
    </row>
    <row r="27" spans="1:15" ht="13.5" customHeight="1" x14ac:dyDescent="0.25">
      <c r="A27" s="20"/>
      <c r="B27" s="60" t="s">
        <v>7</v>
      </c>
      <c r="C27" s="414">
        <v>6066.6969999999992</v>
      </c>
      <c r="D27" s="414">
        <v>2425.1219999999998</v>
      </c>
      <c r="E27" s="54">
        <v>0</v>
      </c>
      <c r="F27" s="209">
        <f t="shared" si="1"/>
        <v>8491.8189999999995</v>
      </c>
      <c r="H27" s="235"/>
      <c r="I27" s="235"/>
      <c r="J27" s="28"/>
      <c r="K27" s="144"/>
    </row>
    <row r="28" spans="1:15" ht="13.5" customHeight="1" x14ac:dyDescent="0.25">
      <c r="A28" s="20"/>
      <c r="B28" s="60" t="s">
        <v>8</v>
      </c>
      <c r="C28" s="414">
        <v>6136.2720000000008</v>
      </c>
      <c r="D28" s="414">
        <v>2370.5010000000002</v>
      </c>
      <c r="E28" s="54">
        <v>0</v>
      </c>
      <c r="F28" s="209">
        <f t="shared" si="1"/>
        <v>8506.773000000001</v>
      </c>
      <c r="H28" s="235"/>
      <c r="I28" s="235"/>
      <c r="J28" s="28"/>
      <c r="K28" s="144"/>
    </row>
    <row r="29" spans="1:15" ht="13.5" customHeight="1" x14ac:dyDescent="0.25">
      <c r="A29" s="20"/>
      <c r="B29" s="60" t="s">
        <v>9</v>
      </c>
      <c r="C29" s="414">
        <v>5777.7560000000003</v>
      </c>
      <c r="D29" s="414">
        <v>2675.9420000000005</v>
      </c>
      <c r="E29" s="54">
        <v>0</v>
      </c>
      <c r="F29" s="209">
        <f t="shared" si="1"/>
        <v>8453.6980000000003</v>
      </c>
      <c r="H29" s="235"/>
      <c r="I29" s="235"/>
      <c r="J29" s="28"/>
      <c r="K29" s="144"/>
    </row>
    <row r="30" spans="1:15" ht="13.5" customHeight="1" x14ac:dyDescent="0.25">
      <c r="A30" s="20"/>
      <c r="B30" s="60" t="s">
        <v>10</v>
      </c>
      <c r="C30" s="414">
        <v>4865.2511999999988</v>
      </c>
      <c r="D30" s="414">
        <v>1934.9832900000008</v>
      </c>
      <c r="E30" s="54">
        <v>0</v>
      </c>
      <c r="F30" s="209">
        <f t="shared" si="1"/>
        <v>6800.2344899999998</v>
      </c>
      <c r="H30" s="235"/>
      <c r="I30" s="235"/>
      <c r="J30" s="28"/>
      <c r="K30" s="144"/>
    </row>
    <row r="31" spans="1:15" ht="13.5" customHeight="1" x14ac:dyDescent="0.25">
      <c r="A31" s="20"/>
      <c r="B31" s="60" t="s">
        <v>11</v>
      </c>
      <c r="C31" s="414">
        <v>4536.5029999999997</v>
      </c>
      <c r="D31" s="414">
        <v>2041.4680000000005</v>
      </c>
      <c r="E31" s="54">
        <v>0</v>
      </c>
      <c r="F31" s="209">
        <f t="shared" si="1"/>
        <v>6577.9710000000005</v>
      </c>
      <c r="H31" s="235"/>
      <c r="I31" s="235"/>
      <c r="J31" s="28"/>
      <c r="K31" s="144"/>
    </row>
    <row r="32" spans="1:15" ht="13.5" customHeight="1" x14ac:dyDescent="0.25">
      <c r="A32" s="20"/>
      <c r="B32" s="60" t="s">
        <v>12</v>
      </c>
      <c r="C32" s="414">
        <v>3774.1796999999992</v>
      </c>
      <c r="D32" s="414">
        <v>1575.1015570000004</v>
      </c>
      <c r="E32" s="54">
        <v>0</v>
      </c>
      <c r="F32" s="209">
        <f t="shared" si="1"/>
        <v>5349.2812569999996</v>
      </c>
      <c r="H32" s="235"/>
      <c r="I32" s="235"/>
      <c r="J32" s="28"/>
      <c r="K32" s="144"/>
    </row>
    <row r="33" spans="1:11" ht="13.5" customHeight="1" x14ac:dyDescent="0.25">
      <c r="A33" s="20"/>
      <c r="B33" s="60" t="s">
        <v>13</v>
      </c>
      <c r="C33" s="414">
        <v>3531.0091000000007</v>
      </c>
      <c r="D33" s="414">
        <v>1492.3612560000001</v>
      </c>
      <c r="E33" s="54">
        <v>0</v>
      </c>
      <c r="F33" s="209">
        <f t="shared" si="1"/>
        <v>5023.3703560000013</v>
      </c>
      <c r="H33" s="235"/>
      <c r="I33" s="235"/>
      <c r="J33" s="28"/>
      <c r="K33" s="144"/>
    </row>
    <row r="34" spans="1:11" ht="13.5" customHeight="1" x14ac:dyDescent="0.25">
      <c r="A34" s="20"/>
      <c r="B34" s="245" t="s">
        <v>15</v>
      </c>
      <c r="C34" s="209">
        <f>SUM(C22:C33)</f>
        <v>55213.690999999999</v>
      </c>
      <c r="D34" s="209">
        <f>SUM(D22:D33)</f>
        <v>24570.088103000002</v>
      </c>
      <c r="E34" s="209">
        <f>SUM(E22:E33)</f>
        <v>0</v>
      </c>
      <c r="F34" s="209">
        <f t="shared" si="1"/>
        <v>79783.779103000008</v>
      </c>
      <c r="G34" s="12"/>
      <c r="H34" s="28"/>
      <c r="I34" s="28"/>
      <c r="J34" s="28"/>
      <c r="K34" s="144"/>
    </row>
    <row r="35" spans="1:11" ht="13.5" customHeight="1" x14ac:dyDescent="0.25">
      <c r="A35" s="28"/>
      <c r="B35" s="101"/>
      <c r="C35" s="102"/>
      <c r="D35" s="84"/>
      <c r="E35" s="109"/>
      <c r="F35" s="12"/>
      <c r="G35" s="12"/>
    </row>
    <row r="36" spans="1:11" ht="13.5" customHeight="1" x14ac:dyDescent="0.25">
      <c r="A36" s="28"/>
      <c r="B36" s="104" t="s">
        <v>17</v>
      </c>
    </row>
    <row r="37" spans="1:11" ht="13.5" customHeight="1" x14ac:dyDescent="0.25">
      <c r="A37" s="28"/>
      <c r="B37" s="105" t="s">
        <v>20</v>
      </c>
    </row>
    <row r="38" spans="1:11" ht="13.5" customHeight="1" x14ac:dyDescent="0.25">
      <c r="A38" s="28"/>
      <c r="B38" s="105" t="s">
        <v>21</v>
      </c>
    </row>
    <row r="39" spans="1:11" ht="13.5" customHeight="1" x14ac:dyDescent="0.25">
      <c r="A39" s="28"/>
      <c r="B39" s="105"/>
    </row>
    <row r="40" spans="1:11" ht="13.5" customHeight="1" x14ac:dyDescent="0.25">
      <c r="A40" s="28"/>
      <c r="B40" s="106"/>
    </row>
  </sheetData>
  <phoneticPr fontId="0" type="noConversion"/>
  <printOptions horizontalCentered="1"/>
  <pageMargins left="1.1811023622047245" right="1.1811023622047245" top="1.1811023622047245" bottom="1" header="0" footer="0"/>
  <pageSetup scale="85" orientation="portrait" horizontalDpi="1200" verticalDpi="1200" r:id="rId1"/>
  <headerFooter alignWithMargins="0">
    <oddFooter>&amp;C39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pageSetUpPr fitToPage="1"/>
  </sheetPr>
  <dimension ref="A1:O40"/>
  <sheetViews>
    <sheetView topLeftCell="B1" zoomScale="72" zoomScaleNormal="72" workbookViewId="0">
      <selection activeCell="K28" sqref="K28"/>
    </sheetView>
  </sheetViews>
  <sheetFormatPr baseColWidth="10" defaultRowHeight="13.5" x14ac:dyDescent="0.25"/>
  <cols>
    <col min="1" max="1" width="3.85546875" style="8" hidden="1" customWidth="1"/>
    <col min="2" max="2" width="19.42578125" style="8" customWidth="1"/>
    <col min="3" max="4" width="16.42578125" style="8" customWidth="1"/>
    <col min="5" max="5" width="16.28515625" style="8" customWidth="1"/>
    <col min="6" max="6" width="12.7109375" style="8" customWidth="1"/>
    <col min="7" max="16384" width="11.42578125" style="8"/>
  </cols>
  <sheetData>
    <row r="1" spans="1:15" ht="13.5" customHeight="1" x14ac:dyDescent="0.25">
      <c r="A1" s="20"/>
      <c r="B1" s="76" t="s">
        <v>463</v>
      </c>
      <c r="C1" s="20"/>
      <c r="D1" s="20"/>
      <c r="E1" s="20"/>
      <c r="F1" s="20"/>
      <c r="I1" s="28"/>
      <c r="J1" s="28"/>
      <c r="K1" s="28"/>
      <c r="L1" s="28"/>
      <c r="M1" s="28"/>
      <c r="N1" s="28"/>
      <c r="O1" s="28"/>
    </row>
    <row r="2" spans="1:15" ht="13.5" customHeight="1" x14ac:dyDescent="0.25">
      <c r="A2" s="20"/>
      <c r="B2" s="20"/>
      <c r="C2" s="20"/>
      <c r="D2" s="20"/>
      <c r="E2" s="20"/>
      <c r="F2" s="20"/>
      <c r="I2" s="28"/>
      <c r="J2" s="28"/>
      <c r="K2" s="28"/>
      <c r="L2" s="28"/>
      <c r="M2" s="28"/>
      <c r="N2" s="28"/>
      <c r="O2" s="28"/>
    </row>
    <row r="3" spans="1:15" ht="13.5" customHeight="1" x14ac:dyDescent="0.25">
      <c r="A3" s="20"/>
      <c r="B3" s="255"/>
      <c r="C3" s="256"/>
      <c r="D3" s="257" t="s">
        <v>471</v>
      </c>
      <c r="E3" s="256"/>
      <c r="F3" s="258"/>
      <c r="I3" s="28"/>
      <c r="J3" s="28"/>
      <c r="K3" s="28"/>
      <c r="L3" s="28"/>
      <c r="M3" s="28"/>
      <c r="N3" s="28"/>
      <c r="O3" s="28"/>
    </row>
    <row r="4" spans="1:15" ht="30.75" customHeight="1" x14ac:dyDescent="0.25">
      <c r="A4" s="20"/>
      <c r="B4" s="259" t="s">
        <v>0</v>
      </c>
      <c r="C4" s="260" t="s">
        <v>359</v>
      </c>
      <c r="D4" s="260" t="s">
        <v>14</v>
      </c>
      <c r="E4" s="260" t="s">
        <v>16</v>
      </c>
      <c r="F4" s="260" t="s">
        <v>15</v>
      </c>
      <c r="I4" s="28"/>
      <c r="J4" s="28"/>
      <c r="K4" s="28"/>
      <c r="L4" s="28"/>
      <c r="M4" s="28"/>
      <c r="N4" s="28"/>
      <c r="O4" s="28"/>
    </row>
    <row r="5" spans="1:15" ht="13.5" customHeight="1" x14ac:dyDescent="0.25">
      <c r="A5" s="20"/>
      <c r="B5" s="63" t="s">
        <v>2</v>
      </c>
      <c r="C5" s="414"/>
      <c r="D5" s="414"/>
      <c r="E5" s="91">
        <v>0</v>
      </c>
      <c r="F5" s="211">
        <f>SUM(C5:E5)</f>
        <v>0</v>
      </c>
      <c r="I5" s="28"/>
      <c r="J5" s="28"/>
      <c r="K5" s="28"/>
      <c r="L5" s="28"/>
      <c r="M5" s="28"/>
      <c r="N5" s="28"/>
      <c r="O5" s="28"/>
    </row>
    <row r="6" spans="1:15" ht="13.5" customHeight="1" x14ac:dyDescent="0.25">
      <c r="A6" s="20"/>
      <c r="B6" s="63" t="s">
        <v>3</v>
      </c>
      <c r="C6" s="414"/>
      <c r="D6" s="414"/>
      <c r="E6" s="91">
        <v>0</v>
      </c>
      <c r="F6" s="211">
        <f>SUM(C6:E6)</f>
        <v>0</v>
      </c>
      <c r="I6" s="28"/>
      <c r="J6" s="28"/>
      <c r="K6" s="28"/>
      <c r="L6" s="28"/>
      <c r="M6" s="28"/>
      <c r="N6" s="28"/>
      <c r="O6" s="28"/>
    </row>
    <row r="7" spans="1:15" ht="13.5" customHeight="1" x14ac:dyDescent="0.25">
      <c r="A7" s="20"/>
      <c r="B7" s="63" t="s">
        <v>4</v>
      </c>
      <c r="C7" s="414"/>
      <c r="D7" s="414"/>
      <c r="E7" s="91">
        <v>0</v>
      </c>
      <c r="F7" s="211">
        <f>SUM(C7:E7)</f>
        <v>0</v>
      </c>
      <c r="I7" s="28"/>
      <c r="J7" s="28"/>
      <c r="K7" s="28"/>
      <c r="L7" s="28"/>
      <c r="M7" s="28"/>
      <c r="N7" s="28"/>
      <c r="O7" s="28"/>
    </row>
    <row r="8" spans="1:15" ht="13.5" customHeight="1" x14ac:dyDescent="0.25">
      <c r="A8" s="20"/>
      <c r="B8" s="63" t="s">
        <v>5</v>
      </c>
      <c r="C8" s="414"/>
      <c r="D8" s="414"/>
      <c r="E8" s="91">
        <v>0</v>
      </c>
      <c r="F8" s="211">
        <f>SUM(C8:E8)</f>
        <v>0</v>
      </c>
      <c r="I8" s="28"/>
      <c r="J8" s="28"/>
      <c r="K8" s="28"/>
      <c r="L8" s="28"/>
      <c r="M8" s="28"/>
      <c r="N8" s="28"/>
      <c r="O8" s="28"/>
    </row>
    <row r="9" spans="1:15" ht="13.5" customHeight="1" x14ac:dyDescent="0.25">
      <c r="A9" s="20"/>
      <c r="B9" s="63" t="s">
        <v>6</v>
      </c>
      <c r="C9" s="414"/>
      <c r="D9" s="414"/>
      <c r="E9" s="91">
        <v>0</v>
      </c>
      <c r="F9" s="211">
        <f t="shared" ref="F9:F16" si="0">SUM(C9:E9)</f>
        <v>0</v>
      </c>
      <c r="I9" s="28"/>
      <c r="J9" s="28"/>
      <c r="K9" s="28"/>
      <c r="L9" s="28"/>
      <c r="M9" s="28"/>
      <c r="N9" s="28"/>
      <c r="O9" s="28"/>
    </row>
    <row r="10" spans="1:15" ht="13.5" customHeight="1" x14ac:dyDescent="0.25">
      <c r="A10" s="20"/>
      <c r="B10" s="63" t="s">
        <v>7</v>
      </c>
      <c r="C10" s="414"/>
      <c r="D10" s="414"/>
      <c r="E10" s="91">
        <v>0</v>
      </c>
      <c r="F10" s="211">
        <f t="shared" si="0"/>
        <v>0</v>
      </c>
      <c r="I10" s="28"/>
      <c r="J10" s="28"/>
      <c r="K10" s="28"/>
      <c r="L10" s="28"/>
      <c r="M10" s="28"/>
      <c r="N10" s="28"/>
      <c r="O10" s="28"/>
    </row>
    <row r="11" spans="1:15" ht="13.5" customHeight="1" x14ac:dyDescent="0.25">
      <c r="A11" s="20"/>
      <c r="B11" s="63" t="s">
        <v>8</v>
      </c>
      <c r="C11" s="414"/>
      <c r="D11" s="414"/>
      <c r="E11" s="91">
        <v>0</v>
      </c>
      <c r="F11" s="211">
        <f t="shared" si="0"/>
        <v>0</v>
      </c>
      <c r="I11" s="28"/>
      <c r="J11" s="28"/>
      <c r="K11" s="28"/>
      <c r="L11" s="28"/>
      <c r="M11" s="28"/>
      <c r="N11" s="28"/>
      <c r="O11" s="28"/>
    </row>
    <row r="12" spans="1:15" ht="13.5" customHeight="1" x14ac:dyDescent="0.25">
      <c r="A12" s="20"/>
      <c r="B12" s="63" t="s">
        <v>9</v>
      </c>
      <c r="C12" s="414"/>
      <c r="D12" s="414"/>
      <c r="E12" s="91">
        <v>0</v>
      </c>
      <c r="F12" s="211">
        <f t="shared" si="0"/>
        <v>0</v>
      </c>
      <c r="I12" s="28"/>
      <c r="J12" s="28"/>
      <c r="K12" s="28"/>
      <c r="L12" s="28"/>
      <c r="M12" s="28"/>
      <c r="N12" s="28"/>
      <c r="O12" s="28"/>
    </row>
    <row r="13" spans="1:15" ht="13.5" customHeight="1" x14ac:dyDescent="0.25">
      <c r="A13" s="20"/>
      <c r="B13" s="63" t="s">
        <v>10</v>
      </c>
      <c r="C13" s="414">
        <v>1495.7856999999999</v>
      </c>
      <c r="D13" s="414">
        <v>648.28393500000004</v>
      </c>
      <c r="E13" s="91">
        <v>0</v>
      </c>
      <c r="F13" s="211">
        <f t="shared" si="0"/>
        <v>2144.0696349999998</v>
      </c>
      <c r="I13" s="28"/>
      <c r="J13" s="28"/>
      <c r="K13" s="28"/>
      <c r="L13" s="28"/>
      <c r="M13" s="28"/>
      <c r="N13" s="28"/>
      <c r="O13" s="28"/>
    </row>
    <row r="14" spans="1:15" ht="13.5" customHeight="1" x14ac:dyDescent="0.25">
      <c r="A14" s="20"/>
      <c r="B14" s="63" t="s">
        <v>11</v>
      </c>
      <c r="C14" s="414">
        <v>1297.6299999999997</v>
      </c>
      <c r="D14" s="414">
        <v>741.46700000000044</v>
      </c>
      <c r="E14" s="91">
        <v>0</v>
      </c>
      <c r="F14" s="211">
        <f t="shared" si="0"/>
        <v>2039.0970000000002</v>
      </c>
      <c r="I14" s="28"/>
      <c r="J14" s="28"/>
      <c r="K14" s="28"/>
      <c r="L14" s="28"/>
      <c r="M14" s="28"/>
      <c r="N14" s="28"/>
      <c r="O14" s="28"/>
    </row>
    <row r="15" spans="1:15" ht="13.5" customHeight="1" x14ac:dyDescent="0.25">
      <c r="A15" s="20"/>
      <c r="B15" s="60" t="s">
        <v>12</v>
      </c>
      <c r="C15" s="414">
        <v>1182.6836000000003</v>
      </c>
      <c r="D15" s="414">
        <v>558.03027500000007</v>
      </c>
      <c r="E15" s="91">
        <v>0</v>
      </c>
      <c r="F15" s="211">
        <f t="shared" si="0"/>
        <v>1740.7138750000004</v>
      </c>
      <c r="I15" s="28"/>
      <c r="J15" s="28"/>
      <c r="K15" s="28"/>
      <c r="L15" s="28"/>
      <c r="M15" s="28"/>
      <c r="N15" s="28"/>
      <c r="O15" s="28"/>
    </row>
    <row r="16" spans="1:15" ht="13.5" customHeight="1" x14ac:dyDescent="0.25">
      <c r="A16" s="20"/>
      <c r="B16" s="63" t="s">
        <v>13</v>
      </c>
      <c r="C16" s="414">
        <v>49.843000000000004</v>
      </c>
      <c r="D16" s="414">
        <v>21.538</v>
      </c>
      <c r="E16" s="91">
        <v>0</v>
      </c>
      <c r="F16" s="211">
        <f t="shared" si="0"/>
        <v>71.381</v>
      </c>
      <c r="I16" s="28"/>
      <c r="J16" s="28"/>
      <c r="K16" s="28"/>
      <c r="L16" s="28"/>
      <c r="M16" s="28"/>
      <c r="N16" s="28"/>
      <c r="O16" s="28"/>
    </row>
    <row r="17" spans="1:15" ht="13.5" customHeight="1" x14ac:dyDescent="0.25">
      <c r="A17" s="20"/>
      <c r="B17" s="245" t="s">
        <v>15</v>
      </c>
      <c r="C17" s="254">
        <f>SUM(C5:C16)</f>
        <v>4025.9422999999997</v>
      </c>
      <c r="D17" s="254">
        <f>SUM(D5:D16)</f>
        <v>1969.3192100000006</v>
      </c>
      <c r="E17" s="254">
        <f>SUM(E5:E16)</f>
        <v>0</v>
      </c>
      <c r="F17" s="254">
        <f>SUM(F5:F16)</f>
        <v>5995.2615100000003</v>
      </c>
      <c r="G17" s="27"/>
      <c r="I17" s="28"/>
      <c r="J17" s="28"/>
      <c r="K17" s="28"/>
      <c r="L17" s="28"/>
      <c r="M17" s="28"/>
      <c r="N17" s="28"/>
      <c r="O17" s="28"/>
    </row>
    <row r="18" spans="1:15" ht="13.5" customHeight="1" x14ac:dyDescent="0.25">
      <c r="A18" s="20"/>
      <c r="B18" s="20"/>
      <c r="C18" s="20"/>
      <c r="D18" s="20"/>
      <c r="E18" s="107"/>
      <c r="F18" s="20"/>
      <c r="G18" s="12"/>
      <c r="I18" s="28"/>
      <c r="J18" s="28"/>
      <c r="K18" s="28"/>
      <c r="L18" s="28"/>
      <c r="M18" s="28"/>
      <c r="N18" s="28"/>
      <c r="O18" s="28"/>
    </row>
    <row r="19" spans="1:15" ht="13.5" customHeight="1" x14ac:dyDescent="0.25">
      <c r="A19" s="20"/>
      <c r="B19" s="20"/>
      <c r="C19" s="20"/>
      <c r="D19" s="20"/>
      <c r="E19" s="107"/>
      <c r="F19" s="20"/>
      <c r="I19" s="28"/>
      <c r="J19" s="28"/>
      <c r="K19" s="28"/>
      <c r="L19" s="28"/>
      <c r="M19" s="28"/>
      <c r="N19" s="28"/>
      <c r="O19" s="28"/>
    </row>
    <row r="20" spans="1:15" ht="13.5" customHeight="1" x14ac:dyDescent="0.25">
      <c r="A20" s="20"/>
      <c r="B20" s="255"/>
      <c r="C20" s="256"/>
      <c r="D20" s="257" t="s">
        <v>215</v>
      </c>
      <c r="E20" s="256"/>
      <c r="F20" s="258"/>
      <c r="I20" s="28"/>
      <c r="J20" s="28"/>
      <c r="K20" s="28"/>
      <c r="L20" s="28"/>
      <c r="M20" s="28"/>
      <c r="N20" s="28"/>
      <c r="O20" s="28"/>
    </row>
    <row r="21" spans="1:15" ht="30" customHeight="1" x14ac:dyDescent="0.25">
      <c r="A21" s="20"/>
      <c r="B21" s="259" t="s">
        <v>0</v>
      </c>
      <c r="C21" s="260" t="s">
        <v>359</v>
      </c>
      <c r="D21" s="260" t="s">
        <v>14</v>
      </c>
      <c r="E21" s="260" t="s">
        <v>16</v>
      </c>
      <c r="F21" s="260" t="s">
        <v>15</v>
      </c>
      <c r="I21" s="28"/>
      <c r="J21" s="28"/>
      <c r="K21" s="28"/>
      <c r="L21" s="28"/>
      <c r="M21" s="28"/>
      <c r="N21" s="28"/>
      <c r="O21" s="28"/>
    </row>
    <row r="22" spans="1:15" ht="13.5" customHeight="1" x14ac:dyDescent="0.25">
      <c r="A22" s="20"/>
      <c r="B22" s="60" t="s">
        <v>2</v>
      </c>
      <c r="C22" s="414">
        <v>5065.299</v>
      </c>
      <c r="D22" s="414">
        <v>2663.0390000000002</v>
      </c>
      <c r="E22" s="91">
        <v>0</v>
      </c>
      <c r="F22" s="209">
        <f>SUM(C22:E22)</f>
        <v>7728.3379999999997</v>
      </c>
      <c r="I22" s="28"/>
      <c r="J22" s="28"/>
      <c r="K22" s="28"/>
      <c r="L22" s="28"/>
      <c r="M22" s="28"/>
      <c r="N22" s="28"/>
      <c r="O22" s="28"/>
    </row>
    <row r="23" spans="1:15" ht="13.5" customHeight="1" x14ac:dyDescent="0.25">
      <c r="A23" s="20"/>
      <c r="B23" s="60" t="s">
        <v>3</v>
      </c>
      <c r="C23" s="414">
        <v>4981.9840000000004</v>
      </c>
      <c r="D23" s="414">
        <v>2637.2939999999994</v>
      </c>
      <c r="E23" s="91">
        <v>0</v>
      </c>
      <c r="F23" s="209">
        <f>SUM(C23:E23)</f>
        <v>7619.2780000000002</v>
      </c>
      <c r="I23" s="28"/>
      <c r="J23" s="28"/>
      <c r="K23" s="28"/>
      <c r="L23" s="28"/>
      <c r="M23" s="28"/>
      <c r="N23" s="28"/>
      <c r="O23" s="28"/>
    </row>
    <row r="24" spans="1:15" ht="13.5" customHeight="1" x14ac:dyDescent="0.25">
      <c r="A24" s="20"/>
      <c r="B24" s="60" t="s">
        <v>4</v>
      </c>
      <c r="C24" s="414">
        <v>5834.7049999999999</v>
      </c>
      <c r="D24" s="414">
        <v>3161.8759999999993</v>
      </c>
      <c r="E24" s="91">
        <v>0</v>
      </c>
      <c r="F24" s="209">
        <f>SUM(C24:E24)</f>
        <v>8996.5809999999983</v>
      </c>
      <c r="I24" s="28"/>
      <c r="J24" s="28"/>
      <c r="K24" s="28"/>
      <c r="L24" s="28"/>
      <c r="M24" s="28"/>
      <c r="N24" s="28"/>
      <c r="O24" s="28"/>
    </row>
    <row r="25" spans="1:15" ht="13.5" customHeight="1" x14ac:dyDescent="0.25">
      <c r="A25" s="20"/>
      <c r="B25" s="60" t="s">
        <v>5</v>
      </c>
      <c r="C25" s="414">
        <v>6219.4309999999996</v>
      </c>
      <c r="D25" s="414">
        <v>3267.0919999999996</v>
      </c>
      <c r="E25" s="91">
        <v>0</v>
      </c>
      <c r="F25" s="209">
        <f t="shared" ref="F25:F33" si="1">SUM(C25:E25)</f>
        <v>9486.5229999999992</v>
      </c>
      <c r="I25" s="28"/>
      <c r="J25" s="28"/>
      <c r="K25" s="28"/>
      <c r="L25" s="28"/>
      <c r="M25" s="28"/>
      <c r="N25" s="28"/>
      <c r="O25" s="28"/>
    </row>
    <row r="26" spans="1:15" ht="13.5" customHeight="1" x14ac:dyDescent="0.25">
      <c r="A26" s="20"/>
      <c r="B26" s="60" t="s">
        <v>6</v>
      </c>
      <c r="C26" s="414">
        <v>6877.0689999999995</v>
      </c>
      <c r="D26" s="414">
        <v>3535.1490000000003</v>
      </c>
      <c r="E26" s="91">
        <v>0</v>
      </c>
      <c r="F26" s="209">
        <f t="shared" si="1"/>
        <v>10412.218000000001</v>
      </c>
    </row>
    <row r="27" spans="1:15" ht="13.5" customHeight="1" x14ac:dyDescent="0.25">
      <c r="A27" s="20"/>
      <c r="B27" s="60" t="s">
        <v>7</v>
      </c>
      <c r="C27" s="414">
        <v>7769.1780000000008</v>
      </c>
      <c r="D27" s="414">
        <v>3745.6769999999992</v>
      </c>
      <c r="E27" s="91">
        <v>0</v>
      </c>
      <c r="F27" s="209">
        <f t="shared" si="1"/>
        <v>11514.855</v>
      </c>
    </row>
    <row r="28" spans="1:15" ht="13.5" customHeight="1" x14ac:dyDescent="0.25">
      <c r="A28" s="20"/>
      <c r="B28" s="60" t="s">
        <v>8</v>
      </c>
      <c r="C28" s="414">
        <v>7497.2129999999997</v>
      </c>
      <c r="D28" s="414">
        <v>3872.1559999999999</v>
      </c>
      <c r="E28" s="91">
        <v>0</v>
      </c>
      <c r="F28" s="209">
        <f t="shared" si="1"/>
        <v>11369.368999999999</v>
      </c>
    </row>
    <row r="29" spans="1:15" ht="13.5" customHeight="1" x14ac:dyDescent="0.25">
      <c r="A29" s="20"/>
      <c r="B29" s="60" t="s">
        <v>9</v>
      </c>
      <c r="C29" s="414">
        <v>7489.9199999999992</v>
      </c>
      <c r="D29" s="414">
        <v>4040.5679999999998</v>
      </c>
      <c r="E29" s="91">
        <v>0</v>
      </c>
      <c r="F29" s="209">
        <f t="shared" si="1"/>
        <v>11530.487999999999</v>
      </c>
    </row>
    <row r="30" spans="1:15" ht="13.5" customHeight="1" x14ac:dyDescent="0.25">
      <c r="A30" s="20"/>
      <c r="B30" s="60" t="s">
        <v>10</v>
      </c>
      <c r="C30" s="414">
        <v>5155.9448999999995</v>
      </c>
      <c r="D30" s="414">
        <v>2657.5309469999984</v>
      </c>
      <c r="E30" s="91">
        <v>0</v>
      </c>
      <c r="F30" s="209">
        <f t="shared" si="1"/>
        <v>7813.4758469999979</v>
      </c>
    </row>
    <row r="31" spans="1:15" ht="13.5" customHeight="1" x14ac:dyDescent="0.25">
      <c r="A31" s="20"/>
      <c r="B31" s="60" t="s">
        <v>11</v>
      </c>
      <c r="C31" s="414">
        <v>4730.3500000000004</v>
      </c>
      <c r="D31" s="414">
        <v>2866.1120000000005</v>
      </c>
      <c r="E31" s="91">
        <v>0</v>
      </c>
      <c r="F31" s="209">
        <f t="shared" si="1"/>
        <v>7596.4620000000014</v>
      </c>
    </row>
    <row r="32" spans="1:15" ht="13.5" customHeight="1" x14ac:dyDescent="0.25">
      <c r="A32" s="20"/>
      <c r="B32" s="60" t="s">
        <v>12</v>
      </c>
      <c r="C32" s="414">
        <v>4237.5455000000011</v>
      </c>
      <c r="D32" s="414">
        <v>2399.7745940000009</v>
      </c>
      <c r="E32" s="91">
        <v>0</v>
      </c>
      <c r="F32" s="209">
        <f t="shared" si="1"/>
        <v>6637.3200940000024</v>
      </c>
    </row>
    <row r="33" spans="1:7" ht="13.5" customHeight="1" x14ac:dyDescent="0.25">
      <c r="A33" s="20"/>
      <c r="B33" s="60" t="s">
        <v>13</v>
      </c>
      <c r="C33" s="414">
        <v>5323.7907999999989</v>
      </c>
      <c r="D33" s="414">
        <v>2661.1607519999984</v>
      </c>
      <c r="E33" s="91">
        <v>0</v>
      </c>
      <c r="F33" s="209">
        <f t="shared" si="1"/>
        <v>7984.9515519999968</v>
      </c>
    </row>
    <row r="34" spans="1:7" ht="13.5" customHeight="1" x14ac:dyDescent="0.25">
      <c r="A34" s="20"/>
      <c r="B34" s="245" t="s">
        <v>15</v>
      </c>
      <c r="C34" s="254">
        <f>SUM(C22:C33)</f>
        <v>71182.430200000003</v>
      </c>
      <c r="D34" s="254">
        <f>SUM(D22:D33)</f>
        <v>37507.429292999994</v>
      </c>
      <c r="E34" s="254">
        <f>SUM(E22:E33)</f>
        <v>0</v>
      </c>
      <c r="F34" s="254">
        <f>SUM(F22:F33)</f>
        <v>108689.85949300001</v>
      </c>
      <c r="G34" s="27"/>
    </row>
    <row r="35" spans="1:7" ht="13.5" customHeight="1" x14ac:dyDescent="0.25">
      <c r="A35" s="28"/>
      <c r="B35" s="101"/>
      <c r="C35" s="102"/>
      <c r="D35" s="84"/>
      <c r="E35" s="108"/>
      <c r="F35" s="84"/>
      <c r="G35" s="12"/>
    </row>
    <row r="36" spans="1:7" ht="13.5" customHeight="1" x14ac:dyDescent="0.25">
      <c r="A36" s="28"/>
      <c r="B36" s="104" t="s">
        <v>17</v>
      </c>
      <c r="C36" s="20"/>
      <c r="D36" s="20"/>
      <c r="E36" s="20"/>
      <c r="F36" s="20"/>
    </row>
    <row r="37" spans="1:7" ht="13.5" customHeight="1" x14ac:dyDescent="0.25">
      <c r="A37" s="28"/>
      <c r="B37" s="105" t="s">
        <v>20</v>
      </c>
      <c r="C37" s="20"/>
      <c r="D37" s="20"/>
      <c r="E37" s="20"/>
      <c r="F37" s="20"/>
    </row>
    <row r="38" spans="1:7" ht="13.5" customHeight="1" x14ac:dyDescent="0.25">
      <c r="A38" s="28"/>
      <c r="B38" s="105" t="s">
        <v>21</v>
      </c>
      <c r="C38" s="20"/>
      <c r="D38" s="20"/>
      <c r="E38" s="20"/>
      <c r="F38" s="20"/>
    </row>
    <row r="39" spans="1:7" ht="13.5" customHeight="1" x14ac:dyDescent="0.25">
      <c r="A39" s="28"/>
      <c r="B39" s="105" t="s">
        <v>18</v>
      </c>
      <c r="C39" s="20"/>
      <c r="D39" s="20"/>
      <c r="E39" s="20"/>
      <c r="F39" s="20"/>
    </row>
    <row r="40" spans="1:7" ht="13.5" customHeight="1" x14ac:dyDescent="0.25">
      <c r="A40" s="28"/>
      <c r="B40" s="106" t="s">
        <v>19</v>
      </c>
    </row>
  </sheetData>
  <phoneticPr fontId="0" type="noConversion"/>
  <printOptions horizontalCentered="1"/>
  <pageMargins left="1.1811023622047245" right="1.1811023622047245" top="1.1811023622047245" bottom="1" header="0" footer="0"/>
  <pageSetup orientation="portrait" horizontalDpi="1200" verticalDpi="1200" r:id="rId1"/>
  <headerFooter alignWithMargins="0">
    <oddFooter>&amp;C40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O482"/>
  <sheetViews>
    <sheetView zoomScale="69" zoomScaleNormal="69" workbookViewId="0">
      <selection activeCell="C22" sqref="C22:D33"/>
    </sheetView>
  </sheetViews>
  <sheetFormatPr baseColWidth="10" defaultRowHeight="13.5" x14ac:dyDescent="0.25"/>
  <cols>
    <col min="1" max="1" width="0.140625" style="8" customWidth="1"/>
    <col min="2" max="2" width="19.42578125" style="8" customWidth="1"/>
    <col min="3" max="3" width="17.140625" style="8" customWidth="1"/>
    <col min="4" max="4" width="15.42578125" style="8" customWidth="1"/>
    <col min="5" max="5" width="16.28515625" style="8" customWidth="1"/>
    <col min="6" max="6" width="12.7109375" style="8" customWidth="1"/>
    <col min="7" max="9" width="11.42578125" style="8"/>
    <col min="10" max="10" width="66.28515625" style="8" customWidth="1"/>
    <col min="11" max="16384" width="11.42578125" style="8"/>
  </cols>
  <sheetData>
    <row r="1" spans="1:15" ht="13.5" customHeight="1" x14ac:dyDescent="0.25">
      <c r="A1" s="20"/>
      <c r="B1" s="76" t="s">
        <v>463</v>
      </c>
      <c r="C1" s="20"/>
      <c r="D1" s="20"/>
      <c r="E1" s="20"/>
      <c r="F1" s="20"/>
      <c r="I1" s="28"/>
      <c r="J1" s="28"/>
      <c r="K1" s="28"/>
      <c r="L1" s="28"/>
      <c r="M1" s="28"/>
      <c r="N1" s="28"/>
      <c r="O1" s="28"/>
    </row>
    <row r="2" spans="1:15" ht="10.5" customHeight="1" x14ac:dyDescent="0.25">
      <c r="A2" s="20"/>
      <c r="B2" s="20"/>
      <c r="C2" s="20"/>
      <c r="D2" s="20"/>
      <c r="E2" s="20"/>
      <c r="F2" s="20"/>
      <c r="I2" s="98"/>
      <c r="J2" s="99"/>
      <c r="K2" s="99"/>
      <c r="L2" s="98"/>
      <c r="M2" s="98"/>
      <c r="N2" s="98"/>
      <c r="O2" s="98"/>
    </row>
    <row r="3" spans="1:15" ht="13.5" customHeight="1" x14ac:dyDescent="0.25">
      <c r="A3" s="20"/>
      <c r="B3" s="255"/>
      <c r="C3" s="256"/>
      <c r="D3" s="257" t="s">
        <v>228</v>
      </c>
      <c r="E3" s="256"/>
      <c r="F3" s="258"/>
      <c r="I3" s="98"/>
      <c r="J3" s="99"/>
      <c r="K3" s="99"/>
      <c r="L3" s="98"/>
      <c r="M3" s="98"/>
      <c r="N3" s="98"/>
      <c r="O3" s="98"/>
    </row>
    <row r="4" spans="1:15" ht="13.5" customHeight="1" x14ac:dyDescent="0.25">
      <c r="A4" s="20"/>
      <c r="B4" s="259" t="s">
        <v>0</v>
      </c>
      <c r="C4" s="260" t="s">
        <v>359</v>
      </c>
      <c r="D4" s="260" t="s">
        <v>14</v>
      </c>
      <c r="E4" s="260" t="s">
        <v>16</v>
      </c>
      <c r="F4" s="260" t="s">
        <v>15</v>
      </c>
      <c r="I4" s="98"/>
      <c r="J4" s="99"/>
      <c r="K4" s="99"/>
      <c r="L4" s="98"/>
      <c r="M4" s="98"/>
      <c r="N4" s="98"/>
      <c r="O4" s="98"/>
    </row>
    <row r="5" spans="1:15" ht="13.5" customHeight="1" x14ac:dyDescent="0.25">
      <c r="A5" s="20"/>
      <c r="B5" s="63" t="s">
        <v>2</v>
      </c>
      <c r="C5" s="414">
        <v>2768.759</v>
      </c>
      <c r="D5" s="414">
        <v>1278.7860000000001</v>
      </c>
      <c r="E5" s="91">
        <v>0</v>
      </c>
      <c r="F5" s="209">
        <f>SUM(C5:E5)</f>
        <v>4047.5450000000001</v>
      </c>
      <c r="I5" s="98"/>
      <c r="J5" s="99"/>
      <c r="K5" s="99"/>
      <c r="L5" s="98"/>
      <c r="M5" s="98"/>
      <c r="N5" s="98"/>
      <c r="O5" s="98"/>
    </row>
    <row r="6" spans="1:15" ht="13.5" customHeight="1" x14ac:dyDescent="0.25">
      <c r="A6" s="20"/>
      <c r="B6" s="63" t="s">
        <v>3</v>
      </c>
      <c r="C6" s="414">
        <v>2760.221</v>
      </c>
      <c r="D6" s="414">
        <v>1341.5549999999998</v>
      </c>
      <c r="E6" s="91">
        <v>0</v>
      </c>
      <c r="F6" s="209">
        <f>SUM(C6:E6)</f>
        <v>4101.7759999999998</v>
      </c>
      <c r="I6" s="98"/>
      <c r="J6" s="99"/>
      <c r="K6" s="99"/>
      <c r="L6" s="98"/>
      <c r="M6" s="98"/>
      <c r="N6" s="98"/>
      <c r="O6" s="98"/>
    </row>
    <row r="7" spans="1:15" ht="13.5" customHeight="1" x14ac:dyDescent="0.25">
      <c r="A7" s="20"/>
      <c r="B7" s="63" t="s">
        <v>4</v>
      </c>
      <c r="C7" s="414">
        <v>2659.5779999999995</v>
      </c>
      <c r="D7" s="414">
        <v>1496.6440000000002</v>
      </c>
      <c r="E7" s="91">
        <v>0</v>
      </c>
      <c r="F7" s="209">
        <f>SUM(C7:E7)</f>
        <v>4156.2219999999998</v>
      </c>
      <c r="I7" s="98"/>
      <c r="J7" s="99"/>
      <c r="K7" s="99"/>
      <c r="L7" s="98"/>
      <c r="M7" s="98"/>
      <c r="N7" s="98"/>
      <c r="O7" s="98"/>
    </row>
    <row r="8" spans="1:15" ht="13.5" customHeight="1" x14ac:dyDescent="0.25">
      <c r="A8" s="20"/>
      <c r="B8" s="63" t="s">
        <v>5</v>
      </c>
      <c r="C8" s="414">
        <v>2665.9959999999996</v>
      </c>
      <c r="D8" s="414">
        <v>1490.4470000000003</v>
      </c>
      <c r="E8" s="91">
        <v>0</v>
      </c>
      <c r="F8" s="209">
        <f>SUM(C8:E8)</f>
        <v>4156.4430000000002</v>
      </c>
      <c r="I8" s="98"/>
      <c r="J8" s="99"/>
      <c r="K8" s="99"/>
      <c r="L8" s="98"/>
      <c r="M8" s="98"/>
      <c r="N8" s="98"/>
      <c r="O8" s="98"/>
    </row>
    <row r="9" spans="1:15" ht="13.5" customHeight="1" x14ac:dyDescent="0.25">
      <c r="A9" s="20"/>
      <c r="B9" s="63" t="s">
        <v>6</v>
      </c>
      <c r="C9" s="414">
        <v>2866.8710000000001</v>
      </c>
      <c r="D9" s="414">
        <v>1593.4440000000004</v>
      </c>
      <c r="E9" s="91">
        <v>0</v>
      </c>
      <c r="F9" s="209">
        <f>SUM(C9:E9)</f>
        <v>4460.3150000000005</v>
      </c>
      <c r="I9" s="98"/>
      <c r="J9" s="99"/>
      <c r="K9" s="99"/>
      <c r="L9" s="98"/>
      <c r="M9" s="98"/>
      <c r="N9" s="98"/>
      <c r="O9" s="98"/>
    </row>
    <row r="10" spans="1:15" ht="13.5" customHeight="1" x14ac:dyDescent="0.25">
      <c r="A10" s="20"/>
      <c r="B10" s="63" t="s">
        <v>7</v>
      </c>
      <c r="C10" s="414">
        <v>3161.1380000000004</v>
      </c>
      <c r="D10" s="414">
        <v>1840.0749999999998</v>
      </c>
      <c r="E10" s="91">
        <v>0</v>
      </c>
      <c r="F10" s="209">
        <f t="shared" ref="F10:F16" si="0">SUM(C10:E10)</f>
        <v>5001.2129999999997</v>
      </c>
      <c r="I10" s="98"/>
      <c r="J10" s="99"/>
      <c r="K10" s="99"/>
      <c r="L10" s="98"/>
      <c r="M10" s="98"/>
      <c r="N10" s="98"/>
      <c r="O10" s="98"/>
    </row>
    <row r="11" spans="1:15" ht="13.5" customHeight="1" x14ac:dyDescent="0.25">
      <c r="A11" s="20"/>
      <c r="B11" s="63" t="s">
        <v>8</v>
      </c>
      <c r="C11" s="414">
        <v>3148.1899999999996</v>
      </c>
      <c r="D11" s="414">
        <v>1925.2939999999999</v>
      </c>
      <c r="E11" s="91">
        <v>0</v>
      </c>
      <c r="F11" s="209">
        <f t="shared" si="0"/>
        <v>5073.4839999999995</v>
      </c>
      <c r="G11" s="12"/>
      <c r="I11" s="98"/>
      <c r="J11" s="99"/>
      <c r="K11" s="99"/>
      <c r="L11" s="98"/>
      <c r="M11" s="98"/>
      <c r="N11" s="98"/>
      <c r="O11" s="98"/>
    </row>
    <row r="12" spans="1:15" ht="13.5" customHeight="1" x14ac:dyDescent="0.25">
      <c r="A12" s="20"/>
      <c r="B12" s="63" t="s">
        <v>9</v>
      </c>
      <c r="C12" s="414">
        <v>3095.0329999999999</v>
      </c>
      <c r="D12" s="414">
        <v>2184.645</v>
      </c>
      <c r="E12" s="91">
        <v>0</v>
      </c>
      <c r="F12" s="209">
        <f t="shared" si="0"/>
        <v>5279.6779999999999</v>
      </c>
      <c r="G12" s="12"/>
      <c r="I12" s="98"/>
      <c r="J12" s="99"/>
      <c r="K12" s="99"/>
      <c r="L12" s="98"/>
      <c r="M12" s="98"/>
      <c r="N12" s="98"/>
      <c r="O12" s="98"/>
    </row>
    <row r="13" spans="1:15" ht="13.5" customHeight="1" x14ac:dyDescent="0.25">
      <c r="A13" s="20"/>
      <c r="B13" s="63" t="s">
        <v>10</v>
      </c>
      <c r="C13" s="414">
        <v>2859.3854999999994</v>
      </c>
      <c r="D13" s="414">
        <v>1715.3812489999993</v>
      </c>
      <c r="E13" s="91">
        <v>0</v>
      </c>
      <c r="F13" s="209">
        <f t="shared" si="0"/>
        <v>4574.7667489999985</v>
      </c>
      <c r="G13" s="12"/>
      <c r="I13" s="98"/>
      <c r="J13" s="99"/>
      <c r="K13" s="99"/>
      <c r="L13" s="98"/>
      <c r="M13" s="98"/>
      <c r="N13" s="98"/>
      <c r="O13" s="98"/>
    </row>
    <row r="14" spans="1:15" ht="13.5" customHeight="1" x14ac:dyDescent="0.25">
      <c r="A14" s="20"/>
      <c r="B14" s="63" t="s">
        <v>11</v>
      </c>
      <c r="C14" s="414">
        <v>2763.2650000000003</v>
      </c>
      <c r="D14" s="414">
        <v>1917.550999999999</v>
      </c>
      <c r="E14" s="91">
        <v>0</v>
      </c>
      <c r="F14" s="209">
        <f t="shared" si="0"/>
        <v>4680.8159999999989</v>
      </c>
      <c r="G14" s="12"/>
      <c r="I14" s="98"/>
      <c r="J14" s="99"/>
      <c r="K14" s="99"/>
      <c r="L14" s="98"/>
      <c r="M14" s="98"/>
      <c r="N14" s="98"/>
      <c r="O14" s="98"/>
    </row>
    <row r="15" spans="1:15" ht="13.5" customHeight="1" x14ac:dyDescent="0.25">
      <c r="A15" s="20"/>
      <c r="B15" s="60" t="s">
        <v>12</v>
      </c>
      <c r="C15" s="414">
        <v>2415.3384999999998</v>
      </c>
      <c r="D15" s="414">
        <v>1453.1203500000008</v>
      </c>
      <c r="E15" s="91">
        <v>0</v>
      </c>
      <c r="F15" s="209">
        <f t="shared" si="0"/>
        <v>3868.4588500000009</v>
      </c>
      <c r="G15" s="12"/>
      <c r="I15" s="98"/>
      <c r="J15" s="99"/>
      <c r="K15" s="99"/>
      <c r="L15" s="98"/>
      <c r="M15" s="98"/>
      <c r="N15" s="98"/>
      <c r="O15" s="98"/>
    </row>
    <row r="16" spans="1:15" ht="13.5" customHeight="1" x14ac:dyDescent="0.25">
      <c r="A16" s="20"/>
      <c r="B16" s="63" t="s">
        <v>13</v>
      </c>
      <c r="C16" s="414">
        <v>2619.5390000000007</v>
      </c>
      <c r="D16" s="414">
        <v>1348.6512260000013</v>
      </c>
      <c r="E16" s="91">
        <v>0</v>
      </c>
      <c r="F16" s="209">
        <f t="shared" si="0"/>
        <v>3968.190226000002</v>
      </c>
      <c r="G16" s="12"/>
      <c r="I16" s="98"/>
      <c r="J16" s="99"/>
      <c r="K16" s="99"/>
      <c r="L16" s="98"/>
      <c r="M16" s="98"/>
      <c r="N16" s="98"/>
      <c r="O16" s="98"/>
    </row>
    <row r="17" spans="1:15" ht="13.5" customHeight="1" x14ac:dyDescent="0.25">
      <c r="A17" s="20"/>
      <c r="B17" s="245" t="s">
        <v>15</v>
      </c>
      <c r="C17" s="254">
        <f>SUM(C5:C16)</f>
        <v>33783.313999999998</v>
      </c>
      <c r="D17" s="254">
        <f>SUM(D5:D16)</f>
        <v>19585.593825000004</v>
      </c>
      <c r="E17" s="254">
        <f>SUM(E5:E16)</f>
        <v>0</v>
      </c>
      <c r="F17" s="254">
        <f>SUM(F5:F16)</f>
        <v>53368.907824999995</v>
      </c>
      <c r="G17" s="12"/>
      <c r="I17" s="28"/>
      <c r="J17" s="28"/>
      <c r="K17" s="28"/>
      <c r="L17" s="28"/>
      <c r="M17" s="28"/>
      <c r="N17" s="28"/>
      <c r="O17" s="28"/>
    </row>
    <row r="18" spans="1:15" ht="13.5" customHeight="1" x14ac:dyDescent="0.25">
      <c r="A18" s="20"/>
      <c r="B18" s="20"/>
      <c r="C18" s="20"/>
      <c r="D18" s="20"/>
      <c r="E18" s="100"/>
      <c r="F18" s="20"/>
      <c r="G18" s="12"/>
      <c r="I18" s="28"/>
      <c r="J18" s="28"/>
      <c r="K18" s="28"/>
      <c r="L18" s="28"/>
      <c r="M18" s="28"/>
      <c r="N18" s="28"/>
      <c r="O18" s="28"/>
    </row>
    <row r="19" spans="1:15" ht="10.5" customHeight="1" x14ac:dyDescent="0.25">
      <c r="A19" s="20"/>
      <c r="B19" s="20"/>
      <c r="C19" s="20"/>
      <c r="D19" s="20"/>
      <c r="E19" s="100"/>
      <c r="F19" s="20"/>
      <c r="G19" s="12"/>
      <c r="I19" s="28"/>
      <c r="J19" s="28"/>
      <c r="K19" s="28"/>
      <c r="L19" s="28"/>
      <c r="M19" s="28"/>
      <c r="N19" s="28"/>
      <c r="O19" s="28"/>
    </row>
    <row r="20" spans="1:15" ht="13.5" customHeight="1" x14ac:dyDescent="0.25">
      <c r="A20" s="20"/>
      <c r="B20" s="255"/>
      <c r="C20" s="256"/>
      <c r="D20" s="257" t="s">
        <v>364</v>
      </c>
      <c r="E20" s="256"/>
      <c r="F20" s="258"/>
      <c r="G20" s="12"/>
      <c r="I20" s="28"/>
      <c r="J20" s="28"/>
      <c r="K20" s="28"/>
      <c r="L20" s="28"/>
      <c r="M20" s="28"/>
      <c r="N20" s="28"/>
      <c r="O20" s="28"/>
    </row>
    <row r="21" spans="1:15" ht="13.5" customHeight="1" x14ac:dyDescent="0.25">
      <c r="A21" s="20"/>
      <c r="B21" s="259" t="s">
        <v>0</v>
      </c>
      <c r="C21" s="260" t="s">
        <v>359</v>
      </c>
      <c r="D21" s="260" t="s">
        <v>14</v>
      </c>
      <c r="E21" s="260" t="s">
        <v>16</v>
      </c>
      <c r="F21" s="260" t="s">
        <v>15</v>
      </c>
      <c r="G21" s="12"/>
      <c r="I21" s="28"/>
      <c r="J21" s="28"/>
      <c r="K21" s="28"/>
      <c r="L21" s="28"/>
      <c r="M21" s="28"/>
      <c r="N21" s="28"/>
      <c r="O21" s="28"/>
    </row>
    <row r="22" spans="1:15" ht="13.5" customHeight="1" x14ac:dyDescent="0.25">
      <c r="A22" s="20"/>
      <c r="B22" s="60" t="s">
        <v>2</v>
      </c>
      <c r="C22" s="414">
        <v>1094.3580000000002</v>
      </c>
      <c r="D22" s="414">
        <v>667.13100000000009</v>
      </c>
      <c r="E22" s="91">
        <v>0</v>
      </c>
      <c r="F22" s="209">
        <f>SUM(C22:E22)</f>
        <v>1761.4890000000003</v>
      </c>
      <c r="I22" s="28"/>
      <c r="J22" s="28"/>
      <c r="K22" s="28"/>
      <c r="L22" s="28"/>
      <c r="M22" s="28"/>
      <c r="N22" s="28"/>
      <c r="O22" s="28"/>
    </row>
    <row r="23" spans="1:15" ht="13.5" customHeight="1" x14ac:dyDescent="0.25">
      <c r="A23" s="20"/>
      <c r="B23" s="60" t="s">
        <v>3</v>
      </c>
      <c r="C23" s="414">
        <v>1095.1659999999999</v>
      </c>
      <c r="D23" s="414">
        <v>672.49700000000007</v>
      </c>
      <c r="E23" s="91">
        <v>0</v>
      </c>
      <c r="F23" s="209">
        <f>SUM(C23:E23)</f>
        <v>1767.663</v>
      </c>
      <c r="I23" s="28"/>
      <c r="J23" s="28"/>
      <c r="K23" s="28"/>
      <c r="L23" s="28"/>
      <c r="M23" s="28"/>
      <c r="N23" s="28"/>
      <c r="O23" s="28"/>
    </row>
    <row r="24" spans="1:15" ht="13.5" customHeight="1" x14ac:dyDescent="0.25">
      <c r="A24" s="20"/>
      <c r="B24" s="60" t="s">
        <v>4</v>
      </c>
      <c r="C24" s="414">
        <v>1018.7379999999999</v>
      </c>
      <c r="D24" s="414">
        <v>735.82799999999997</v>
      </c>
      <c r="E24" s="91">
        <v>0</v>
      </c>
      <c r="F24" s="209">
        <f>SUM(C24:E24)</f>
        <v>1754.5659999999998</v>
      </c>
      <c r="I24" s="28"/>
      <c r="J24" s="28"/>
      <c r="K24" s="28"/>
      <c r="L24" s="28"/>
      <c r="M24" s="28"/>
      <c r="N24" s="28"/>
      <c r="O24" s="28"/>
    </row>
    <row r="25" spans="1:15" ht="13.5" customHeight="1" x14ac:dyDescent="0.25">
      <c r="A25" s="20"/>
      <c r="B25" s="60" t="s">
        <v>5</v>
      </c>
      <c r="C25" s="414">
        <v>1033.194</v>
      </c>
      <c r="D25" s="414">
        <v>770.54100000000005</v>
      </c>
      <c r="E25" s="91">
        <v>0</v>
      </c>
      <c r="F25" s="209">
        <f t="shared" ref="F25:F33" si="1">SUM(C25:E25)</f>
        <v>1803.7350000000001</v>
      </c>
      <c r="I25" s="28"/>
      <c r="J25" s="28"/>
      <c r="K25" s="28"/>
      <c r="L25" s="28"/>
      <c r="M25" s="28"/>
      <c r="N25" s="28"/>
      <c r="O25" s="28"/>
    </row>
    <row r="26" spans="1:15" ht="13.5" customHeight="1" x14ac:dyDescent="0.25">
      <c r="A26" s="20"/>
      <c r="B26" s="60" t="s">
        <v>6</v>
      </c>
      <c r="C26" s="414">
        <v>1109.5989999999999</v>
      </c>
      <c r="D26" s="414">
        <v>834.41499999999985</v>
      </c>
      <c r="E26" s="91">
        <v>0</v>
      </c>
      <c r="F26" s="209">
        <f t="shared" si="1"/>
        <v>1944.0139999999997</v>
      </c>
    </row>
    <row r="27" spans="1:15" ht="13.5" customHeight="1" x14ac:dyDescent="0.25">
      <c r="A27" s="20"/>
      <c r="B27" s="60" t="s">
        <v>7</v>
      </c>
      <c r="C27" s="414">
        <v>1227.8109999999999</v>
      </c>
      <c r="D27" s="414">
        <v>999.90600000000006</v>
      </c>
      <c r="E27" s="91">
        <v>0</v>
      </c>
      <c r="F27" s="209">
        <f t="shared" si="1"/>
        <v>2227.7170000000001</v>
      </c>
    </row>
    <row r="28" spans="1:15" ht="13.5" customHeight="1" x14ac:dyDescent="0.25">
      <c r="A28" s="20"/>
      <c r="B28" s="60" t="s">
        <v>8</v>
      </c>
      <c r="C28" s="414">
        <v>1216.173</v>
      </c>
      <c r="D28" s="414">
        <v>953.33399999999995</v>
      </c>
      <c r="E28" s="91">
        <v>0</v>
      </c>
      <c r="F28" s="209">
        <f t="shared" si="1"/>
        <v>2169.5070000000001</v>
      </c>
      <c r="G28" s="12"/>
    </row>
    <row r="29" spans="1:15" ht="13.5" customHeight="1" x14ac:dyDescent="0.25">
      <c r="A29" s="20"/>
      <c r="B29" s="60" t="s">
        <v>9</v>
      </c>
      <c r="C29" s="414">
        <v>1205.2760000000001</v>
      </c>
      <c r="D29" s="414">
        <v>1058.318</v>
      </c>
      <c r="E29" s="91">
        <v>0</v>
      </c>
      <c r="F29" s="209">
        <f t="shared" si="1"/>
        <v>2263.5940000000001</v>
      </c>
      <c r="G29" s="12"/>
    </row>
    <row r="30" spans="1:15" ht="13.5" customHeight="1" x14ac:dyDescent="0.25">
      <c r="A30" s="20"/>
      <c r="B30" s="60" t="s">
        <v>10</v>
      </c>
      <c r="C30" s="414">
        <v>1125.9649999999999</v>
      </c>
      <c r="D30" s="414">
        <v>939.46721200000036</v>
      </c>
      <c r="E30" s="91">
        <v>0</v>
      </c>
      <c r="F30" s="209">
        <f t="shared" si="1"/>
        <v>2065.4322120000002</v>
      </c>
      <c r="G30" s="12"/>
    </row>
    <row r="31" spans="1:15" ht="13.5" customHeight="1" x14ac:dyDescent="0.25">
      <c r="A31" s="20"/>
      <c r="B31" s="60" t="s">
        <v>11</v>
      </c>
      <c r="C31" s="414">
        <v>1098.3699999999997</v>
      </c>
      <c r="D31" s="414">
        <v>1008.8730000000002</v>
      </c>
      <c r="E31" s="91">
        <v>0</v>
      </c>
      <c r="F31" s="209">
        <f t="shared" si="1"/>
        <v>2107.2429999999999</v>
      </c>
      <c r="G31" s="12"/>
    </row>
    <row r="32" spans="1:15" ht="13.5" customHeight="1" x14ac:dyDescent="0.25">
      <c r="A32" s="20"/>
      <c r="B32" s="60" t="s">
        <v>12</v>
      </c>
      <c r="C32" s="414">
        <v>1004.097</v>
      </c>
      <c r="D32" s="414">
        <v>830.67300300000022</v>
      </c>
      <c r="E32" s="91">
        <v>0</v>
      </c>
      <c r="F32" s="209">
        <f t="shared" si="1"/>
        <v>1834.7700030000001</v>
      </c>
      <c r="G32" s="12"/>
    </row>
    <row r="33" spans="1:7" ht="13.5" customHeight="1" x14ac:dyDescent="0.25">
      <c r="A33" s="20"/>
      <c r="B33" s="60" t="s">
        <v>13</v>
      </c>
      <c r="C33" s="414">
        <v>1049.02</v>
      </c>
      <c r="D33" s="414">
        <v>735.58670600000005</v>
      </c>
      <c r="E33" s="91">
        <v>0</v>
      </c>
      <c r="F33" s="209">
        <f t="shared" si="1"/>
        <v>1784.606706</v>
      </c>
      <c r="G33" s="12"/>
    </row>
    <row r="34" spans="1:7" ht="13.5" customHeight="1" x14ac:dyDescent="0.25">
      <c r="A34" s="20"/>
      <c r="B34" s="245" t="s">
        <v>15</v>
      </c>
      <c r="C34" s="254">
        <f>SUM(C22:C33)</f>
        <v>13277.767</v>
      </c>
      <c r="D34" s="254">
        <f>SUM(D22:D33)</f>
        <v>10206.569921</v>
      </c>
      <c r="E34" s="419">
        <f>SUM(E22:E33)</f>
        <v>0</v>
      </c>
      <c r="F34" s="254">
        <f>SUM(F22:F33)</f>
        <v>23484.336920999998</v>
      </c>
      <c r="G34" s="12"/>
    </row>
    <row r="35" spans="1:7" ht="13.5" customHeight="1" x14ac:dyDescent="0.25">
      <c r="A35" s="28"/>
      <c r="B35" s="101"/>
      <c r="C35" s="102"/>
      <c r="D35" s="84"/>
      <c r="E35" s="103"/>
      <c r="F35" s="20"/>
      <c r="G35" s="12"/>
    </row>
    <row r="36" spans="1:7" ht="13.5" customHeight="1" x14ac:dyDescent="0.25">
      <c r="A36" s="28"/>
      <c r="B36" s="104" t="s">
        <v>17</v>
      </c>
      <c r="G36" s="12"/>
    </row>
    <row r="37" spans="1:7" ht="13.5" customHeight="1" x14ac:dyDescent="0.25">
      <c r="A37" s="28"/>
      <c r="B37" s="105" t="s">
        <v>20</v>
      </c>
      <c r="G37" s="12"/>
    </row>
    <row r="38" spans="1:7" ht="13.5" customHeight="1" x14ac:dyDescent="0.25">
      <c r="A38" s="28"/>
      <c r="B38" s="105" t="s">
        <v>21</v>
      </c>
      <c r="G38" s="12"/>
    </row>
    <row r="39" spans="1:7" ht="13.5" customHeight="1" x14ac:dyDescent="0.25">
      <c r="A39" s="28"/>
      <c r="B39" s="105" t="s">
        <v>18</v>
      </c>
      <c r="G39" s="12"/>
    </row>
    <row r="40" spans="1:7" ht="13.5" customHeight="1" x14ac:dyDescent="0.25">
      <c r="A40" s="28"/>
      <c r="B40" s="106" t="s">
        <v>19</v>
      </c>
      <c r="G40" s="12"/>
    </row>
    <row r="41" spans="1:7" x14ac:dyDescent="0.25">
      <c r="G41" s="12"/>
    </row>
    <row r="42" spans="1:7" x14ac:dyDescent="0.25">
      <c r="G42" s="12"/>
    </row>
    <row r="43" spans="1:7" x14ac:dyDescent="0.25">
      <c r="G43" s="12"/>
    </row>
    <row r="44" spans="1:7" x14ac:dyDescent="0.25">
      <c r="G44" s="12"/>
    </row>
    <row r="45" spans="1:7" x14ac:dyDescent="0.25">
      <c r="G45" s="12"/>
    </row>
    <row r="46" spans="1:7" x14ac:dyDescent="0.25">
      <c r="G46" s="12"/>
    </row>
    <row r="47" spans="1:7" x14ac:dyDescent="0.25">
      <c r="G47" s="12"/>
    </row>
    <row r="48" spans="1:7" x14ac:dyDescent="0.25">
      <c r="G48" s="12"/>
    </row>
    <row r="49" spans="7:7" x14ac:dyDescent="0.25">
      <c r="G49" s="12"/>
    </row>
    <row r="50" spans="7:7" x14ac:dyDescent="0.25">
      <c r="G50" s="12"/>
    </row>
    <row r="51" spans="7:7" x14ac:dyDescent="0.25">
      <c r="G51" s="12"/>
    </row>
    <row r="52" spans="7:7" x14ac:dyDescent="0.25">
      <c r="G52" s="12"/>
    </row>
    <row r="53" spans="7:7" x14ac:dyDescent="0.25">
      <c r="G53" s="12"/>
    </row>
    <row r="54" spans="7:7" x14ac:dyDescent="0.25">
      <c r="G54" s="12"/>
    </row>
    <row r="55" spans="7:7" x14ac:dyDescent="0.25">
      <c r="G55" s="12"/>
    </row>
    <row r="56" spans="7:7" x14ac:dyDescent="0.25">
      <c r="G56" s="12"/>
    </row>
    <row r="57" spans="7:7" x14ac:dyDescent="0.25">
      <c r="G57" s="12"/>
    </row>
    <row r="58" spans="7:7" x14ac:dyDescent="0.25">
      <c r="G58" s="12"/>
    </row>
    <row r="59" spans="7:7" x14ac:dyDescent="0.25">
      <c r="G59" s="12"/>
    </row>
    <row r="60" spans="7:7" x14ac:dyDescent="0.25">
      <c r="G60" s="12"/>
    </row>
    <row r="61" spans="7:7" x14ac:dyDescent="0.25">
      <c r="G61" s="12"/>
    </row>
    <row r="62" spans="7:7" x14ac:dyDescent="0.25">
      <c r="G62" s="12"/>
    </row>
    <row r="63" spans="7:7" x14ac:dyDescent="0.25">
      <c r="G63" s="12"/>
    </row>
    <row r="64" spans="7:7" x14ac:dyDescent="0.25">
      <c r="G64" s="12"/>
    </row>
    <row r="65" spans="7:7" x14ac:dyDescent="0.25">
      <c r="G65" s="12"/>
    </row>
    <row r="66" spans="7:7" x14ac:dyDescent="0.25">
      <c r="G66" s="12"/>
    </row>
    <row r="67" spans="7:7" x14ac:dyDescent="0.25">
      <c r="G67" s="12"/>
    </row>
    <row r="68" spans="7:7" x14ac:dyDescent="0.25">
      <c r="G68" s="12"/>
    </row>
    <row r="69" spans="7:7" x14ac:dyDescent="0.25">
      <c r="G69" s="12"/>
    </row>
    <row r="70" spans="7:7" x14ac:dyDescent="0.25">
      <c r="G70" s="12"/>
    </row>
    <row r="71" spans="7:7" x14ac:dyDescent="0.25">
      <c r="G71" s="12"/>
    </row>
    <row r="72" spans="7:7" x14ac:dyDescent="0.25">
      <c r="G72" s="12"/>
    </row>
    <row r="73" spans="7:7" x14ac:dyDescent="0.25">
      <c r="G73" s="12"/>
    </row>
    <row r="74" spans="7:7" x14ac:dyDescent="0.25">
      <c r="G74" s="12"/>
    </row>
    <row r="75" spans="7:7" x14ac:dyDescent="0.25">
      <c r="G75" s="12"/>
    </row>
    <row r="76" spans="7:7" x14ac:dyDescent="0.25">
      <c r="G76" s="12"/>
    </row>
    <row r="77" spans="7:7" x14ac:dyDescent="0.25">
      <c r="G77" s="12"/>
    </row>
    <row r="78" spans="7:7" x14ac:dyDescent="0.25">
      <c r="G78" s="12"/>
    </row>
    <row r="79" spans="7:7" x14ac:dyDescent="0.25">
      <c r="G79" s="12"/>
    </row>
    <row r="80" spans="7:7" x14ac:dyDescent="0.25">
      <c r="G80" s="12"/>
    </row>
    <row r="81" spans="7:7" x14ac:dyDescent="0.25">
      <c r="G81" s="12"/>
    </row>
    <row r="82" spans="7:7" x14ac:dyDescent="0.25">
      <c r="G82" s="12"/>
    </row>
    <row r="83" spans="7:7" x14ac:dyDescent="0.25">
      <c r="G83" s="12"/>
    </row>
    <row r="84" spans="7:7" x14ac:dyDescent="0.25">
      <c r="G84" s="12"/>
    </row>
    <row r="85" spans="7:7" x14ac:dyDescent="0.25">
      <c r="G85" s="12"/>
    </row>
    <row r="86" spans="7:7" x14ac:dyDescent="0.25">
      <c r="G86" s="12"/>
    </row>
    <row r="87" spans="7:7" x14ac:dyDescent="0.25">
      <c r="G87" s="12"/>
    </row>
    <row r="88" spans="7:7" x14ac:dyDescent="0.25">
      <c r="G88" s="12"/>
    </row>
    <row r="89" spans="7:7" x14ac:dyDescent="0.25">
      <c r="G89" s="12"/>
    </row>
    <row r="90" spans="7:7" x14ac:dyDescent="0.25">
      <c r="G90" s="12"/>
    </row>
    <row r="91" spans="7:7" x14ac:dyDescent="0.25">
      <c r="G91" s="12"/>
    </row>
    <row r="92" spans="7:7" x14ac:dyDescent="0.25">
      <c r="G92" s="12"/>
    </row>
    <row r="93" spans="7:7" x14ac:dyDescent="0.25">
      <c r="G93" s="12"/>
    </row>
    <row r="94" spans="7:7" x14ac:dyDescent="0.25">
      <c r="G94" s="12"/>
    </row>
    <row r="95" spans="7:7" x14ac:dyDescent="0.25">
      <c r="G95" s="12"/>
    </row>
    <row r="96" spans="7:7" x14ac:dyDescent="0.25">
      <c r="G96" s="12"/>
    </row>
    <row r="97" spans="7:7" x14ac:dyDescent="0.25">
      <c r="G97" s="12"/>
    </row>
    <row r="98" spans="7:7" x14ac:dyDescent="0.25">
      <c r="G98" s="12"/>
    </row>
    <row r="99" spans="7:7" x14ac:dyDescent="0.25">
      <c r="G99" s="12"/>
    </row>
    <row r="100" spans="7:7" x14ac:dyDescent="0.25">
      <c r="G100" s="12"/>
    </row>
    <row r="101" spans="7:7" x14ac:dyDescent="0.25">
      <c r="G101" s="12"/>
    </row>
    <row r="102" spans="7:7" x14ac:dyDescent="0.25">
      <c r="G102" s="12"/>
    </row>
    <row r="103" spans="7:7" x14ac:dyDescent="0.25">
      <c r="G103" s="12"/>
    </row>
    <row r="104" spans="7:7" x14ac:dyDescent="0.25">
      <c r="G104" s="12"/>
    </row>
    <row r="105" spans="7:7" x14ac:dyDescent="0.25">
      <c r="G105" s="12"/>
    </row>
    <row r="106" spans="7:7" x14ac:dyDescent="0.25">
      <c r="G106" s="12"/>
    </row>
    <row r="107" spans="7:7" x14ac:dyDescent="0.25">
      <c r="G107" s="12"/>
    </row>
    <row r="108" spans="7:7" x14ac:dyDescent="0.25">
      <c r="G108" s="12"/>
    </row>
    <row r="109" spans="7:7" x14ac:dyDescent="0.25">
      <c r="G109" s="12"/>
    </row>
    <row r="110" spans="7:7" x14ac:dyDescent="0.25">
      <c r="G110" s="12"/>
    </row>
    <row r="111" spans="7:7" x14ac:dyDescent="0.25">
      <c r="G111" s="12"/>
    </row>
    <row r="112" spans="7:7" x14ac:dyDescent="0.25">
      <c r="G112" s="12"/>
    </row>
    <row r="113" spans="7:7" x14ac:dyDescent="0.25">
      <c r="G113" s="12"/>
    </row>
    <row r="114" spans="7:7" x14ac:dyDescent="0.25">
      <c r="G114" s="12"/>
    </row>
    <row r="115" spans="7:7" x14ac:dyDescent="0.25">
      <c r="G115" s="12"/>
    </row>
    <row r="116" spans="7:7" x14ac:dyDescent="0.25">
      <c r="G116" s="12"/>
    </row>
    <row r="117" spans="7:7" x14ac:dyDescent="0.25">
      <c r="G117" s="12"/>
    </row>
    <row r="118" spans="7:7" x14ac:dyDescent="0.25">
      <c r="G118" s="12"/>
    </row>
    <row r="119" spans="7:7" x14ac:dyDescent="0.25">
      <c r="G119" s="12"/>
    </row>
    <row r="120" spans="7:7" x14ac:dyDescent="0.25">
      <c r="G120" s="12"/>
    </row>
    <row r="121" spans="7:7" x14ac:dyDescent="0.25">
      <c r="G121" s="12"/>
    </row>
    <row r="122" spans="7:7" x14ac:dyDescent="0.25">
      <c r="G122" s="12"/>
    </row>
    <row r="123" spans="7:7" x14ac:dyDescent="0.25">
      <c r="G123" s="12"/>
    </row>
    <row r="124" spans="7:7" x14ac:dyDescent="0.25">
      <c r="G124" s="12"/>
    </row>
    <row r="125" spans="7:7" x14ac:dyDescent="0.25">
      <c r="G125" s="12"/>
    </row>
    <row r="126" spans="7:7" x14ac:dyDescent="0.25">
      <c r="G126" s="12"/>
    </row>
    <row r="127" spans="7:7" x14ac:dyDescent="0.25">
      <c r="G127" s="12"/>
    </row>
    <row r="128" spans="7:7" x14ac:dyDescent="0.25">
      <c r="G128" s="12"/>
    </row>
    <row r="129" spans="7:7" x14ac:dyDescent="0.25">
      <c r="G129" s="12"/>
    </row>
    <row r="130" spans="7:7" x14ac:dyDescent="0.25">
      <c r="G130" s="12"/>
    </row>
    <row r="131" spans="7:7" x14ac:dyDescent="0.25">
      <c r="G131" s="12"/>
    </row>
    <row r="132" spans="7:7" x14ac:dyDescent="0.25">
      <c r="G132" s="12"/>
    </row>
    <row r="133" spans="7:7" x14ac:dyDescent="0.25">
      <c r="G133" s="12"/>
    </row>
    <row r="134" spans="7:7" x14ac:dyDescent="0.25">
      <c r="G134" s="12"/>
    </row>
    <row r="135" spans="7:7" x14ac:dyDescent="0.25">
      <c r="G135" s="12"/>
    </row>
    <row r="136" spans="7:7" x14ac:dyDescent="0.25">
      <c r="G136" s="12"/>
    </row>
    <row r="137" spans="7:7" x14ac:dyDescent="0.25">
      <c r="G137" s="12"/>
    </row>
    <row r="138" spans="7:7" x14ac:dyDescent="0.25">
      <c r="G138" s="12"/>
    </row>
    <row r="139" spans="7:7" x14ac:dyDescent="0.25">
      <c r="G139" s="12"/>
    </row>
    <row r="140" spans="7:7" x14ac:dyDescent="0.25">
      <c r="G140" s="12"/>
    </row>
    <row r="141" spans="7:7" x14ac:dyDescent="0.25">
      <c r="G141" s="12"/>
    </row>
    <row r="142" spans="7:7" x14ac:dyDescent="0.25">
      <c r="G142" s="12"/>
    </row>
    <row r="143" spans="7:7" x14ac:dyDescent="0.25">
      <c r="G143" s="12"/>
    </row>
    <row r="144" spans="7:7" x14ac:dyDescent="0.25">
      <c r="G144" s="12"/>
    </row>
    <row r="145" spans="7:7" x14ac:dyDescent="0.25">
      <c r="G145" s="12"/>
    </row>
    <row r="146" spans="7:7" x14ac:dyDescent="0.25">
      <c r="G146" s="12"/>
    </row>
    <row r="147" spans="7:7" x14ac:dyDescent="0.25">
      <c r="G147" s="12"/>
    </row>
    <row r="148" spans="7:7" x14ac:dyDescent="0.25">
      <c r="G148" s="12"/>
    </row>
    <row r="149" spans="7:7" x14ac:dyDescent="0.25">
      <c r="G149" s="12"/>
    </row>
    <row r="150" spans="7:7" x14ac:dyDescent="0.25">
      <c r="G150" s="12"/>
    </row>
    <row r="151" spans="7:7" x14ac:dyDescent="0.25">
      <c r="G151" s="12"/>
    </row>
    <row r="152" spans="7:7" x14ac:dyDescent="0.25">
      <c r="G152" s="12"/>
    </row>
    <row r="153" spans="7:7" x14ac:dyDescent="0.25">
      <c r="G153" s="12"/>
    </row>
    <row r="154" spans="7:7" x14ac:dyDescent="0.25">
      <c r="G154" s="12"/>
    </row>
    <row r="155" spans="7:7" x14ac:dyDescent="0.25">
      <c r="G155" s="12"/>
    </row>
    <row r="156" spans="7:7" x14ac:dyDescent="0.25">
      <c r="G156" s="12"/>
    </row>
    <row r="157" spans="7:7" x14ac:dyDescent="0.25">
      <c r="G157" s="12"/>
    </row>
    <row r="158" spans="7:7" x14ac:dyDescent="0.25">
      <c r="G158" s="12"/>
    </row>
    <row r="159" spans="7:7" x14ac:dyDescent="0.25">
      <c r="G159" s="12"/>
    </row>
    <row r="160" spans="7:7" x14ac:dyDescent="0.25">
      <c r="G160" s="12"/>
    </row>
    <row r="161" spans="7:7" x14ac:dyDescent="0.25">
      <c r="G161" s="12"/>
    </row>
    <row r="162" spans="7:7" x14ac:dyDescent="0.25">
      <c r="G162" s="12"/>
    </row>
    <row r="163" spans="7:7" x14ac:dyDescent="0.25">
      <c r="G163" s="12"/>
    </row>
    <row r="164" spans="7:7" x14ac:dyDescent="0.25">
      <c r="G164" s="12"/>
    </row>
    <row r="165" spans="7:7" x14ac:dyDescent="0.25">
      <c r="G165" s="12"/>
    </row>
    <row r="166" spans="7:7" x14ac:dyDescent="0.25">
      <c r="G166" s="12"/>
    </row>
    <row r="167" spans="7:7" x14ac:dyDescent="0.25">
      <c r="G167" s="12"/>
    </row>
    <row r="168" spans="7:7" x14ac:dyDescent="0.25">
      <c r="G168" s="12"/>
    </row>
    <row r="169" spans="7:7" x14ac:dyDescent="0.25">
      <c r="G169" s="12"/>
    </row>
    <row r="170" spans="7:7" x14ac:dyDescent="0.25">
      <c r="G170" s="12"/>
    </row>
    <row r="171" spans="7:7" x14ac:dyDescent="0.25">
      <c r="G171" s="12"/>
    </row>
    <row r="172" spans="7:7" x14ac:dyDescent="0.25">
      <c r="G172" s="12"/>
    </row>
    <row r="173" spans="7:7" x14ac:dyDescent="0.25">
      <c r="G173" s="12"/>
    </row>
    <row r="174" spans="7:7" x14ac:dyDescent="0.25">
      <c r="G174" s="12"/>
    </row>
    <row r="175" spans="7:7" x14ac:dyDescent="0.25">
      <c r="G175" s="12"/>
    </row>
    <row r="176" spans="7:7" x14ac:dyDescent="0.25">
      <c r="G176" s="12"/>
    </row>
    <row r="177" spans="7:7" x14ac:dyDescent="0.25">
      <c r="G177" s="12"/>
    </row>
    <row r="178" spans="7:7" x14ac:dyDescent="0.25">
      <c r="G178" s="12"/>
    </row>
    <row r="179" spans="7:7" x14ac:dyDescent="0.25">
      <c r="G179" s="12"/>
    </row>
    <row r="180" spans="7:7" x14ac:dyDescent="0.25">
      <c r="G180" s="12"/>
    </row>
    <row r="181" spans="7:7" x14ac:dyDescent="0.25">
      <c r="G181" s="12"/>
    </row>
    <row r="182" spans="7:7" x14ac:dyDescent="0.25">
      <c r="G182" s="12"/>
    </row>
    <row r="183" spans="7:7" x14ac:dyDescent="0.25">
      <c r="G183" s="12"/>
    </row>
    <row r="184" spans="7:7" x14ac:dyDescent="0.25">
      <c r="G184" s="12"/>
    </row>
    <row r="185" spans="7:7" x14ac:dyDescent="0.25">
      <c r="G185" s="12"/>
    </row>
    <row r="186" spans="7:7" x14ac:dyDescent="0.25">
      <c r="G186" s="12"/>
    </row>
    <row r="187" spans="7:7" x14ac:dyDescent="0.25">
      <c r="G187" s="12"/>
    </row>
    <row r="188" spans="7:7" x14ac:dyDescent="0.25">
      <c r="G188" s="12"/>
    </row>
    <row r="189" spans="7:7" x14ac:dyDescent="0.25">
      <c r="G189" s="12"/>
    </row>
    <row r="190" spans="7:7" x14ac:dyDescent="0.25">
      <c r="G190" s="12"/>
    </row>
    <row r="191" spans="7:7" x14ac:dyDescent="0.25">
      <c r="G191" s="12"/>
    </row>
    <row r="192" spans="7:7" x14ac:dyDescent="0.25">
      <c r="G192" s="12"/>
    </row>
    <row r="193" spans="7:7" x14ac:dyDescent="0.25">
      <c r="G193" s="12"/>
    </row>
    <row r="194" spans="7:7" x14ac:dyDescent="0.25">
      <c r="G194" s="12"/>
    </row>
    <row r="195" spans="7:7" x14ac:dyDescent="0.25">
      <c r="G195" s="12"/>
    </row>
    <row r="196" spans="7:7" x14ac:dyDescent="0.25">
      <c r="G196" s="12"/>
    </row>
    <row r="197" spans="7:7" x14ac:dyDescent="0.25">
      <c r="G197" s="12"/>
    </row>
    <row r="198" spans="7:7" x14ac:dyDescent="0.25">
      <c r="G198" s="12"/>
    </row>
    <row r="199" spans="7:7" x14ac:dyDescent="0.25">
      <c r="G199" s="12"/>
    </row>
    <row r="200" spans="7:7" x14ac:dyDescent="0.25">
      <c r="G200" s="12"/>
    </row>
    <row r="201" spans="7:7" x14ac:dyDescent="0.25">
      <c r="G201" s="12"/>
    </row>
    <row r="202" spans="7:7" x14ac:dyDescent="0.25">
      <c r="G202" s="12"/>
    </row>
    <row r="203" spans="7:7" x14ac:dyDescent="0.25">
      <c r="G203" s="12"/>
    </row>
    <row r="204" spans="7:7" x14ac:dyDescent="0.25">
      <c r="G204" s="12"/>
    </row>
    <row r="205" spans="7:7" x14ac:dyDescent="0.25">
      <c r="G205" s="12"/>
    </row>
    <row r="206" spans="7:7" x14ac:dyDescent="0.25">
      <c r="G206" s="12"/>
    </row>
    <row r="207" spans="7:7" x14ac:dyDescent="0.25">
      <c r="G207" s="12"/>
    </row>
    <row r="208" spans="7:7" x14ac:dyDescent="0.25">
      <c r="G208" s="12"/>
    </row>
    <row r="209" spans="7:7" x14ac:dyDescent="0.25">
      <c r="G209" s="12"/>
    </row>
    <row r="210" spans="7:7" x14ac:dyDescent="0.25">
      <c r="G210" s="12"/>
    </row>
    <row r="211" spans="7:7" x14ac:dyDescent="0.25">
      <c r="G211" s="12"/>
    </row>
    <row r="212" spans="7:7" x14ac:dyDescent="0.25">
      <c r="G212" s="12"/>
    </row>
    <row r="213" spans="7:7" x14ac:dyDescent="0.25">
      <c r="G213" s="12"/>
    </row>
    <row r="214" spans="7:7" x14ac:dyDescent="0.25">
      <c r="G214" s="12"/>
    </row>
    <row r="215" spans="7:7" x14ac:dyDescent="0.25">
      <c r="G215" s="12"/>
    </row>
    <row r="216" spans="7:7" x14ac:dyDescent="0.25">
      <c r="G216" s="12"/>
    </row>
    <row r="217" spans="7:7" x14ac:dyDescent="0.25">
      <c r="G217" s="12"/>
    </row>
    <row r="218" spans="7:7" x14ac:dyDescent="0.25">
      <c r="G218" s="12"/>
    </row>
    <row r="219" spans="7:7" x14ac:dyDescent="0.25">
      <c r="G219" s="12"/>
    </row>
    <row r="220" spans="7:7" x14ac:dyDescent="0.25">
      <c r="G220" s="12"/>
    </row>
    <row r="221" spans="7:7" x14ac:dyDescent="0.25">
      <c r="G221" s="12"/>
    </row>
    <row r="222" spans="7:7" x14ac:dyDescent="0.25">
      <c r="G222" s="12"/>
    </row>
    <row r="223" spans="7:7" x14ac:dyDescent="0.25">
      <c r="G223" s="12"/>
    </row>
    <row r="224" spans="7:7" x14ac:dyDescent="0.25">
      <c r="G224" s="12"/>
    </row>
    <row r="225" spans="7:7" x14ac:dyDescent="0.25">
      <c r="G225" s="12"/>
    </row>
    <row r="226" spans="7:7" x14ac:dyDescent="0.25">
      <c r="G226" s="12"/>
    </row>
    <row r="227" spans="7:7" x14ac:dyDescent="0.25">
      <c r="G227" s="12"/>
    </row>
    <row r="228" spans="7:7" x14ac:dyDescent="0.25">
      <c r="G228" s="12"/>
    </row>
    <row r="229" spans="7:7" x14ac:dyDescent="0.25">
      <c r="G229" s="12"/>
    </row>
    <row r="230" spans="7:7" x14ac:dyDescent="0.25">
      <c r="G230" s="12"/>
    </row>
    <row r="231" spans="7:7" x14ac:dyDescent="0.25">
      <c r="G231" s="12"/>
    </row>
    <row r="232" spans="7:7" x14ac:dyDescent="0.25">
      <c r="G232" s="12"/>
    </row>
    <row r="233" spans="7:7" x14ac:dyDescent="0.25">
      <c r="G233" s="12"/>
    </row>
    <row r="234" spans="7:7" x14ac:dyDescent="0.25">
      <c r="G234" s="12"/>
    </row>
    <row r="235" spans="7:7" x14ac:dyDescent="0.25">
      <c r="G235" s="12"/>
    </row>
    <row r="236" spans="7:7" x14ac:dyDescent="0.25">
      <c r="G236" s="12"/>
    </row>
    <row r="237" spans="7:7" x14ac:dyDescent="0.25">
      <c r="G237" s="12"/>
    </row>
    <row r="238" spans="7:7" x14ac:dyDescent="0.25">
      <c r="G238" s="12"/>
    </row>
    <row r="239" spans="7:7" x14ac:dyDescent="0.25">
      <c r="G239" s="12"/>
    </row>
    <row r="240" spans="7:7" x14ac:dyDescent="0.25">
      <c r="G240" s="12"/>
    </row>
    <row r="241" spans="7:7" x14ac:dyDescent="0.25">
      <c r="G241" s="12"/>
    </row>
    <row r="242" spans="7:7" x14ac:dyDescent="0.25">
      <c r="G242" s="12"/>
    </row>
    <row r="243" spans="7:7" x14ac:dyDescent="0.25">
      <c r="G243" s="12"/>
    </row>
    <row r="244" spans="7:7" x14ac:dyDescent="0.25">
      <c r="G244" s="12"/>
    </row>
    <row r="245" spans="7:7" x14ac:dyDescent="0.25">
      <c r="G245" s="12"/>
    </row>
    <row r="246" spans="7:7" x14ac:dyDescent="0.25">
      <c r="G246" s="12"/>
    </row>
    <row r="247" spans="7:7" x14ac:dyDescent="0.25">
      <c r="G247" s="12"/>
    </row>
    <row r="248" spans="7:7" x14ac:dyDescent="0.25">
      <c r="G248" s="12"/>
    </row>
    <row r="249" spans="7:7" x14ac:dyDescent="0.25">
      <c r="G249" s="12"/>
    </row>
    <row r="250" spans="7:7" x14ac:dyDescent="0.25">
      <c r="G250" s="12"/>
    </row>
    <row r="251" spans="7:7" x14ac:dyDescent="0.25">
      <c r="G251" s="12"/>
    </row>
    <row r="252" spans="7:7" x14ac:dyDescent="0.25">
      <c r="G252" s="12"/>
    </row>
    <row r="253" spans="7:7" x14ac:dyDescent="0.25">
      <c r="G253" s="12"/>
    </row>
    <row r="254" spans="7:7" x14ac:dyDescent="0.25">
      <c r="G254" s="12"/>
    </row>
    <row r="255" spans="7:7" x14ac:dyDescent="0.25">
      <c r="G255" s="12"/>
    </row>
    <row r="256" spans="7:7" x14ac:dyDescent="0.25">
      <c r="G256" s="12"/>
    </row>
    <row r="257" spans="7:7" x14ac:dyDescent="0.25">
      <c r="G257" s="12"/>
    </row>
    <row r="258" spans="7:7" x14ac:dyDescent="0.25">
      <c r="G258" s="12"/>
    </row>
    <row r="259" spans="7:7" x14ac:dyDescent="0.25">
      <c r="G259" s="12"/>
    </row>
    <row r="260" spans="7:7" x14ac:dyDescent="0.25">
      <c r="G260" s="12"/>
    </row>
    <row r="261" spans="7:7" x14ac:dyDescent="0.25">
      <c r="G261" s="12"/>
    </row>
    <row r="262" spans="7:7" x14ac:dyDescent="0.25">
      <c r="G262" s="12"/>
    </row>
    <row r="263" spans="7:7" x14ac:dyDescent="0.25">
      <c r="G263" s="12"/>
    </row>
    <row r="264" spans="7:7" x14ac:dyDescent="0.25">
      <c r="G264" s="12"/>
    </row>
    <row r="265" spans="7:7" x14ac:dyDescent="0.25">
      <c r="G265" s="12"/>
    </row>
    <row r="266" spans="7:7" x14ac:dyDescent="0.25">
      <c r="G266" s="12"/>
    </row>
    <row r="267" spans="7:7" x14ac:dyDescent="0.25">
      <c r="G267" s="12"/>
    </row>
    <row r="268" spans="7:7" x14ac:dyDescent="0.25">
      <c r="G268" s="12"/>
    </row>
    <row r="269" spans="7:7" x14ac:dyDescent="0.25">
      <c r="G269" s="12"/>
    </row>
    <row r="270" spans="7:7" x14ac:dyDescent="0.25">
      <c r="G270" s="12"/>
    </row>
    <row r="271" spans="7:7" x14ac:dyDescent="0.25">
      <c r="G271" s="12"/>
    </row>
    <row r="272" spans="7:7" x14ac:dyDescent="0.25">
      <c r="G272" s="12"/>
    </row>
    <row r="273" spans="7:7" x14ac:dyDescent="0.25">
      <c r="G273" s="12"/>
    </row>
    <row r="274" spans="7:7" x14ac:dyDescent="0.25">
      <c r="G274" s="12"/>
    </row>
    <row r="275" spans="7:7" x14ac:dyDescent="0.25">
      <c r="G275" s="12"/>
    </row>
    <row r="276" spans="7:7" x14ac:dyDescent="0.25">
      <c r="G276" s="12"/>
    </row>
    <row r="277" spans="7:7" x14ac:dyDescent="0.25">
      <c r="G277" s="12"/>
    </row>
    <row r="278" spans="7:7" x14ac:dyDescent="0.25">
      <c r="G278" s="12"/>
    </row>
    <row r="279" spans="7:7" x14ac:dyDescent="0.25">
      <c r="G279" s="12"/>
    </row>
    <row r="280" spans="7:7" x14ac:dyDescent="0.25">
      <c r="G280" s="12"/>
    </row>
    <row r="281" spans="7:7" x14ac:dyDescent="0.25">
      <c r="G281" s="12"/>
    </row>
    <row r="282" spans="7:7" x14ac:dyDescent="0.25">
      <c r="G282" s="12"/>
    </row>
    <row r="283" spans="7:7" x14ac:dyDescent="0.25">
      <c r="G283" s="12"/>
    </row>
    <row r="284" spans="7:7" x14ac:dyDescent="0.25">
      <c r="G284" s="12"/>
    </row>
    <row r="285" spans="7:7" x14ac:dyDescent="0.25">
      <c r="G285" s="12"/>
    </row>
    <row r="286" spans="7:7" x14ac:dyDescent="0.25">
      <c r="G286" s="12"/>
    </row>
    <row r="287" spans="7:7" x14ac:dyDescent="0.25">
      <c r="G287" s="12"/>
    </row>
    <row r="288" spans="7:7" x14ac:dyDescent="0.25">
      <c r="G288" s="12"/>
    </row>
    <row r="289" spans="7:7" x14ac:dyDescent="0.25">
      <c r="G289" s="12"/>
    </row>
    <row r="290" spans="7:7" x14ac:dyDescent="0.25">
      <c r="G290" s="12"/>
    </row>
    <row r="291" spans="7:7" x14ac:dyDescent="0.25">
      <c r="G291" s="12"/>
    </row>
    <row r="292" spans="7:7" x14ac:dyDescent="0.25">
      <c r="G292" s="12"/>
    </row>
    <row r="293" spans="7:7" x14ac:dyDescent="0.25">
      <c r="G293" s="12"/>
    </row>
    <row r="294" spans="7:7" x14ac:dyDescent="0.25">
      <c r="G294" s="12"/>
    </row>
    <row r="295" spans="7:7" x14ac:dyDescent="0.25">
      <c r="G295" s="12"/>
    </row>
    <row r="296" spans="7:7" x14ac:dyDescent="0.25">
      <c r="G296" s="12"/>
    </row>
    <row r="297" spans="7:7" x14ac:dyDescent="0.25">
      <c r="G297" s="12"/>
    </row>
    <row r="298" spans="7:7" x14ac:dyDescent="0.25">
      <c r="G298" s="12"/>
    </row>
    <row r="299" spans="7:7" x14ac:dyDescent="0.25">
      <c r="G299" s="12"/>
    </row>
    <row r="300" spans="7:7" x14ac:dyDescent="0.25">
      <c r="G300" s="12"/>
    </row>
    <row r="301" spans="7:7" x14ac:dyDescent="0.25">
      <c r="G301" s="12"/>
    </row>
    <row r="302" spans="7:7" x14ac:dyDescent="0.25">
      <c r="G302" s="12"/>
    </row>
    <row r="303" spans="7:7" x14ac:dyDescent="0.25">
      <c r="G303" s="12"/>
    </row>
    <row r="304" spans="7:7" x14ac:dyDescent="0.25">
      <c r="G304" s="12"/>
    </row>
    <row r="305" spans="7:7" x14ac:dyDescent="0.25">
      <c r="G305" s="12"/>
    </row>
    <row r="306" spans="7:7" x14ac:dyDescent="0.25">
      <c r="G306" s="12"/>
    </row>
    <row r="307" spans="7:7" x14ac:dyDescent="0.25">
      <c r="G307" s="12"/>
    </row>
    <row r="308" spans="7:7" x14ac:dyDescent="0.25">
      <c r="G308" s="12"/>
    </row>
    <row r="309" spans="7:7" x14ac:dyDescent="0.25">
      <c r="G309" s="12"/>
    </row>
    <row r="310" spans="7:7" x14ac:dyDescent="0.25">
      <c r="G310" s="12"/>
    </row>
    <row r="311" spans="7:7" x14ac:dyDescent="0.25">
      <c r="G311" s="12"/>
    </row>
    <row r="312" spans="7:7" x14ac:dyDescent="0.25">
      <c r="G312" s="12"/>
    </row>
    <row r="313" spans="7:7" x14ac:dyDescent="0.25">
      <c r="G313" s="12"/>
    </row>
    <row r="314" spans="7:7" x14ac:dyDescent="0.25">
      <c r="G314" s="12"/>
    </row>
    <row r="315" spans="7:7" x14ac:dyDescent="0.25">
      <c r="G315" s="12"/>
    </row>
    <row r="316" spans="7:7" x14ac:dyDescent="0.25">
      <c r="G316" s="12"/>
    </row>
    <row r="317" spans="7:7" x14ac:dyDescent="0.25">
      <c r="G317" s="12"/>
    </row>
    <row r="318" spans="7:7" x14ac:dyDescent="0.25">
      <c r="G318" s="12"/>
    </row>
    <row r="319" spans="7:7" x14ac:dyDescent="0.25">
      <c r="G319" s="12"/>
    </row>
    <row r="320" spans="7:7" x14ac:dyDescent="0.25">
      <c r="G320" s="12"/>
    </row>
    <row r="321" spans="7:7" x14ac:dyDescent="0.25">
      <c r="G321" s="12"/>
    </row>
    <row r="322" spans="7:7" x14ac:dyDescent="0.25">
      <c r="G322" s="12"/>
    </row>
    <row r="323" spans="7:7" x14ac:dyDescent="0.25">
      <c r="G323" s="12"/>
    </row>
    <row r="324" spans="7:7" x14ac:dyDescent="0.25">
      <c r="G324" s="12"/>
    </row>
    <row r="325" spans="7:7" x14ac:dyDescent="0.25">
      <c r="G325" s="12"/>
    </row>
    <row r="326" spans="7:7" x14ac:dyDescent="0.25">
      <c r="G326" s="12"/>
    </row>
    <row r="327" spans="7:7" x14ac:dyDescent="0.25">
      <c r="G327" s="12"/>
    </row>
    <row r="328" spans="7:7" x14ac:dyDescent="0.25">
      <c r="G328" s="12"/>
    </row>
    <row r="329" spans="7:7" x14ac:dyDescent="0.25">
      <c r="G329" s="12"/>
    </row>
    <row r="330" spans="7:7" x14ac:dyDescent="0.25">
      <c r="G330" s="12"/>
    </row>
    <row r="331" spans="7:7" x14ac:dyDescent="0.25">
      <c r="G331" s="12"/>
    </row>
    <row r="332" spans="7:7" x14ac:dyDescent="0.25">
      <c r="G332" s="12"/>
    </row>
    <row r="333" spans="7:7" x14ac:dyDescent="0.25">
      <c r="G333" s="12"/>
    </row>
    <row r="334" spans="7:7" x14ac:dyDescent="0.25">
      <c r="G334" s="12"/>
    </row>
    <row r="335" spans="7:7" x14ac:dyDescent="0.25">
      <c r="G335" s="12"/>
    </row>
    <row r="336" spans="7:7" x14ac:dyDescent="0.25">
      <c r="G336" s="12"/>
    </row>
    <row r="337" spans="7:7" x14ac:dyDescent="0.25">
      <c r="G337" s="12"/>
    </row>
    <row r="338" spans="7:7" x14ac:dyDescent="0.25">
      <c r="G338" s="12"/>
    </row>
    <row r="339" spans="7:7" x14ac:dyDescent="0.25">
      <c r="G339" s="12"/>
    </row>
    <row r="340" spans="7:7" x14ac:dyDescent="0.25">
      <c r="G340" s="12"/>
    </row>
    <row r="341" spans="7:7" x14ac:dyDescent="0.25">
      <c r="G341" s="12"/>
    </row>
    <row r="342" spans="7:7" x14ac:dyDescent="0.25">
      <c r="G342" s="12"/>
    </row>
    <row r="343" spans="7:7" x14ac:dyDescent="0.25">
      <c r="G343" s="12"/>
    </row>
    <row r="344" spans="7:7" x14ac:dyDescent="0.25">
      <c r="G344" s="12"/>
    </row>
    <row r="345" spans="7:7" x14ac:dyDescent="0.25">
      <c r="G345" s="12"/>
    </row>
    <row r="346" spans="7:7" x14ac:dyDescent="0.25">
      <c r="G346" s="12"/>
    </row>
    <row r="347" spans="7:7" x14ac:dyDescent="0.25">
      <c r="G347" s="12"/>
    </row>
    <row r="348" spans="7:7" x14ac:dyDescent="0.25">
      <c r="G348" s="12"/>
    </row>
    <row r="349" spans="7:7" x14ac:dyDescent="0.25">
      <c r="G349" s="12"/>
    </row>
    <row r="350" spans="7:7" x14ac:dyDescent="0.25">
      <c r="G350" s="12"/>
    </row>
    <row r="351" spans="7:7" x14ac:dyDescent="0.25">
      <c r="G351" s="12"/>
    </row>
    <row r="352" spans="7:7" x14ac:dyDescent="0.25">
      <c r="G352" s="12"/>
    </row>
    <row r="353" spans="7:7" x14ac:dyDescent="0.25">
      <c r="G353" s="12"/>
    </row>
    <row r="354" spans="7:7" x14ac:dyDescent="0.25">
      <c r="G354" s="12"/>
    </row>
    <row r="355" spans="7:7" x14ac:dyDescent="0.25">
      <c r="G355" s="12"/>
    </row>
    <row r="356" spans="7:7" x14ac:dyDescent="0.25">
      <c r="G356" s="12"/>
    </row>
    <row r="357" spans="7:7" x14ac:dyDescent="0.25">
      <c r="G357" s="12"/>
    </row>
    <row r="358" spans="7:7" x14ac:dyDescent="0.25">
      <c r="G358" s="12"/>
    </row>
    <row r="359" spans="7:7" x14ac:dyDescent="0.25">
      <c r="G359" s="12"/>
    </row>
    <row r="360" spans="7:7" x14ac:dyDescent="0.25">
      <c r="G360" s="12"/>
    </row>
    <row r="361" spans="7:7" x14ac:dyDescent="0.25">
      <c r="G361" s="12"/>
    </row>
    <row r="362" spans="7:7" x14ac:dyDescent="0.25">
      <c r="G362" s="12"/>
    </row>
    <row r="363" spans="7:7" x14ac:dyDescent="0.25">
      <c r="G363" s="12"/>
    </row>
    <row r="364" spans="7:7" x14ac:dyDescent="0.25">
      <c r="G364" s="12"/>
    </row>
    <row r="365" spans="7:7" x14ac:dyDescent="0.25">
      <c r="G365" s="12"/>
    </row>
    <row r="366" spans="7:7" x14ac:dyDescent="0.25">
      <c r="G366" s="12"/>
    </row>
    <row r="367" spans="7:7" x14ac:dyDescent="0.25">
      <c r="G367" s="12"/>
    </row>
    <row r="368" spans="7:7" x14ac:dyDescent="0.25">
      <c r="G368" s="12"/>
    </row>
    <row r="369" spans="7:7" x14ac:dyDescent="0.25">
      <c r="G369" s="12"/>
    </row>
    <row r="370" spans="7:7" x14ac:dyDescent="0.25">
      <c r="G370" s="12"/>
    </row>
    <row r="371" spans="7:7" x14ac:dyDescent="0.25">
      <c r="G371" s="12"/>
    </row>
    <row r="372" spans="7:7" x14ac:dyDescent="0.25">
      <c r="G372" s="12"/>
    </row>
    <row r="373" spans="7:7" x14ac:dyDescent="0.25">
      <c r="G373" s="12"/>
    </row>
    <row r="374" spans="7:7" x14ac:dyDescent="0.25">
      <c r="G374" s="12"/>
    </row>
    <row r="375" spans="7:7" x14ac:dyDescent="0.25">
      <c r="G375" s="12"/>
    </row>
    <row r="376" spans="7:7" x14ac:dyDescent="0.25">
      <c r="G376" s="12"/>
    </row>
    <row r="377" spans="7:7" x14ac:dyDescent="0.25">
      <c r="G377" s="12"/>
    </row>
    <row r="378" spans="7:7" x14ac:dyDescent="0.25">
      <c r="G378" s="12"/>
    </row>
    <row r="379" spans="7:7" x14ac:dyDescent="0.25">
      <c r="G379" s="12"/>
    </row>
    <row r="380" spans="7:7" x14ac:dyDescent="0.25">
      <c r="G380" s="12"/>
    </row>
    <row r="381" spans="7:7" x14ac:dyDescent="0.25">
      <c r="G381" s="12"/>
    </row>
    <row r="382" spans="7:7" x14ac:dyDescent="0.25">
      <c r="G382" s="12"/>
    </row>
    <row r="383" spans="7:7" x14ac:dyDescent="0.25">
      <c r="G383" s="12"/>
    </row>
    <row r="384" spans="7:7" x14ac:dyDescent="0.25">
      <c r="G384" s="12"/>
    </row>
    <row r="385" spans="7:7" x14ac:dyDescent="0.25">
      <c r="G385" s="12"/>
    </row>
    <row r="386" spans="7:7" x14ac:dyDescent="0.25">
      <c r="G386" s="12"/>
    </row>
    <row r="387" spans="7:7" x14ac:dyDescent="0.25">
      <c r="G387" s="12"/>
    </row>
    <row r="388" spans="7:7" x14ac:dyDescent="0.25">
      <c r="G388" s="12"/>
    </row>
    <row r="389" spans="7:7" x14ac:dyDescent="0.25">
      <c r="G389" s="12"/>
    </row>
    <row r="390" spans="7:7" x14ac:dyDescent="0.25">
      <c r="G390" s="12"/>
    </row>
    <row r="391" spans="7:7" x14ac:dyDescent="0.25">
      <c r="G391" s="12"/>
    </row>
    <row r="392" spans="7:7" x14ac:dyDescent="0.25">
      <c r="G392" s="12"/>
    </row>
    <row r="393" spans="7:7" x14ac:dyDescent="0.25">
      <c r="G393" s="12"/>
    </row>
    <row r="394" spans="7:7" x14ac:dyDescent="0.25">
      <c r="G394" s="12"/>
    </row>
    <row r="395" spans="7:7" x14ac:dyDescent="0.25">
      <c r="G395" s="12"/>
    </row>
    <row r="396" spans="7:7" x14ac:dyDescent="0.25">
      <c r="G396" s="12"/>
    </row>
    <row r="397" spans="7:7" x14ac:dyDescent="0.25">
      <c r="G397" s="12"/>
    </row>
    <row r="398" spans="7:7" x14ac:dyDescent="0.25">
      <c r="G398" s="12"/>
    </row>
    <row r="399" spans="7:7" x14ac:dyDescent="0.25">
      <c r="G399" s="12"/>
    </row>
    <row r="400" spans="7:7" x14ac:dyDescent="0.25">
      <c r="G400" s="12"/>
    </row>
    <row r="401" spans="7:7" x14ac:dyDescent="0.25">
      <c r="G401" s="12"/>
    </row>
    <row r="402" spans="7:7" x14ac:dyDescent="0.25">
      <c r="G402" s="12"/>
    </row>
    <row r="403" spans="7:7" x14ac:dyDescent="0.25">
      <c r="G403" s="12"/>
    </row>
    <row r="404" spans="7:7" x14ac:dyDescent="0.25">
      <c r="G404" s="12"/>
    </row>
    <row r="405" spans="7:7" x14ac:dyDescent="0.25">
      <c r="G405" s="12"/>
    </row>
    <row r="406" spans="7:7" x14ac:dyDescent="0.25">
      <c r="G406" s="12"/>
    </row>
    <row r="407" spans="7:7" x14ac:dyDescent="0.25">
      <c r="G407" s="12"/>
    </row>
    <row r="408" spans="7:7" x14ac:dyDescent="0.25">
      <c r="G408" s="12"/>
    </row>
    <row r="409" spans="7:7" x14ac:dyDescent="0.25">
      <c r="G409" s="12"/>
    </row>
    <row r="410" spans="7:7" x14ac:dyDescent="0.25">
      <c r="G410" s="12"/>
    </row>
    <row r="411" spans="7:7" x14ac:dyDescent="0.25">
      <c r="G411" s="12"/>
    </row>
    <row r="412" spans="7:7" x14ac:dyDescent="0.25">
      <c r="G412" s="12"/>
    </row>
    <row r="413" spans="7:7" x14ac:dyDescent="0.25">
      <c r="G413" s="12"/>
    </row>
    <row r="414" spans="7:7" x14ac:dyDescent="0.25">
      <c r="G414" s="12"/>
    </row>
    <row r="415" spans="7:7" x14ac:dyDescent="0.25">
      <c r="G415" s="12"/>
    </row>
    <row r="416" spans="7:7" x14ac:dyDescent="0.25">
      <c r="G416" s="12"/>
    </row>
    <row r="417" spans="7:7" x14ac:dyDescent="0.25">
      <c r="G417" s="12"/>
    </row>
    <row r="418" spans="7:7" x14ac:dyDescent="0.25">
      <c r="G418" s="12"/>
    </row>
    <row r="419" spans="7:7" x14ac:dyDescent="0.25">
      <c r="G419" s="12"/>
    </row>
    <row r="420" spans="7:7" x14ac:dyDescent="0.25">
      <c r="G420" s="12"/>
    </row>
    <row r="421" spans="7:7" x14ac:dyDescent="0.25">
      <c r="G421" s="12"/>
    </row>
    <row r="422" spans="7:7" x14ac:dyDescent="0.25">
      <c r="G422" s="12"/>
    </row>
    <row r="423" spans="7:7" x14ac:dyDescent="0.25">
      <c r="G423" s="12"/>
    </row>
    <row r="424" spans="7:7" x14ac:dyDescent="0.25">
      <c r="G424" s="12"/>
    </row>
    <row r="425" spans="7:7" x14ac:dyDescent="0.25">
      <c r="G425" s="12"/>
    </row>
    <row r="426" spans="7:7" x14ac:dyDescent="0.25">
      <c r="G426" s="12"/>
    </row>
    <row r="427" spans="7:7" x14ac:dyDescent="0.25">
      <c r="G427" s="12"/>
    </row>
    <row r="428" spans="7:7" x14ac:dyDescent="0.25">
      <c r="G428" s="12"/>
    </row>
    <row r="429" spans="7:7" x14ac:dyDescent="0.25">
      <c r="G429" s="12"/>
    </row>
    <row r="430" spans="7:7" x14ac:dyDescent="0.25">
      <c r="G430" s="12"/>
    </row>
    <row r="431" spans="7:7" x14ac:dyDescent="0.25">
      <c r="G431" s="12"/>
    </row>
    <row r="432" spans="7:7" x14ac:dyDescent="0.25">
      <c r="G432" s="12"/>
    </row>
    <row r="433" spans="7:7" x14ac:dyDescent="0.25">
      <c r="G433" s="12"/>
    </row>
    <row r="434" spans="7:7" x14ac:dyDescent="0.25">
      <c r="G434" s="12"/>
    </row>
    <row r="435" spans="7:7" x14ac:dyDescent="0.25">
      <c r="G435" s="12"/>
    </row>
    <row r="436" spans="7:7" x14ac:dyDescent="0.25">
      <c r="G436" s="12"/>
    </row>
    <row r="437" spans="7:7" x14ac:dyDescent="0.25">
      <c r="G437" s="12"/>
    </row>
    <row r="438" spans="7:7" x14ac:dyDescent="0.25">
      <c r="G438" s="12"/>
    </row>
    <row r="439" spans="7:7" x14ac:dyDescent="0.25">
      <c r="G439" s="12"/>
    </row>
    <row r="440" spans="7:7" x14ac:dyDescent="0.25">
      <c r="G440" s="12"/>
    </row>
    <row r="441" spans="7:7" x14ac:dyDescent="0.25">
      <c r="G441" s="12"/>
    </row>
    <row r="442" spans="7:7" x14ac:dyDescent="0.25">
      <c r="G442" s="12"/>
    </row>
    <row r="443" spans="7:7" x14ac:dyDescent="0.25">
      <c r="G443" s="12"/>
    </row>
    <row r="444" spans="7:7" x14ac:dyDescent="0.25">
      <c r="G444" s="12"/>
    </row>
    <row r="445" spans="7:7" x14ac:dyDescent="0.25">
      <c r="G445" s="12"/>
    </row>
    <row r="446" spans="7:7" x14ac:dyDescent="0.25">
      <c r="G446" s="12"/>
    </row>
    <row r="447" spans="7:7" x14ac:dyDescent="0.25">
      <c r="G447" s="12"/>
    </row>
    <row r="448" spans="7:7" x14ac:dyDescent="0.25">
      <c r="G448" s="12"/>
    </row>
    <row r="449" spans="7:7" x14ac:dyDescent="0.25">
      <c r="G449" s="12"/>
    </row>
    <row r="450" spans="7:7" x14ac:dyDescent="0.25">
      <c r="G450" s="12"/>
    </row>
    <row r="451" spans="7:7" x14ac:dyDescent="0.25">
      <c r="G451" s="12"/>
    </row>
    <row r="452" spans="7:7" x14ac:dyDescent="0.25">
      <c r="G452" s="12"/>
    </row>
    <row r="453" spans="7:7" x14ac:dyDescent="0.25">
      <c r="G453" s="12"/>
    </row>
    <row r="454" spans="7:7" x14ac:dyDescent="0.25">
      <c r="G454" s="12"/>
    </row>
    <row r="455" spans="7:7" x14ac:dyDescent="0.25">
      <c r="G455" s="12"/>
    </row>
    <row r="456" spans="7:7" x14ac:dyDescent="0.25">
      <c r="G456" s="12"/>
    </row>
    <row r="457" spans="7:7" x14ac:dyDescent="0.25">
      <c r="G457" s="12"/>
    </row>
    <row r="458" spans="7:7" x14ac:dyDescent="0.25">
      <c r="G458" s="12"/>
    </row>
    <row r="459" spans="7:7" x14ac:dyDescent="0.25">
      <c r="G459" s="12"/>
    </row>
    <row r="460" spans="7:7" x14ac:dyDescent="0.25">
      <c r="G460" s="12"/>
    </row>
    <row r="461" spans="7:7" x14ac:dyDescent="0.25">
      <c r="G461" s="12"/>
    </row>
    <row r="462" spans="7:7" x14ac:dyDescent="0.25">
      <c r="G462" s="12"/>
    </row>
    <row r="463" spans="7:7" x14ac:dyDescent="0.25">
      <c r="G463" s="12"/>
    </row>
    <row r="464" spans="7:7" x14ac:dyDescent="0.25">
      <c r="G464" s="12"/>
    </row>
    <row r="465" spans="7:7" x14ac:dyDescent="0.25">
      <c r="G465" s="12"/>
    </row>
    <row r="466" spans="7:7" x14ac:dyDescent="0.25">
      <c r="G466" s="12"/>
    </row>
    <row r="467" spans="7:7" x14ac:dyDescent="0.25">
      <c r="G467" s="12"/>
    </row>
    <row r="468" spans="7:7" x14ac:dyDescent="0.25">
      <c r="G468" s="12"/>
    </row>
    <row r="469" spans="7:7" x14ac:dyDescent="0.25">
      <c r="G469" s="12"/>
    </row>
    <row r="470" spans="7:7" x14ac:dyDescent="0.25">
      <c r="G470" s="12"/>
    </row>
    <row r="471" spans="7:7" x14ac:dyDescent="0.25">
      <c r="G471" s="12"/>
    </row>
    <row r="472" spans="7:7" x14ac:dyDescent="0.25">
      <c r="G472" s="12"/>
    </row>
    <row r="473" spans="7:7" x14ac:dyDescent="0.25">
      <c r="G473" s="12"/>
    </row>
    <row r="474" spans="7:7" x14ac:dyDescent="0.25">
      <c r="G474" s="12"/>
    </row>
    <row r="475" spans="7:7" x14ac:dyDescent="0.25">
      <c r="G475" s="12"/>
    </row>
    <row r="476" spans="7:7" x14ac:dyDescent="0.25">
      <c r="G476" s="12"/>
    </row>
    <row r="477" spans="7:7" x14ac:dyDescent="0.25">
      <c r="G477" s="12"/>
    </row>
    <row r="478" spans="7:7" x14ac:dyDescent="0.25">
      <c r="G478" s="12"/>
    </row>
    <row r="479" spans="7:7" x14ac:dyDescent="0.25">
      <c r="G479" s="12"/>
    </row>
    <row r="480" spans="7:7" x14ac:dyDescent="0.25">
      <c r="G480" s="12"/>
    </row>
    <row r="481" spans="7:7" x14ac:dyDescent="0.25">
      <c r="G481" s="12"/>
    </row>
    <row r="482" spans="7:7" x14ac:dyDescent="0.25">
      <c r="G482" s="12"/>
    </row>
  </sheetData>
  <phoneticPr fontId="0" type="noConversion"/>
  <printOptions horizontalCentered="1"/>
  <pageMargins left="1.1811023622047245" right="1.1811023622047245" top="0.36" bottom="1" header="0" footer="0"/>
  <pageSetup orientation="portrait" horizontalDpi="1200" verticalDpi="1200" r:id="rId1"/>
  <headerFooter alignWithMargins="0">
    <oddFooter>&amp;C41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pageSetUpPr fitToPage="1"/>
  </sheetPr>
  <dimension ref="A1:O42"/>
  <sheetViews>
    <sheetView zoomScale="77" zoomScaleNormal="77" workbookViewId="0">
      <selection activeCell="C22" sqref="C22:D33"/>
    </sheetView>
  </sheetViews>
  <sheetFormatPr baseColWidth="10" defaultRowHeight="13.5" x14ac:dyDescent="0.25"/>
  <cols>
    <col min="1" max="1" width="0.140625" style="8" customWidth="1"/>
    <col min="2" max="2" width="19.42578125" style="8" customWidth="1"/>
    <col min="3" max="3" width="15" style="8" customWidth="1"/>
    <col min="4" max="4" width="15.42578125" style="8" customWidth="1"/>
    <col min="5" max="5" width="16.28515625" style="8" customWidth="1"/>
    <col min="6" max="6" width="12.7109375" style="8" customWidth="1"/>
    <col min="7" max="16384" width="11.42578125" style="8"/>
  </cols>
  <sheetData>
    <row r="1" spans="1:15" ht="13.5" customHeight="1" x14ac:dyDescent="0.25">
      <c r="A1" s="20"/>
      <c r="B1" s="76" t="s">
        <v>463</v>
      </c>
      <c r="C1" s="20"/>
      <c r="D1" s="20"/>
      <c r="E1" s="20"/>
      <c r="F1" s="20"/>
      <c r="G1" s="12"/>
      <c r="H1" s="12"/>
      <c r="I1" s="28"/>
      <c r="J1" s="28"/>
      <c r="K1" s="28"/>
      <c r="L1" s="28"/>
      <c r="M1" s="28"/>
      <c r="N1" s="28"/>
      <c r="O1" s="28"/>
    </row>
    <row r="2" spans="1:15" ht="13.5" customHeight="1" x14ac:dyDescent="0.25">
      <c r="A2" s="20"/>
      <c r="B2" s="20"/>
      <c r="C2" s="20"/>
      <c r="D2" s="20"/>
      <c r="E2" s="20"/>
      <c r="F2" s="20"/>
      <c r="G2" s="12"/>
      <c r="H2" s="12"/>
      <c r="I2" s="28"/>
      <c r="J2" s="28"/>
      <c r="K2" s="28"/>
      <c r="L2" s="28"/>
      <c r="M2" s="28"/>
      <c r="N2" s="28"/>
      <c r="O2" s="28"/>
    </row>
    <row r="3" spans="1:15" ht="13.5" customHeight="1" x14ac:dyDescent="0.25">
      <c r="A3" s="20"/>
      <c r="B3" s="262"/>
      <c r="C3" s="263"/>
      <c r="D3" s="257" t="s">
        <v>230</v>
      </c>
      <c r="E3" s="263"/>
      <c r="F3" s="264"/>
      <c r="G3" s="12"/>
      <c r="H3" s="12"/>
      <c r="I3" s="28"/>
      <c r="J3" s="28"/>
      <c r="K3" s="28"/>
      <c r="L3" s="28"/>
      <c r="M3" s="28"/>
      <c r="N3" s="28"/>
      <c r="O3" s="28"/>
    </row>
    <row r="4" spans="1:15" ht="13.5" customHeight="1" x14ac:dyDescent="0.25">
      <c r="A4" s="20"/>
      <c r="B4" s="259" t="s">
        <v>0</v>
      </c>
      <c r="C4" s="260" t="s">
        <v>359</v>
      </c>
      <c r="D4" s="260" t="s">
        <v>14</v>
      </c>
      <c r="E4" s="260" t="s">
        <v>16</v>
      </c>
      <c r="F4" s="260" t="s">
        <v>15</v>
      </c>
      <c r="G4" s="12"/>
      <c r="H4" s="12"/>
      <c r="I4" s="28"/>
      <c r="J4" s="28"/>
      <c r="K4" s="28"/>
      <c r="L4" s="28"/>
      <c r="M4" s="28"/>
      <c r="N4" s="28"/>
      <c r="O4" s="28"/>
    </row>
    <row r="5" spans="1:15" ht="13.5" customHeight="1" x14ac:dyDescent="0.25">
      <c r="A5" s="20"/>
      <c r="B5" s="60" t="s">
        <v>2</v>
      </c>
      <c r="C5" s="414">
        <v>2734.0989999999993</v>
      </c>
      <c r="D5" s="414">
        <v>2332.2139999999999</v>
      </c>
      <c r="E5" s="91"/>
      <c r="F5" s="211">
        <f t="shared" ref="F5:F10" si="0">SUM(C5:E5)</f>
        <v>5066.3129999999992</v>
      </c>
      <c r="G5" s="44"/>
      <c r="H5" s="12"/>
      <c r="I5" s="28"/>
      <c r="J5" s="28"/>
      <c r="K5" s="28"/>
      <c r="L5" s="28"/>
      <c r="M5" s="28"/>
      <c r="N5" s="28"/>
      <c r="O5" s="28"/>
    </row>
    <row r="6" spans="1:15" ht="13.5" customHeight="1" x14ac:dyDescent="0.25">
      <c r="A6" s="20"/>
      <c r="B6" s="60" t="s">
        <v>3</v>
      </c>
      <c r="C6" s="414">
        <v>2675.9740000000002</v>
      </c>
      <c r="D6" s="414">
        <v>2125.5839999999998</v>
      </c>
      <c r="E6" s="91"/>
      <c r="F6" s="211">
        <f t="shared" si="0"/>
        <v>4801.558</v>
      </c>
      <c r="G6" s="44"/>
      <c r="H6" s="12"/>
      <c r="I6" s="28"/>
      <c r="J6" s="28"/>
      <c r="K6" s="28"/>
      <c r="L6" s="28"/>
      <c r="M6" s="28"/>
      <c r="N6" s="28"/>
      <c r="O6" s="28"/>
    </row>
    <row r="7" spans="1:15" ht="13.5" customHeight="1" x14ac:dyDescent="0.25">
      <c r="A7" s="20"/>
      <c r="B7" s="60" t="s">
        <v>4</v>
      </c>
      <c r="C7" s="414">
        <v>2835.6909999999998</v>
      </c>
      <c r="D7" s="414">
        <v>2279.8380000000002</v>
      </c>
      <c r="E7" s="91"/>
      <c r="F7" s="211">
        <f t="shared" si="0"/>
        <v>5115.5290000000005</v>
      </c>
      <c r="G7" s="44"/>
      <c r="H7" s="12"/>
      <c r="I7" s="28"/>
      <c r="J7" s="28"/>
      <c r="K7" s="28"/>
      <c r="L7" s="28"/>
      <c r="M7" s="28"/>
      <c r="N7" s="28"/>
      <c r="O7" s="28"/>
    </row>
    <row r="8" spans="1:15" ht="13.5" customHeight="1" x14ac:dyDescent="0.25">
      <c r="A8" s="20"/>
      <c r="B8" s="60" t="s">
        <v>5</v>
      </c>
      <c r="C8" s="414">
        <v>2863.9540000000002</v>
      </c>
      <c r="D8" s="414">
        <v>2395.1619999999998</v>
      </c>
      <c r="E8" s="91"/>
      <c r="F8" s="211">
        <f t="shared" si="0"/>
        <v>5259.116</v>
      </c>
      <c r="G8" s="44"/>
      <c r="H8" s="12"/>
      <c r="I8" s="28"/>
      <c r="J8" s="28"/>
      <c r="K8" s="28"/>
      <c r="L8" s="28"/>
      <c r="M8" s="28"/>
      <c r="N8" s="28"/>
      <c r="O8" s="28"/>
    </row>
    <row r="9" spans="1:15" ht="13.5" customHeight="1" x14ac:dyDescent="0.25">
      <c r="A9" s="20"/>
      <c r="B9" s="60" t="s">
        <v>6</v>
      </c>
      <c r="C9" s="414">
        <v>3116.4219999999996</v>
      </c>
      <c r="D9" s="414">
        <v>2636.8879999999999</v>
      </c>
      <c r="E9" s="91"/>
      <c r="F9" s="211">
        <f t="shared" si="0"/>
        <v>5753.3099999999995</v>
      </c>
      <c r="G9" s="44"/>
      <c r="H9" s="12"/>
      <c r="I9" s="28"/>
      <c r="J9" s="28"/>
      <c r="K9" s="28"/>
      <c r="L9" s="28"/>
      <c r="M9" s="28"/>
      <c r="N9" s="28"/>
      <c r="O9" s="28"/>
    </row>
    <row r="10" spans="1:15" ht="13.5" customHeight="1" x14ac:dyDescent="0.25">
      <c r="A10" s="20"/>
      <c r="B10" s="60" t="s">
        <v>7</v>
      </c>
      <c r="C10" s="414">
        <v>3300.3820000000005</v>
      </c>
      <c r="D10" s="414">
        <v>2847.3330000000001</v>
      </c>
      <c r="E10" s="91"/>
      <c r="F10" s="211">
        <f t="shared" si="0"/>
        <v>6147.7150000000001</v>
      </c>
      <c r="G10" s="44"/>
      <c r="H10" s="12"/>
      <c r="I10" s="28"/>
      <c r="J10" s="28"/>
      <c r="K10" s="28"/>
      <c r="L10" s="28"/>
      <c r="M10" s="28"/>
      <c r="N10" s="28"/>
      <c r="O10" s="28"/>
    </row>
    <row r="11" spans="1:15" ht="13.5" customHeight="1" x14ac:dyDescent="0.25">
      <c r="A11" s="20"/>
      <c r="B11" s="60" t="s">
        <v>8</v>
      </c>
      <c r="C11" s="414">
        <v>3335.5299999999997</v>
      </c>
      <c r="D11" s="414">
        <v>2858.7290000000003</v>
      </c>
      <c r="E11" s="91"/>
      <c r="F11" s="211">
        <f t="shared" ref="F11:F16" si="1">SUM(C11:E11)</f>
        <v>6194.259</v>
      </c>
      <c r="G11" s="44"/>
      <c r="H11" s="12"/>
      <c r="I11" s="28"/>
      <c r="J11" s="28"/>
      <c r="K11" s="28"/>
      <c r="L11" s="28"/>
      <c r="M11" s="28"/>
      <c r="N11" s="28"/>
      <c r="O11" s="28"/>
    </row>
    <row r="12" spans="1:15" ht="13.5" customHeight="1" x14ac:dyDescent="0.25">
      <c r="A12" s="20"/>
      <c r="B12" s="60" t="s">
        <v>9</v>
      </c>
      <c r="C12" s="414">
        <v>3291.2110000000002</v>
      </c>
      <c r="D12" s="414">
        <v>2996.8620000000001</v>
      </c>
      <c r="E12" s="91"/>
      <c r="F12" s="211">
        <f t="shared" si="1"/>
        <v>6288.0730000000003</v>
      </c>
      <c r="G12" s="44"/>
      <c r="H12" s="12"/>
      <c r="I12" s="28"/>
      <c r="J12" s="28"/>
      <c r="K12" s="28"/>
      <c r="L12" s="28"/>
      <c r="M12" s="28"/>
      <c r="N12" s="28"/>
      <c r="O12" s="28"/>
    </row>
    <row r="13" spans="1:15" ht="13.5" customHeight="1" x14ac:dyDescent="0.25">
      <c r="A13" s="20"/>
      <c r="B13" s="60" t="s">
        <v>10</v>
      </c>
      <c r="C13" s="414">
        <v>2991.5599999999995</v>
      </c>
      <c r="D13" s="414">
        <v>2551.0865080000012</v>
      </c>
      <c r="E13" s="91"/>
      <c r="F13" s="211">
        <f t="shared" si="1"/>
        <v>5542.6465080000007</v>
      </c>
      <c r="G13" s="44"/>
      <c r="H13" s="12"/>
      <c r="I13" s="28"/>
      <c r="J13" s="28"/>
      <c r="K13" s="28"/>
      <c r="L13" s="28"/>
      <c r="M13" s="28"/>
      <c r="N13" s="28"/>
      <c r="O13" s="28"/>
    </row>
    <row r="14" spans="1:15" ht="13.5" customHeight="1" x14ac:dyDescent="0.25">
      <c r="A14" s="20"/>
      <c r="B14" s="60" t="s">
        <v>11</v>
      </c>
      <c r="C14" s="414">
        <v>3140.139999999999</v>
      </c>
      <c r="D14" s="414">
        <v>2890.0230000000006</v>
      </c>
      <c r="E14" s="91"/>
      <c r="F14" s="211">
        <f t="shared" si="1"/>
        <v>6030.1629999999996</v>
      </c>
      <c r="G14" s="44"/>
      <c r="H14" s="12"/>
      <c r="I14" s="28"/>
      <c r="J14" s="28"/>
      <c r="K14" s="28"/>
      <c r="L14" s="28"/>
      <c r="M14" s="28"/>
      <c r="N14" s="28"/>
      <c r="O14" s="28"/>
    </row>
    <row r="15" spans="1:15" ht="13.5" customHeight="1" x14ac:dyDescent="0.25">
      <c r="A15" s="20"/>
      <c r="B15" s="60" t="s">
        <v>12</v>
      </c>
      <c r="C15" s="414">
        <v>2822.0147000000006</v>
      </c>
      <c r="D15" s="414">
        <v>2606.4815110000009</v>
      </c>
      <c r="E15" s="91"/>
      <c r="F15" s="211">
        <f t="shared" si="1"/>
        <v>5428.4962110000015</v>
      </c>
      <c r="G15" s="44"/>
      <c r="H15" s="12"/>
      <c r="I15" s="28"/>
      <c r="J15" s="28"/>
      <c r="K15" s="28"/>
      <c r="L15" s="28"/>
      <c r="M15" s="28"/>
      <c r="N15" s="28"/>
      <c r="O15" s="28"/>
    </row>
    <row r="16" spans="1:15" ht="13.5" customHeight="1" x14ac:dyDescent="0.25">
      <c r="A16" s="20"/>
      <c r="B16" s="60" t="s">
        <v>13</v>
      </c>
      <c r="C16" s="414">
        <v>2842.7019999999998</v>
      </c>
      <c r="D16" s="414">
        <v>2329.6970140000003</v>
      </c>
      <c r="E16" s="91"/>
      <c r="F16" s="211">
        <f t="shared" si="1"/>
        <v>5172.3990140000005</v>
      </c>
      <c r="G16" s="44"/>
      <c r="H16" s="12"/>
      <c r="I16" s="28"/>
      <c r="J16" s="28"/>
      <c r="K16" s="28"/>
      <c r="L16" s="28"/>
      <c r="M16" s="28"/>
      <c r="N16" s="28"/>
      <c r="O16" s="28"/>
    </row>
    <row r="17" spans="1:15" ht="13.5" customHeight="1" x14ac:dyDescent="0.25">
      <c r="A17" s="20"/>
      <c r="B17" s="261" t="s">
        <v>15</v>
      </c>
      <c r="C17" s="413">
        <f>SUM(C5:C16)</f>
        <v>35949.679699999993</v>
      </c>
      <c r="D17" s="413">
        <f>SUM(D5:D16)</f>
        <v>30849.898033000009</v>
      </c>
      <c r="E17" s="413">
        <f>SUM(E5:E16)</f>
        <v>0</v>
      </c>
      <c r="F17" s="413">
        <f>SUM(F5:F16)</f>
        <v>66799.577732999998</v>
      </c>
      <c r="G17" s="44"/>
      <c r="H17" s="12"/>
      <c r="I17" s="28"/>
      <c r="J17" s="28"/>
      <c r="K17" s="28"/>
      <c r="L17" s="28"/>
      <c r="M17" s="28"/>
      <c r="N17" s="28"/>
      <c r="O17" s="28"/>
    </row>
    <row r="18" spans="1:15" ht="13.5" customHeight="1" x14ac:dyDescent="0.25">
      <c r="A18" s="20"/>
      <c r="B18" s="62"/>
      <c r="C18" s="62"/>
      <c r="D18" s="62"/>
      <c r="E18" s="62"/>
      <c r="F18" s="62"/>
      <c r="G18" s="44"/>
      <c r="H18" s="12"/>
      <c r="I18" s="28"/>
      <c r="J18" s="28"/>
      <c r="K18" s="28"/>
      <c r="L18" s="28"/>
      <c r="M18" s="28"/>
      <c r="N18" s="28"/>
      <c r="O18" s="28"/>
    </row>
    <row r="19" spans="1:15" ht="13.5" customHeight="1" x14ac:dyDescent="0.25">
      <c r="A19" s="20"/>
      <c r="B19" s="62"/>
      <c r="C19" s="62"/>
      <c r="D19" s="62"/>
      <c r="E19" s="62"/>
      <c r="F19" s="62"/>
      <c r="G19" s="44"/>
      <c r="H19" s="12"/>
      <c r="I19" s="28"/>
      <c r="J19" s="28"/>
      <c r="K19" s="28"/>
      <c r="L19" s="28"/>
      <c r="M19" s="28"/>
      <c r="N19" s="28"/>
      <c r="O19" s="28"/>
    </row>
    <row r="20" spans="1:15" ht="13.5" customHeight="1" x14ac:dyDescent="0.25">
      <c r="A20" s="20"/>
      <c r="B20" s="265"/>
      <c r="C20" s="266"/>
      <c r="D20" s="257" t="s">
        <v>231</v>
      </c>
      <c r="E20" s="266"/>
      <c r="F20" s="267"/>
      <c r="G20" s="44"/>
      <c r="H20" s="12"/>
      <c r="I20" s="28"/>
      <c r="J20" s="28"/>
      <c r="K20" s="28"/>
      <c r="L20" s="28"/>
      <c r="M20" s="28"/>
      <c r="N20" s="28"/>
      <c r="O20" s="28"/>
    </row>
    <row r="21" spans="1:15" ht="13.5" customHeight="1" x14ac:dyDescent="0.25">
      <c r="A21" s="20"/>
      <c r="B21" s="259" t="s">
        <v>0</v>
      </c>
      <c r="C21" s="260" t="s">
        <v>359</v>
      </c>
      <c r="D21" s="260" t="s">
        <v>14</v>
      </c>
      <c r="E21" s="260" t="s">
        <v>16</v>
      </c>
      <c r="F21" s="260" t="s">
        <v>15</v>
      </c>
      <c r="G21" s="44"/>
      <c r="H21" s="12"/>
      <c r="J21" s="28"/>
      <c r="K21" s="28"/>
      <c r="L21" s="28"/>
      <c r="M21" s="28"/>
      <c r="N21" s="28"/>
      <c r="O21" s="28"/>
    </row>
    <row r="22" spans="1:15" ht="13.5" customHeight="1" x14ac:dyDescent="0.25">
      <c r="A22" s="20"/>
      <c r="B22" s="60" t="s">
        <v>2</v>
      </c>
      <c r="C22" s="414">
        <v>441.91200000000009</v>
      </c>
      <c r="D22" s="414">
        <v>324.21500000000003</v>
      </c>
      <c r="E22" s="91"/>
      <c r="F22" s="211">
        <f>SUM(C22:E22)</f>
        <v>766.12700000000018</v>
      </c>
      <c r="G22" s="44"/>
      <c r="H22" s="230"/>
      <c r="I22" s="230"/>
      <c r="J22" s="28"/>
      <c r="K22" s="28"/>
      <c r="L22" s="28"/>
      <c r="M22" s="28"/>
      <c r="N22" s="28"/>
      <c r="O22" s="28"/>
    </row>
    <row r="23" spans="1:15" ht="13.5" customHeight="1" x14ac:dyDescent="0.25">
      <c r="A23" s="20"/>
      <c r="B23" s="60" t="s">
        <v>3</v>
      </c>
      <c r="C23" s="414">
        <v>415.36399999999998</v>
      </c>
      <c r="D23" s="414">
        <v>296.61799999999999</v>
      </c>
      <c r="E23" s="91"/>
      <c r="F23" s="211">
        <f>SUM(C23:E23)</f>
        <v>711.98199999999997</v>
      </c>
      <c r="G23" s="44"/>
      <c r="H23" s="230"/>
      <c r="I23" s="230"/>
      <c r="J23" s="28"/>
      <c r="K23" s="28"/>
      <c r="L23" s="28"/>
      <c r="M23" s="28"/>
      <c r="N23" s="28"/>
      <c r="O23" s="28"/>
    </row>
    <row r="24" spans="1:15" ht="13.5" customHeight="1" x14ac:dyDescent="0.25">
      <c r="A24" s="20"/>
      <c r="B24" s="60" t="s">
        <v>4</v>
      </c>
      <c r="C24" s="414">
        <v>505.52699999999999</v>
      </c>
      <c r="D24" s="414">
        <v>406.52300000000002</v>
      </c>
      <c r="E24" s="91"/>
      <c r="F24" s="211">
        <f>SUM(C24:E24)</f>
        <v>912.05</v>
      </c>
      <c r="G24" s="44"/>
      <c r="H24" s="230"/>
      <c r="I24" s="230"/>
      <c r="J24" s="28"/>
      <c r="K24" s="28"/>
      <c r="L24" s="28"/>
      <c r="M24" s="28"/>
      <c r="N24" s="28"/>
      <c r="O24" s="28"/>
    </row>
    <row r="25" spans="1:15" ht="13.5" customHeight="1" x14ac:dyDescent="0.25">
      <c r="A25" s="20"/>
      <c r="B25" s="60" t="s">
        <v>5</v>
      </c>
      <c r="C25" s="414">
        <v>524.36099999999999</v>
      </c>
      <c r="D25" s="414">
        <v>418.96300000000002</v>
      </c>
      <c r="E25" s="91"/>
      <c r="F25" s="211">
        <f t="shared" ref="F25:F33" si="2">SUM(C25:E25)</f>
        <v>943.32400000000007</v>
      </c>
      <c r="G25" s="44"/>
      <c r="H25" s="230"/>
      <c r="I25" s="230"/>
      <c r="J25" s="28"/>
      <c r="K25" s="28"/>
      <c r="L25" s="28"/>
      <c r="M25" s="28"/>
      <c r="N25" s="28"/>
      <c r="O25" s="28"/>
    </row>
    <row r="26" spans="1:15" ht="13.5" customHeight="1" x14ac:dyDescent="0.25">
      <c r="A26" s="20"/>
      <c r="B26" s="60" t="s">
        <v>6</v>
      </c>
      <c r="C26" s="414">
        <v>564.14</v>
      </c>
      <c r="D26" s="414">
        <v>499.4310000000001</v>
      </c>
      <c r="E26" s="91"/>
      <c r="F26" s="211">
        <f t="shared" si="2"/>
        <v>1063.5710000000001</v>
      </c>
      <c r="G26" s="44"/>
      <c r="H26" s="230"/>
      <c r="I26" s="230"/>
    </row>
    <row r="27" spans="1:15" ht="13.5" customHeight="1" x14ac:dyDescent="0.25">
      <c r="A27" s="20"/>
      <c r="B27" s="60" t="s">
        <v>7</v>
      </c>
      <c r="C27" s="414">
        <v>643.54099999999994</v>
      </c>
      <c r="D27" s="414">
        <v>638.87</v>
      </c>
      <c r="E27" s="91"/>
      <c r="F27" s="211">
        <f t="shared" si="2"/>
        <v>1282.4110000000001</v>
      </c>
      <c r="G27" s="44"/>
      <c r="H27" s="230"/>
      <c r="I27" s="230"/>
    </row>
    <row r="28" spans="1:15" ht="13.5" customHeight="1" x14ac:dyDescent="0.25">
      <c r="A28" s="20"/>
      <c r="B28" s="60" t="s">
        <v>8</v>
      </c>
      <c r="C28" s="414">
        <v>618.05000000000007</v>
      </c>
      <c r="D28" s="414">
        <v>684.35099999999989</v>
      </c>
      <c r="E28" s="91"/>
      <c r="F28" s="211">
        <f t="shared" si="2"/>
        <v>1302.4009999999998</v>
      </c>
      <c r="G28" s="44"/>
      <c r="H28" s="230"/>
      <c r="I28" s="230"/>
    </row>
    <row r="29" spans="1:15" ht="13.5" customHeight="1" x14ac:dyDescent="0.25">
      <c r="A29" s="20"/>
      <c r="B29" s="60" t="s">
        <v>9</v>
      </c>
      <c r="C29" s="414">
        <v>605.72699999999998</v>
      </c>
      <c r="D29" s="414">
        <v>618.42899999999997</v>
      </c>
      <c r="E29" s="91"/>
      <c r="F29" s="211">
        <f t="shared" si="2"/>
        <v>1224.1559999999999</v>
      </c>
      <c r="G29" s="44"/>
      <c r="H29" s="230"/>
      <c r="I29" s="230"/>
    </row>
    <row r="30" spans="1:15" ht="13.5" customHeight="1" x14ac:dyDescent="0.25">
      <c r="A30" s="20"/>
      <c r="B30" s="60" t="s">
        <v>10</v>
      </c>
      <c r="C30" s="414">
        <v>518.52400000000011</v>
      </c>
      <c r="D30" s="414">
        <v>577.14070500000014</v>
      </c>
      <c r="E30" s="91"/>
      <c r="F30" s="211">
        <f t="shared" si="2"/>
        <v>1095.6647050000001</v>
      </c>
      <c r="G30" s="44"/>
      <c r="H30" s="230"/>
      <c r="I30" s="230"/>
    </row>
    <row r="31" spans="1:15" ht="13.5" customHeight="1" x14ac:dyDescent="0.25">
      <c r="A31" s="20"/>
      <c r="B31" s="60" t="s">
        <v>11</v>
      </c>
      <c r="C31" s="414">
        <v>559.16800000000001</v>
      </c>
      <c r="D31" s="414">
        <v>518.42599999999993</v>
      </c>
      <c r="E31" s="91"/>
      <c r="F31" s="211">
        <f t="shared" si="2"/>
        <v>1077.5940000000001</v>
      </c>
      <c r="G31" s="44"/>
    </row>
    <row r="32" spans="1:15" ht="13.5" customHeight="1" x14ac:dyDescent="0.25">
      <c r="A32" s="20"/>
      <c r="B32" s="60" t="s">
        <v>12</v>
      </c>
      <c r="C32" s="414">
        <v>486.178</v>
      </c>
      <c r="D32" s="414">
        <v>417.59524000000005</v>
      </c>
      <c r="E32" s="91"/>
      <c r="F32" s="211">
        <f t="shared" si="2"/>
        <v>903.77323999999999</v>
      </c>
      <c r="G32" s="44"/>
      <c r="H32" s="230"/>
      <c r="I32" s="230"/>
    </row>
    <row r="33" spans="1:9" ht="13.5" customHeight="1" x14ac:dyDescent="0.25">
      <c r="A33" s="20"/>
      <c r="B33" s="60" t="s">
        <v>13</v>
      </c>
      <c r="C33" s="414">
        <v>481.73599999999999</v>
      </c>
      <c r="D33" s="414">
        <v>300.67779099999996</v>
      </c>
      <c r="E33" s="91"/>
      <c r="F33" s="211">
        <f t="shared" si="2"/>
        <v>782.41379099999995</v>
      </c>
      <c r="G33" s="44"/>
      <c r="H33" s="230"/>
      <c r="I33" s="230"/>
    </row>
    <row r="34" spans="1:9" ht="13.5" customHeight="1" x14ac:dyDescent="0.25">
      <c r="A34" s="20"/>
      <c r="B34" s="261" t="s">
        <v>15</v>
      </c>
      <c r="C34" s="413">
        <f>SUM(C22:C33)</f>
        <v>6364.2280000000001</v>
      </c>
      <c r="D34" s="413">
        <f>SUM(D22:D33)</f>
        <v>5701.2397360000004</v>
      </c>
      <c r="E34" s="413">
        <f>SUM(E22:E33)</f>
        <v>0</v>
      </c>
      <c r="F34" s="413">
        <f>SUM(F22:F33)</f>
        <v>12065.467736000002</v>
      </c>
      <c r="G34" s="44"/>
      <c r="H34" s="12"/>
    </row>
    <row r="35" spans="1:9" ht="13.5" customHeight="1" x14ac:dyDescent="0.25">
      <c r="A35" s="43"/>
      <c r="B35" s="92"/>
      <c r="C35" s="93"/>
      <c r="D35" s="94"/>
      <c r="E35" s="44"/>
      <c r="F35" s="44"/>
      <c r="G35" s="44"/>
      <c r="H35" s="12"/>
    </row>
    <row r="36" spans="1:9" ht="13.5" customHeight="1" x14ac:dyDescent="0.25">
      <c r="A36" s="43"/>
      <c r="B36" s="95" t="s">
        <v>17</v>
      </c>
      <c r="C36" s="12"/>
      <c r="D36" s="12"/>
      <c r="E36" s="12"/>
      <c r="F36" s="12"/>
      <c r="G36" s="12"/>
      <c r="H36" s="12"/>
    </row>
    <row r="37" spans="1:9" ht="13.5" customHeight="1" x14ac:dyDescent="0.25">
      <c r="A37" s="43"/>
      <c r="B37" s="96" t="s">
        <v>20</v>
      </c>
      <c r="C37" s="12"/>
      <c r="D37" s="12"/>
      <c r="E37" s="12"/>
      <c r="F37" s="12"/>
      <c r="G37" s="12"/>
      <c r="H37" s="12"/>
    </row>
    <row r="38" spans="1:9" ht="13.5" customHeight="1" x14ac:dyDescent="0.25">
      <c r="A38" s="43"/>
      <c r="B38" s="96" t="s">
        <v>21</v>
      </c>
      <c r="C38" s="12"/>
      <c r="D38" s="12"/>
      <c r="E38" s="12"/>
      <c r="F38" s="12"/>
      <c r="G38" s="12"/>
      <c r="H38" s="12"/>
    </row>
    <row r="39" spans="1:9" ht="13.5" customHeight="1" x14ac:dyDescent="0.25">
      <c r="A39" s="43"/>
      <c r="B39" s="96" t="s">
        <v>18</v>
      </c>
      <c r="C39" s="12"/>
      <c r="D39" s="12"/>
      <c r="E39" s="12"/>
      <c r="F39" s="12"/>
      <c r="G39" s="12"/>
      <c r="H39" s="12"/>
    </row>
    <row r="40" spans="1:9" ht="13.5" customHeight="1" x14ac:dyDescent="0.25">
      <c r="A40" s="43"/>
      <c r="B40" s="97" t="s">
        <v>19</v>
      </c>
      <c r="C40" s="12"/>
      <c r="D40" s="12"/>
      <c r="E40" s="12"/>
      <c r="F40" s="12"/>
      <c r="G40" s="12"/>
      <c r="H40" s="12"/>
    </row>
    <row r="41" spans="1:9" x14ac:dyDescent="0.25">
      <c r="A41" s="12"/>
      <c r="B41" s="12"/>
      <c r="C41" s="12"/>
      <c r="D41" s="12"/>
      <c r="E41" s="12"/>
      <c r="F41" s="12"/>
      <c r="G41" s="12"/>
      <c r="H41" s="12"/>
    </row>
    <row r="42" spans="1:9" x14ac:dyDescent="0.25">
      <c r="A42" s="12"/>
      <c r="B42" s="12"/>
      <c r="C42" s="12"/>
      <c r="D42" s="12"/>
      <c r="E42" s="12"/>
      <c r="F42" s="12"/>
      <c r="G42" s="12"/>
      <c r="H42" s="12"/>
    </row>
  </sheetData>
  <phoneticPr fontId="0" type="noConversion"/>
  <printOptions horizontalCentered="1"/>
  <pageMargins left="1.1811023622047245" right="1.1811023622047245" top="1.1811023622047245" bottom="0.19685039370078741" header="0" footer="0"/>
  <pageSetup orientation="portrait" horizontalDpi="1200" verticalDpi="1200" r:id="rId1"/>
  <headerFooter alignWithMargins="0">
    <oddFooter>&amp;C42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O42"/>
  <sheetViews>
    <sheetView zoomScale="90" zoomScaleNormal="90" workbookViewId="0">
      <selection activeCell="C22" sqref="C22:D33"/>
    </sheetView>
  </sheetViews>
  <sheetFormatPr baseColWidth="10" defaultRowHeight="13.5" x14ac:dyDescent="0.25"/>
  <cols>
    <col min="1" max="1" width="0.140625" style="8" customWidth="1"/>
    <col min="2" max="2" width="19.42578125" style="8" customWidth="1"/>
    <col min="3" max="3" width="13.85546875" style="8" customWidth="1"/>
    <col min="4" max="4" width="15.42578125" style="8" customWidth="1"/>
    <col min="5" max="5" width="16.28515625" style="8" customWidth="1"/>
    <col min="6" max="6" width="19.5703125" style="8" customWidth="1"/>
    <col min="7" max="16384" width="11.42578125" style="8"/>
  </cols>
  <sheetData>
    <row r="1" spans="1:15" ht="13.5" customHeight="1" x14ac:dyDescent="0.25">
      <c r="A1" s="20"/>
      <c r="B1" s="76" t="s">
        <v>463</v>
      </c>
      <c r="C1" s="20"/>
      <c r="D1" s="20"/>
      <c r="E1" s="20"/>
      <c r="F1" s="20"/>
      <c r="G1" s="12"/>
      <c r="I1" s="28"/>
      <c r="J1" s="28"/>
      <c r="K1" s="28"/>
      <c r="L1" s="28"/>
      <c r="M1" s="28"/>
      <c r="N1" s="28"/>
      <c r="O1" s="28"/>
    </row>
    <row r="2" spans="1:15" ht="13.5" customHeight="1" x14ac:dyDescent="0.25">
      <c r="A2" s="20"/>
      <c r="B2" s="20"/>
      <c r="C2" s="20"/>
      <c r="D2" s="20"/>
      <c r="E2" s="20"/>
      <c r="F2" s="20"/>
      <c r="G2" s="12"/>
      <c r="I2" s="28"/>
      <c r="J2" s="28"/>
      <c r="K2" s="28"/>
      <c r="L2" s="28"/>
      <c r="M2" s="28"/>
      <c r="N2" s="28"/>
      <c r="O2" s="28"/>
    </row>
    <row r="3" spans="1:15" ht="13.5" customHeight="1" x14ac:dyDescent="0.25">
      <c r="A3" s="20"/>
      <c r="B3" s="255"/>
      <c r="C3" s="256"/>
      <c r="D3" s="257" t="s">
        <v>472</v>
      </c>
      <c r="E3" s="256"/>
      <c r="F3" s="258"/>
      <c r="G3" s="12"/>
      <c r="I3" s="28"/>
      <c r="J3" s="28"/>
      <c r="K3" s="28"/>
      <c r="L3" s="28"/>
      <c r="M3" s="28"/>
      <c r="N3" s="28"/>
      <c r="O3" s="28"/>
    </row>
    <row r="4" spans="1:15" ht="13.5" customHeight="1" x14ac:dyDescent="0.25">
      <c r="A4" s="20"/>
      <c r="B4" s="259" t="s">
        <v>0</v>
      </c>
      <c r="C4" s="260" t="s">
        <v>359</v>
      </c>
      <c r="D4" s="260" t="s">
        <v>14</v>
      </c>
      <c r="E4" s="260" t="s">
        <v>16</v>
      </c>
      <c r="F4" s="260" t="s">
        <v>15</v>
      </c>
      <c r="G4" s="12"/>
      <c r="I4" s="28"/>
      <c r="J4" s="28"/>
      <c r="K4" s="28"/>
      <c r="L4" s="28"/>
      <c r="M4" s="28"/>
      <c r="N4" s="28"/>
      <c r="O4" s="28"/>
    </row>
    <row r="5" spans="1:15" ht="13.5" customHeight="1" x14ac:dyDescent="0.25">
      <c r="A5" s="20"/>
      <c r="B5" s="60" t="s">
        <v>2</v>
      </c>
      <c r="C5" s="414">
        <v>78.789999999999992</v>
      </c>
      <c r="D5" s="414">
        <v>215.69</v>
      </c>
      <c r="E5" s="91"/>
      <c r="F5" s="211">
        <f>SUM(C5:E5)</f>
        <v>294.48</v>
      </c>
      <c r="G5" s="44"/>
      <c r="I5" s="28"/>
      <c r="J5" s="28"/>
      <c r="K5" s="28"/>
      <c r="L5" s="28"/>
      <c r="M5" s="28"/>
      <c r="N5" s="28"/>
      <c r="O5" s="28"/>
    </row>
    <row r="6" spans="1:15" ht="13.5" customHeight="1" x14ac:dyDescent="0.25">
      <c r="A6" s="20"/>
      <c r="B6" s="60" t="s">
        <v>3</v>
      </c>
      <c r="C6" s="414">
        <v>61.76</v>
      </c>
      <c r="D6" s="414">
        <v>150.11000000000001</v>
      </c>
      <c r="E6" s="91"/>
      <c r="F6" s="211">
        <f t="shared" ref="F6:F16" si="0">SUM(C6:E6)</f>
        <v>211.87</v>
      </c>
      <c r="G6" s="44"/>
      <c r="I6" s="28"/>
      <c r="J6" s="28"/>
      <c r="K6" s="28"/>
      <c r="L6" s="28"/>
      <c r="M6" s="28"/>
      <c r="N6" s="28"/>
      <c r="O6" s="28"/>
    </row>
    <row r="7" spans="1:15" ht="13.5" customHeight="1" x14ac:dyDescent="0.25">
      <c r="A7" s="20"/>
      <c r="B7" s="60" t="s">
        <v>4</v>
      </c>
      <c r="C7" s="414">
        <v>91.75</v>
      </c>
      <c r="D7" s="414">
        <v>210.81</v>
      </c>
      <c r="E7" s="91"/>
      <c r="F7" s="211">
        <f t="shared" si="0"/>
        <v>302.56</v>
      </c>
      <c r="G7" s="44"/>
      <c r="I7" s="28"/>
      <c r="J7" s="28"/>
      <c r="K7" s="28"/>
      <c r="L7" s="28"/>
      <c r="M7" s="28"/>
      <c r="N7" s="28"/>
      <c r="O7" s="28"/>
    </row>
    <row r="8" spans="1:15" ht="13.5" customHeight="1" x14ac:dyDescent="0.25">
      <c r="A8" s="20"/>
      <c r="B8" s="60" t="s">
        <v>5</v>
      </c>
      <c r="C8" s="414">
        <v>97.3</v>
      </c>
      <c r="D8" s="414">
        <v>203.52999999999997</v>
      </c>
      <c r="E8" s="91"/>
      <c r="F8" s="211">
        <f t="shared" si="0"/>
        <v>300.83</v>
      </c>
      <c r="G8" s="44"/>
      <c r="I8" s="28"/>
      <c r="J8" s="28"/>
      <c r="K8" s="28"/>
      <c r="L8" s="28"/>
      <c r="M8" s="28"/>
      <c r="N8" s="28"/>
      <c r="O8" s="28"/>
    </row>
    <row r="9" spans="1:15" ht="13.5" customHeight="1" x14ac:dyDescent="0.25">
      <c r="A9" s="20"/>
      <c r="B9" s="60" t="s">
        <v>6</v>
      </c>
      <c r="C9" s="414">
        <v>94.919999999999987</v>
      </c>
      <c r="D9" s="414">
        <v>203.18100000000001</v>
      </c>
      <c r="E9" s="91"/>
      <c r="F9" s="211">
        <f t="shared" si="0"/>
        <v>298.101</v>
      </c>
      <c r="G9" s="44"/>
      <c r="I9" s="28"/>
      <c r="J9" s="28"/>
      <c r="K9" s="28"/>
      <c r="L9" s="28"/>
      <c r="M9" s="28"/>
      <c r="N9" s="28"/>
      <c r="O9" s="28"/>
    </row>
    <row r="10" spans="1:15" ht="13.5" customHeight="1" x14ac:dyDescent="0.25">
      <c r="A10" s="20"/>
      <c r="B10" s="60" t="s">
        <v>7</v>
      </c>
      <c r="C10" s="414">
        <v>112.81</v>
      </c>
      <c r="D10" s="414">
        <v>204.30500000000001</v>
      </c>
      <c r="E10" s="91"/>
      <c r="F10" s="211">
        <f t="shared" si="0"/>
        <v>317.11500000000001</v>
      </c>
      <c r="G10" s="44"/>
      <c r="I10" s="28"/>
      <c r="J10" s="28"/>
      <c r="K10" s="28"/>
      <c r="L10" s="28"/>
      <c r="M10" s="28"/>
      <c r="N10" s="28"/>
      <c r="O10" s="28"/>
    </row>
    <row r="11" spans="1:15" ht="13.5" customHeight="1" x14ac:dyDescent="0.25">
      <c r="A11" s="20"/>
      <c r="B11" s="60" t="s">
        <v>8</v>
      </c>
      <c r="C11" s="414">
        <v>107.276</v>
      </c>
      <c r="D11" s="414">
        <v>206.434</v>
      </c>
      <c r="E11" s="91"/>
      <c r="F11" s="211">
        <f t="shared" si="0"/>
        <v>313.70999999999998</v>
      </c>
      <c r="G11" s="44"/>
      <c r="I11" s="28"/>
      <c r="J11" s="28"/>
      <c r="K11" s="28"/>
      <c r="L11" s="28"/>
      <c r="M11" s="28"/>
      <c r="N11" s="28"/>
      <c r="O11" s="28"/>
    </row>
    <row r="12" spans="1:15" ht="13.5" customHeight="1" x14ac:dyDescent="0.25">
      <c r="A12" s="20"/>
      <c r="B12" s="60" t="s">
        <v>9</v>
      </c>
      <c r="C12" s="414">
        <v>117.267</v>
      </c>
      <c r="D12" s="414">
        <v>203.40700000000001</v>
      </c>
      <c r="E12" s="91"/>
      <c r="F12" s="211">
        <f t="shared" si="0"/>
        <v>320.67399999999998</v>
      </c>
      <c r="G12" s="44"/>
      <c r="I12" s="28"/>
      <c r="J12" s="28"/>
      <c r="K12" s="28"/>
      <c r="L12" s="28"/>
      <c r="M12" s="28"/>
      <c r="N12" s="28"/>
      <c r="O12" s="28"/>
    </row>
    <row r="13" spans="1:15" ht="13.5" customHeight="1" x14ac:dyDescent="0.25">
      <c r="A13" s="20"/>
      <c r="B13" s="60" t="s">
        <v>10</v>
      </c>
      <c r="C13" s="414">
        <v>96.673000000000002</v>
      </c>
      <c r="D13" s="414">
        <v>231.680915</v>
      </c>
      <c r="E13" s="91"/>
      <c r="F13" s="211">
        <f t="shared" si="0"/>
        <v>328.35391500000003</v>
      </c>
      <c r="G13" s="44"/>
      <c r="I13" s="28"/>
      <c r="J13" s="28"/>
      <c r="K13" s="28"/>
      <c r="L13" s="28"/>
      <c r="M13" s="28"/>
      <c r="N13" s="28"/>
      <c r="O13" s="28"/>
    </row>
    <row r="14" spans="1:15" ht="13.5" customHeight="1" x14ac:dyDescent="0.25">
      <c r="A14" s="20"/>
      <c r="B14" s="60" t="s">
        <v>11</v>
      </c>
      <c r="C14" s="414">
        <v>123.26500000000001</v>
      </c>
      <c r="D14" s="414">
        <v>264.39</v>
      </c>
      <c r="E14" s="91"/>
      <c r="F14" s="211">
        <f t="shared" si="0"/>
        <v>387.65499999999997</v>
      </c>
      <c r="G14" s="44"/>
      <c r="I14" s="28"/>
      <c r="J14" s="28"/>
      <c r="K14" s="28"/>
      <c r="L14" s="28"/>
      <c r="M14" s="28"/>
      <c r="N14" s="28"/>
      <c r="O14" s="28"/>
    </row>
    <row r="15" spans="1:15" ht="13.5" customHeight="1" x14ac:dyDescent="0.25">
      <c r="A15" s="20"/>
      <c r="B15" s="60" t="s">
        <v>12</v>
      </c>
      <c r="C15" s="414">
        <v>91</v>
      </c>
      <c r="D15" s="414">
        <v>195.80409500000002</v>
      </c>
      <c r="E15" s="91"/>
      <c r="F15" s="211">
        <f t="shared" si="0"/>
        <v>286.80409500000002</v>
      </c>
      <c r="G15" s="44"/>
      <c r="I15" s="28"/>
      <c r="J15" s="28"/>
      <c r="K15" s="28"/>
      <c r="L15" s="28"/>
      <c r="M15" s="28"/>
      <c r="N15" s="28"/>
      <c r="O15" s="28"/>
    </row>
    <row r="16" spans="1:15" ht="13.5" customHeight="1" x14ac:dyDescent="0.25">
      <c r="A16" s="20"/>
      <c r="B16" s="60" t="s">
        <v>13</v>
      </c>
      <c r="C16" s="414">
        <v>78</v>
      </c>
      <c r="D16" s="414">
        <v>174.972475</v>
      </c>
      <c r="E16" s="91"/>
      <c r="F16" s="211">
        <f t="shared" si="0"/>
        <v>252.972475</v>
      </c>
      <c r="G16" s="44"/>
      <c r="I16" s="28"/>
      <c r="J16" s="28"/>
      <c r="K16" s="28"/>
      <c r="L16" s="28"/>
      <c r="M16" s="28"/>
      <c r="N16" s="28"/>
      <c r="O16" s="28"/>
    </row>
    <row r="17" spans="1:15" ht="13.5" customHeight="1" x14ac:dyDescent="0.25">
      <c r="A17" s="20"/>
      <c r="B17" s="261" t="s">
        <v>15</v>
      </c>
      <c r="C17" s="413">
        <f>SUM(C5:C16)</f>
        <v>1150.8109999999997</v>
      </c>
      <c r="D17" s="413">
        <f>SUM(D5:D16)</f>
        <v>2464.3144849999999</v>
      </c>
      <c r="E17" s="413">
        <f>SUM(E5:E16)</f>
        <v>0</v>
      </c>
      <c r="F17" s="413">
        <f>SUM(F5:F16)</f>
        <v>3615.1254850000005</v>
      </c>
      <c r="G17" s="44"/>
      <c r="I17" s="28"/>
      <c r="J17" s="28"/>
      <c r="K17" s="28"/>
      <c r="L17" s="28"/>
      <c r="M17" s="28"/>
      <c r="N17" s="28"/>
      <c r="O17" s="28"/>
    </row>
    <row r="18" spans="1:15" ht="13.5" customHeight="1" x14ac:dyDescent="0.25">
      <c r="A18" s="20"/>
      <c r="B18" s="62"/>
      <c r="C18" s="62"/>
      <c r="D18" s="62"/>
      <c r="E18" s="62"/>
      <c r="F18" s="62"/>
      <c r="G18" s="44"/>
      <c r="I18" s="28"/>
      <c r="J18" s="28"/>
      <c r="K18" s="28"/>
      <c r="L18" s="28"/>
      <c r="M18" s="28"/>
      <c r="N18" s="28"/>
      <c r="O18" s="28"/>
    </row>
    <row r="19" spans="1:15" ht="13.5" customHeight="1" x14ac:dyDescent="0.25">
      <c r="A19" s="20"/>
      <c r="B19" s="62"/>
      <c r="C19" s="62"/>
      <c r="D19" s="62"/>
      <c r="E19" s="62"/>
      <c r="F19" s="62"/>
      <c r="G19" s="44"/>
      <c r="I19" s="28"/>
      <c r="J19" s="28"/>
      <c r="K19" s="28"/>
      <c r="L19" s="28"/>
      <c r="M19" s="28"/>
      <c r="N19" s="28"/>
      <c r="O19" s="28"/>
    </row>
    <row r="20" spans="1:15" ht="13.5" customHeight="1" x14ac:dyDescent="0.25">
      <c r="A20" s="20"/>
      <c r="B20" s="268"/>
      <c r="C20" s="269"/>
      <c r="D20" s="266" t="s">
        <v>42</v>
      </c>
      <c r="E20" s="270"/>
      <c r="F20" s="271"/>
      <c r="G20" s="44"/>
      <c r="I20" s="28"/>
      <c r="J20" s="28"/>
      <c r="K20" s="28"/>
      <c r="L20" s="28"/>
      <c r="M20" s="28"/>
      <c r="N20" s="28"/>
      <c r="O20" s="28"/>
    </row>
    <row r="21" spans="1:15" ht="13.5" customHeight="1" x14ac:dyDescent="0.25">
      <c r="A21" s="20"/>
      <c r="B21" s="259" t="s">
        <v>0</v>
      </c>
      <c r="C21" s="260" t="s">
        <v>359</v>
      </c>
      <c r="D21" s="260" t="s">
        <v>14</v>
      </c>
      <c r="E21" s="260" t="s">
        <v>16</v>
      </c>
      <c r="F21" s="260" t="s">
        <v>15</v>
      </c>
      <c r="G21" s="44"/>
      <c r="I21" s="28"/>
      <c r="J21" s="28"/>
      <c r="K21" s="28"/>
      <c r="L21" s="28"/>
      <c r="M21" s="28"/>
      <c r="N21" s="28"/>
      <c r="O21" s="28"/>
    </row>
    <row r="22" spans="1:15" ht="13.5" customHeight="1" x14ac:dyDescent="0.25">
      <c r="A22" s="20"/>
      <c r="B22" s="60" t="s">
        <v>2</v>
      </c>
      <c r="C22" s="83">
        <v>20105.519</v>
      </c>
      <c r="D22" s="54">
        <v>9790.130000000001</v>
      </c>
      <c r="E22" s="54"/>
      <c r="F22" s="209">
        <f>+C22+D22+E22</f>
        <v>29895.649000000001</v>
      </c>
      <c r="G22" s="44"/>
      <c r="I22" s="28"/>
      <c r="J22" s="28"/>
      <c r="K22" s="28"/>
      <c r="L22" s="28"/>
      <c r="M22" s="28"/>
      <c r="N22" s="28"/>
      <c r="O22" s="28"/>
    </row>
    <row r="23" spans="1:15" ht="13.5" customHeight="1" x14ac:dyDescent="0.25">
      <c r="A23" s="20"/>
      <c r="B23" s="60" t="s">
        <v>3</v>
      </c>
      <c r="C23" s="54">
        <v>18982.096999999998</v>
      </c>
      <c r="D23" s="54">
        <v>8829.6769999999997</v>
      </c>
      <c r="E23" s="54"/>
      <c r="F23" s="209">
        <f t="shared" ref="F23:F33" si="1">+C23+D23+E23</f>
        <v>27811.773999999998</v>
      </c>
      <c r="G23" s="44"/>
      <c r="I23" s="28"/>
      <c r="J23" s="28"/>
      <c r="K23" s="28"/>
      <c r="L23" s="28"/>
      <c r="M23" s="28"/>
      <c r="N23" s="28"/>
      <c r="O23" s="28"/>
    </row>
    <row r="24" spans="1:15" ht="13.5" customHeight="1" x14ac:dyDescent="0.25">
      <c r="A24" s="20"/>
      <c r="B24" s="60" t="s">
        <v>4</v>
      </c>
      <c r="C24" s="54">
        <v>25289.415000000001</v>
      </c>
      <c r="D24" s="54">
        <v>11012.981</v>
      </c>
      <c r="E24" s="54"/>
      <c r="F24" s="209">
        <f t="shared" si="1"/>
        <v>36302.396000000001</v>
      </c>
      <c r="G24" s="44"/>
      <c r="I24" s="28"/>
      <c r="J24" s="28"/>
      <c r="K24" s="28"/>
      <c r="L24" s="28"/>
      <c r="M24" s="28"/>
      <c r="N24" s="28"/>
      <c r="O24" s="28"/>
    </row>
    <row r="25" spans="1:15" ht="13.5" customHeight="1" x14ac:dyDescent="0.25">
      <c r="A25" s="20"/>
      <c r="B25" s="60" t="s">
        <v>5</v>
      </c>
      <c r="C25" s="54">
        <v>27376.797000000002</v>
      </c>
      <c r="D25" s="54">
        <v>12399.716999999999</v>
      </c>
      <c r="E25" s="54"/>
      <c r="F25" s="209">
        <f t="shared" si="1"/>
        <v>39776.514000000003</v>
      </c>
      <c r="G25" s="44"/>
      <c r="I25" s="28"/>
      <c r="J25" s="28"/>
      <c r="K25" s="28"/>
      <c r="L25" s="28"/>
      <c r="M25" s="28"/>
      <c r="N25" s="28"/>
      <c r="O25" s="28"/>
    </row>
    <row r="26" spans="1:15" ht="13.5" customHeight="1" x14ac:dyDescent="0.25">
      <c r="A26" s="20"/>
      <c r="B26" s="60" t="s">
        <v>6</v>
      </c>
      <c r="C26" s="54">
        <v>37512.764999999999</v>
      </c>
      <c r="D26" s="54">
        <v>13690.343999999999</v>
      </c>
      <c r="E26" s="54"/>
      <c r="F26" s="209">
        <f t="shared" si="1"/>
        <v>51203.108999999997</v>
      </c>
      <c r="G26" s="44"/>
    </row>
    <row r="27" spans="1:15" ht="13.5" customHeight="1" x14ac:dyDescent="0.25">
      <c r="A27" s="20"/>
      <c r="B27" s="60" t="s">
        <v>7</v>
      </c>
      <c r="C27" s="54">
        <v>48350.28</v>
      </c>
      <c r="D27" s="54">
        <v>16289.291000000001</v>
      </c>
      <c r="E27" s="54"/>
      <c r="F27" s="209">
        <f t="shared" si="1"/>
        <v>64639.570999999996</v>
      </c>
      <c r="G27" s="44"/>
    </row>
    <row r="28" spans="1:15" ht="13.5" customHeight="1" x14ac:dyDescent="0.25">
      <c r="A28" s="20"/>
      <c r="B28" s="60" t="s">
        <v>8</v>
      </c>
      <c r="C28" s="54">
        <v>46946.491999999998</v>
      </c>
      <c r="D28" s="54">
        <v>17463.605</v>
      </c>
      <c r="E28" s="54"/>
      <c r="F28" s="209">
        <f t="shared" si="1"/>
        <v>64410.096999999994</v>
      </c>
      <c r="G28" s="44"/>
    </row>
    <row r="29" spans="1:15" ht="13.5" customHeight="1" x14ac:dyDescent="0.25">
      <c r="A29" s="20"/>
      <c r="B29" s="60" t="s">
        <v>9</v>
      </c>
      <c r="C29" s="54">
        <v>41162.587</v>
      </c>
      <c r="D29" s="54">
        <v>18190.816999999999</v>
      </c>
      <c r="E29" s="54"/>
      <c r="F29" s="209">
        <f t="shared" si="1"/>
        <v>59353.403999999995</v>
      </c>
      <c r="G29" s="44"/>
    </row>
    <row r="30" spans="1:15" ht="13.5" customHeight="1" x14ac:dyDescent="0.25">
      <c r="A30" s="20"/>
      <c r="B30" s="60" t="s">
        <v>10</v>
      </c>
      <c r="C30" s="54">
        <v>33480.795999999988</v>
      </c>
      <c r="D30" s="54">
        <v>13379.936129</v>
      </c>
      <c r="E30" s="54"/>
      <c r="F30" s="209">
        <f t="shared" si="1"/>
        <v>46860.732128999989</v>
      </c>
      <c r="G30" s="44"/>
    </row>
    <row r="31" spans="1:15" ht="13.5" customHeight="1" x14ac:dyDescent="0.25">
      <c r="A31" s="20"/>
      <c r="B31" s="60" t="s">
        <v>11</v>
      </c>
      <c r="C31" s="54">
        <v>30456.785000000003</v>
      </c>
      <c r="D31" s="54">
        <v>13565.576000000001</v>
      </c>
      <c r="E31" s="54"/>
      <c r="F31" s="209">
        <f t="shared" si="1"/>
        <v>44022.361000000004</v>
      </c>
      <c r="G31" s="44"/>
    </row>
    <row r="32" spans="1:15" ht="13.5" customHeight="1" x14ac:dyDescent="0.25">
      <c r="A32" s="20"/>
      <c r="B32" s="60" t="s">
        <v>12</v>
      </c>
      <c r="C32" s="54">
        <v>24704.377000000004</v>
      </c>
      <c r="D32" s="54">
        <v>10945.973253999997</v>
      </c>
      <c r="E32" s="54"/>
      <c r="F32" s="209">
        <f t="shared" si="1"/>
        <v>35650.350254000004</v>
      </c>
      <c r="G32" s="44"/>
    </row>
    <row r="33" spans="1:7" ht="13.5" customHeight="1" x14ac:dyDescent="0.25">
      <c r="A33" s="20"/>
      <c r="B33" s="60" t="s">
        <v>13</v>
      </c>
      <c r="C33" s="54">
        <v>24077.104000000003</v>
      </c>
      <c r="D33" s="54">
        <v>9939.4241820000025</v>
      </c>
      <c r="E33" s="54"/>
      <c r="F33" s="209">
        <f t="shared" si="1"/>
        <v>34016.528182000009</v>
      </c>
      <c r="G33" s="44"/>
    </row>
    <row r="34" spans="1:7" ht="13.5" customHeight="1" x14ac:dyDescent="0.25">
      <c r="A34" s="20"/>
      <c r="B34" s="261" t="s">
        <v>15</v>
      </c>
      <c r="C34" s="211">
        <f>+SUM(C22:C33)</f>
        <v>378445.01399999991</v>
      </c>
      <c r="D34" s="211">
        <f>+SUM(D22:D33)</f>
        <v>155497.47156499996</v>
      </c>
      <c r="E34" s="211">
        <f>+SUM(E22:E33)</f>
        <v>0</v>
      </c>
      <c r="F34" s="211">
        <f>+SUM(F22:F33)</f>
        <v>533942.48556499998</v>
      </c>
      <c r="G34" s="44"/>
    </row>
    <row r="35" spans="1:7" ht="13.5" customHeight="1" x14ac:dyDescent="0.25">
      <c r="A35" s="43"/>
      <c r="B35" s="92"/>
      <c r="C35" s="93"/>
      <c r="D35" s="94"/>
      <c r="E35" s="44"/>
      <c r="F35" s="44"/>
      <c r="G35" s="44"/>
    </row>
    <row r="36" spans="1:7" ht="13.5" customHeight="1" x14ac:dyDescent="0.25">
      <c r="A36" s="43"/>
      <c r="B36" s="95" t="s">
        <v>17</v>
      </c>
      <c r="C36" s="12"/>
      <c r="D36" s="12"/>
      <c r="E36" s="12"/>
      <c r="F36" s="12"/>
      <c r="G36" s="12"/>
    </row>
    <row r="37" spans="1:7" ht="13.5" customHeight="1" x14ac:dyDescent="0.25">
      <c r="A37" s="43"/>
      <c r="B37" s="96" t="s">
        <v>20</v>
      </c>
      <c r="C37" s="12"/>
      <c r="D37" s="12"/>
      <c r="E37" s="12"/>
      <c r="F37" s="12"/>
      <c r="G37" s="12"/>
    </row>
    <row r="38" spans="1:7" ht="13.5" customHeight="1" x14ac:dyDescent="0.25">
      <c r="A38" s="43"/>
      <c r="B38" s="96" t="s">
        <v>21</v>
      </c>
      <c r="C38" s="12"/>
      <c r="D38" s="12"/>
      <c r="E38" s="12"/>
      <c r="F38" s="12"/>
      <c r="G38" s="12"/>
    </row>
    <row r="39" spans="1:7" ht="13.5" customHeight="1" x14ac:dyDescent="0.25">
      <c r="A39" s="43"/>
      <c r="B39" s="96"/>
      <c r="C39" s="12"/>
      <c r="D39" s="12"/>
      <c r="E39" s="12"/>
      <c r="F39" s="12"/>
      <c r="G39" s="12"/>
    </row>
    <row r="40" spans="1:7" ht="13.5" customHeight="1" x14ac:dyDescent="0.25">
      <c r="A40" s="43"/>
      <c r="B40" s="97"/>
      <c r="C40" s="12"/>
      <c r="D40" s="12"/>
      <c r="E40" s="12"/>
      <c r="F40" s="12"/>
      <c r="G40" s="12"/>
    </row>
    <row r="41" spans="1:7" x14ac:dyDescent="0.25">
      <c r="A41" s="12"/>
      <c r="B41" s="12"/>
      <c r="C41" s="12"/>
      <c r="D41" s="12"/>
      <c r="E41" s="12"/>
      <c r="F41" s="12"/>
      <c r="G41" s="12"/>
    </row>
    <row r="42" spans="1:7" x14ac:dyDescent="0.25">
      <c r="A42" s="12"/>
      <c r="B42" s="12"/>
      <c r="C42" s="12"/>
      <c r="D42" s="12"/>
      <c r="E42" s="12"/>
      <c r="F42" s="12"/>
      <c r="G42" s="12"/>
    </row>
  </sheetData>
  <phoneticPr fontId="11" type="noConversion"/>
  <pageMargins left="0.75" right="0.75" top="1" bottom="1" header="0" footer="0"/>
  <pageSetup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A1:O26"/>
  <sheetViews>
    <sheetView zoomScale="90" zoomScaleNormal="90" workbookViewId="0">
      <selection activeCell="I31" sqref="I31"/>
    </sheetView>
  </sheetViews>
  <sheetFormatPr baseColWidth="10" defaultRowHeight="13.5" x14ac:dyDescent="0.25"/>
  <cols>
    <col min="1" max="1" width="0.140625" style="8" customWidth="1"/>
    <col min="2" max="2" width="19.42578125" style="8" customWidth="1"/>
    <col min="3" max="3" width="13.85546875" style="8" customWidth="1"/>
    <col min="4" max="4" width="15.42578125" style="8" customWidth="1"/>
    <col min="5" max="5" width="16.28515625" style="8" customWidth="1"/>
    <col min="6" max="6" width="19.5703125" style="8" customWidth="1"/>
    <col min="7" max="16384" width="11.42578125" style="8"/>
  </cols>
  <sheetData>
    <row r="1" spans="1:15" ht="13.5" customHeight="1" x14ac:dyDescent="0.25">
      <c r="A1" s="20"/>
      <c r="B1" s="76" t="s">
        <v>463</v>
      </c>
      <c r="C1" s="20"/>
      <c r="D1" s="20"/>
      <c r="E1" s="20"/>
      <c r="F1" s="20"/>
      <c r="G1" s="12"/>
      <c r="I1" s="28"/>
      <c r="J1" s="28"/>
      <c r="K1" s="28"/>
      <c r="L1" s="28"/>
      <c r="M1" s="28"/>
      <c r="N1" s="28"/>
      <c r="O1" s="28"/>
    </row>
    <row r="2" spans="1:15" ht="13.5" customHeight="1" x14ac:dyDescent="0.25">
      <c r="A2" s="20"/>
      <c r="B2" s="20"/>
      <c r="C2" s="20"/>
      <c r="D2" s="20"/>
      <c r="E2" s="20"/>
      <c r="F2" s="20"/>
      <c r="G2" s="12"/>
      <c r="I2" s="28"/>
      <c r="J2" s="28"/>
      <c r="K2" s="28"/>
      <c r="L2" s="28"/>
      <c r="M2" s="28"/>
      <c r="N2" s="28"/>
      <c r="O2" s="28"/>
    </row>
    <row r="3" spans="1:15" ht="13.5" customHeight="1" x14ac:dyDescent="0.25">
      <c r="A3" s="20"/>
      <c r="B3" s="62"/>
      <c r="C3" s="62"/>
      <c r="D3" s="62"/>
      <c r="E3" s="62"/>
      <c r="F3" s="62"/>
      <c r="G3" s="44"/>
      <c r="I3" s="28"/>
      <c r="J3" s="28"/>
      <c r="K3" s="28"/>
      <c r="L3" s="28"/>
      <c r="M3" s="28"/>
      <c r="N3" s="28"/>
      <c r="O3" s="28"/>
    </row>
    <row r="4" spans="1:15" ht="13.5" customHeight="1" x14ac:dyDescent="0.25">
      <c r="A4" s="20"/>
      <c r="B4" s="268"/>
      <c r="C4" s="269"/>
      <c r="D4" s="266" t="s">
        <v>473</v>
      </c>
      <c r="E4" s="270"/>
      <c r="F4" s="271"/>
      <c r="G4" s="44"/>
      <c r="I4" s="28"/>
      <c r="J4" s="28"/>
      <c r="K4" s="28"/>
      <c r="L4" s="28"/>
      <c r="M4" s="28"/>
      <c r="N4" s="28"/>
      <c r="O4" s="28"/>
    </row>
    <row r="5" spans="1:15" ht="13.5" customHeight="1" x14ac:dyDescent="0.25">
      <c r="A5" s="20"/>
      <c r="B5" s="259" t="s">
        <v>0</v>
      </c>
      <c r="C5" s="260" t="s">
        <v>359</v>
      </c>
      <c r="D5" s="260" t="s">
        <v>14</v>
      </c>
      <c r="E5" s="260" t="s">
        <v>16</v>
      </c>
      <c r="F5" s="260" t="s">
        <v>15</v>
      </c>
      <c r="G5" s="44"/>
      <c r="I5" s="28"/>
      <c r="J5" s="28"/>
      <c r="K5" s="28"/>
      <c r="L5" s="28"/>
      <c r="M5" s="28"/>
      <c r="N5" s="28"/>
      <c r="O5" s="28"/>
    </row>
    <row r="6" spans="1:15" ht="13.5" customHeight="1" x14ac:dyDescent="0.25">
      <c r="A6" s="20"/>
      <c r="B6" s="60" t="s">
        <v>2</v>
      </c>
      <c r="C6" s="83">
        <f>'42_2'!C22+'42_2'!C5+'42_1'!C22+'42_1'!C5+'41'!C22+'41'!C5+'40'!C22+'40'!C5+'39'!C22+'39'!C5+'37'!C22+'37'!C5+'38  '!C22+'38  '!C5+'36'!C22+'36'!C5</f>
        <v>52985.976000000002</v>
      </c>
      <c r="D6" s="83">
        <f>'42_2'!D22+'42_2'!D5+'42_1'!D22+'42_1'!D5+'41'!D22+'41'!D5+'40'!D22+'40'!D5+'39'!D22+'39'!D5+'37'!D22+'37'!D5+'38  '!D22+'38  '!D5+'36'!D22+'36'!D5</f>
        <v>28206.002000000004</v>
      </c>
      <c r="E6" s="83">
        <f>'42_2'!E22+'42_2'!E5+'42_1'!E22+'42_1'!E5+'41'!E22+'41'!E5+'40'!E22+'40'!E5+'39'!E22+'39'!E5+'37'!E22+'37'!E5+'38  '!E22+'38  '!E5+'36'!E22+'36'!E5</f>
        <v>0</v>
      </c>
      <c r="F6" s="209">
        <f>+C6+D6+E6</f>
        <v>81191.978000000003</v>
      </c>
      <c r="G6" s="44"/>
      <c r="I6" s="28"/>
      <c r="J6" s="28"/>
      <c r="K6" s="28"/>
      <c r="L6" s="28"/>
      <c r="M6" s="28"/>
      <c r="N6" s="28"/>
      <c r="O6" s="28"/>
    </row>
    <row r="7" spans="1:15" ht="13.5" customHeight="1" x14ac:dyDescent="0.25">
      <c r="A7" s="20"/>
      <c r="B7" s="60" t="s">
        <v>3</v>
      </c>
      <c r="C7" s="83">
        <f>'42_2'!C23+'42_2'!C6+'42_1'!C23+'42_1'!C6+'41'!C23+'41'!C6+'40'!C23+'40'!C6+'39'!C23+'39'!C6+'37'!C23+'37'!C6+'38  '!C23+'38  '!C6+'36'!C23+'36'!C6</f>
        <v>51094.636000000006</v>
      </c>
      <c r="D7" s="83">
        <f>'42_2'!D23+'42_2'!D6+'42_1'!D23+'42_1'!D6+'41'!D23+'41'!D6+'40'!D23+'40'!D6+'39'!D23+'39'!D6+'37'!D23+'37'!D6+'38  '!D23+'38  '!D6+'36'!D23+'36'!D6</f>
        <v>29924.682000000001</v>
      </c>
      <c r="E7" s="83">
        <f>'42_2'!E23+'42_2'!E6+'42_1'!E23+'42_1'!E6+'41'!E23+'41'!E6+'40'!E23+'40'!E6+'39'!E23+'39'!E6+'37'!E23+'37'!E6+'38  '!E23+'38  '!E6+'36'!E23+'36'!E6</f>
        <v>0</v>
      </c>
      <c r="F7" s="209">
        <f t="shared" ref="F7:F17" si="0">+C7+D7+E7</f>
        <v>81019.317999999999</v>
      </c>
      <c r="G7" s="44"/>
      <c r="I7" s="28"/>
      <c r="J7" s="28"/>
      <c r="K7" s="28"/>
      <c r="L7" s="28"/>
      <c r="M7" s="28"/>
      <c r="N7" s="28"/>
      <c r="O7" s="28"/>
    </row>
    <row r="8" spans="1:15" ht="13.5" customHeight="1" x14ac:dyDescent="0.25">
      <c r="A8" s="20"/>
      <c r="B8" s="60" t="s">
        <v>4</v>
      </c>
      <c r="C8" s="83">
        <f>'42_2'!C24+'42_2'!C7+'42_1'!C24+'42_1'!C7+'41'!C24+'41'!C7+'40'!C24+'40'!C7+'39'!C24+'39'!C7+'37'!C24+'37'!C7+'38  '!C24+'38  '!C7+'36'!C24+'36'!C7</f>
        <v>61163.536000000007</v>
      </c>
      <c r="D8" s="83">
        <f>'42_2'!D24+'42_2'!D7+'42_1'!D24+'42_1'!D7+'41'!D24+'41'!D7+'40'!D24+'40'!D7+'39'!D24+'39'!D7+'37'!D24+'37'!D7+'38  '!D24+'38  '!D7+'36'!D24+'36'!D7</f>
        <v>37716.429999999993</v>
      </c>
      <c r="E8" s="83">
        <f>'42_2'!E24+'42_2'!E7+'42_1'!E24+'42_1'!E7+'41'!E24+'41'!E7+'40'!E24+'40'!E7+'39'!E24+'39'!E7+'37'!E24+'37'!E7+'38  '!E24+'38  '!E7+'36'!E24+'36'!E7</f>
        <v>0</v>
      </c>
      <c r="F8" s="209">
        <f t="shared" si="0"/>
        <v>98879.966</v>
      </c>
      <c r="G8" s="44"/>
      <c r="I8" s="28"/>
      <c r="J8" s="28"/>
      <c r="K8" s="28"/>
      <c r="L8" s="28"/>
      <c r="M8" s="28"/>
      <c r="N8" s="28"/>
      <c r="O8" s="28"/>
    </row>
    <row r="9" spans="1:15" ht="13.5" customHeight="1" x14ac:dyDescent="0.25">
      <c r="A9" s="20"/>
      <c r="B9" s="60" t="s">
        <v>5</v>
      </c>
      <c r="C9" s="83">
        <f>'42_2'!C25+'42_2'!C8+'42_1'!C25+'42_1'!C8+'41'!C25+'41'!C8+'40'!C25+'40'!C8+'39'!C25+'39'!C8+'37'!C25+'37'!C8+'38  '!C25+'38  '!C8+'36'!C25+'36'!C8</f>
        <v>64358.429000000011</v>
      </c>
      <c r="D9" s="83">
        <f>'42_2'!D25+'42_2'!D8+'42_1'!D25+'42_1'!D8+'41'!D25+'41'!D8+'40'!D25+'40'!D8+'39'!D25+'39'!D8+'37'!D25+'37'!D8+'38  '!D25+'38  '!D8+'36'!D25+'36'!D8</f>
        <v>39891.232000000011</v>
      </c>
      <c r="E9" s="83">
        <f>'42_2'!E25+'42_2'!E8+'42_1'!E25+'42_1'!E8+'41'!E25+'41'!E8+'40'!E25+'40'!E8+'39'!E25+'39'!E8+'37'!E25+'37'!E8+'38  '!E25+'38  '!E8+'36'!E25+'36'!E8</f>
        <v>0</v>
      </c>
      <c r="F9" s="209">
        <f t="shared" si="0"/>
        <v>104249.66100000002</v>
      </c>
      <c r="G9" s="44"/>
      <c r="I9" s="28"/>
      <c r="J9" s="28"/>
      <c r="K9" s="28"/>
      <c r="L9" s="28"/>
      <c r="M9" s="28"/>
      <c r="N9" s="28"/>
      <c r="O9" s="28"/>
    </row>
    <row r="10" spans="1:15" ht="13.5" customHeight="1" x14ac:dyDescent="0.25">
      <c r="A10" s="20"/>
      <c r="B10" s="60" t="s">
        <v>6</v>
      </c>
      <c r="C10" s="83">
        <f>'42_2'!C26+'42_2'!C9+'42_1'!C26+'42_1'!C9+'41'!C26+'41'!C9+'40'!C26+'40'!C9+'39'!C26+'39'!C9+'37'!C26+'37'!C9+'38  '!C26+'38  '!C9+'36'!C26+'36'!C9</f>
        <v>79297.710999999981</v>
      </c>
      <c r="D10" s="83">
        <f>'42_2'!D26+'42_2'!D9+'42_1'!D26+'42_1'!D9+'41'!D26+'41'!D9+'40'!D26+'40'!D9+'39'!D26+'39'!D9+'37'!D26+'37'!D9+'38  '!D26+'38  '!D9+'36'!D26+'36'!D9</f>
        <v>38782.321999999993</v>
      </c>
      <c r="E10" s="83">
        <f>'42_2'!E26+'42_2'!E9+'42_1'!E26+'42_1'!E9+'41'!E26+'41'!E9+'40'!E26+'40'!E9+'39'!E26+'39'!E9+'37'!E26+'37'!E9+'38  '!E26+'38  '!E9+'36'!E26+'36'!E9</f>
        <v>0</v>
      </c>
      <c r="F10" s="209">
        <f t="shared" si="0"/>
        <v>118080.03299999997</v>
      </c>
      <c r="G10" s="44"/>
    </row>
    <row r="11" spans="1:15" ht="13.5" customHeight="1" x14ac:dyDescent="0.25">
      <c r="A11" s="20"/>
      <c r="B11" s="60" t="s">
        <v>7</v>
      </c>
      <c r="C11" s="83">
        <f>'42_2'!C27+'42_2'!C10+'42_1'!C27+'42_1'!C10+'41'!C27+'41'!C10+'40'!C27+'40'!C10+'39'!C27+'39'!C10+'37'!C27+'37'!C10+'38  '!C27+'38  '!C10+'36'!C27+'36'!C10</f>
        <v>95759.850999999966</v>
      </c>
      <c r="D11" s="83">
        <f>'42_2'!D27+'42_2'!D10+'42_1'!D27+'42_1'!D10+'41'!D27+'41'!D10+'40'!D27+'40'!D10+'39'!D27+'39'!D10+'37'!D27+'37'!D10+'38  '!D27+'38  '!D10+'36'!D27+'36'!D10</f>
        <v>43015.189999999995</v>
      </c>
      <c r="E11" s="83">
        <f>'42_2'!E27+'42_2'!E10+'42_1'!E27+'42_1'!E10+'41'!E27+'41'!E10+'40'!E27+'40'!E10+'39'!E27+'39'!E10+'37'!E27+'37'!E10+'38  '!E27+'38  '!E10+'36'!E27+'36'!E10</f>
        <v>0</v>
      </c>
      <c r="F11" s="209">
        <f t="shared" si="0"/>
        <v>138775.04099999997</v>
      </c>
      <c r="G11" s="44"/>
    </row>
    <row r="12" spans="1:15" ht="13.5" customHeight="1" x14ac:dyDescent="0.25">
      <c r="A12" s="20"/>
      <c r="B12" s="60" t="s">
        <v>8</v>
      </c>
      <c r="C12" s="83">
        <f>'42_2'!C28+'42_2'!C11+'42_1'!C28+'42_1'!C11+'41'!C28+'41'!C11+'40'!C28+'40'!C11+'39'!C28+'39'!C11+'37'!C28+'37'!C11+'38  '!C28+'38  '!C11+'36'!C28+'36'!C11</f>
        <v>94203.573999999993</v>
      </c>
      <c r="D12" s="83">
        <f>'42_2'!D28+'42_2'!D11+'42_1'!D28+'42_1'!D11+'41'!D28+'41'!D11+'40'!D28+'40'!D11+'39'!D28+'39'!D11+'37'!D28+'37'!D11+'38  '!D28+'38  '!D11+'36'!D28+'36'!D11</f>
        <v>44389.231999999982</v>
      </c>
      <c r="E12" s="83">
        <f>'42_2'!E28+'42_2'!E11+'42_1'!E28+'42_1'!E11+'41'!E28+'41'!E11+'40'!E28+'40'!E11+'39'!E28+'39'!E11+'37'!E28+'37'!E11+'38  '!E28+'38  '!E11+'36'!E28+'36'!E11</f>
        <v>0</v>
      </c>
      <c r="F12" s="209">
        <f t="shared" si="0"/>
        <v>138592.80599999998</v>
      </c>
      <c r="G12" s="44"/>
    </row>
    <row r="13" spans="1:15" ht="13.5" customHeight="1" x14ac:dyDescent="0.25">
      <c r="A13" s="20"/>
      <c r="B13" s="60" t="s">
        <v>9</v>
      </c>
      <c r="C13" s="83">
        <f>'42_2'!C29+'42_2'!C12+'42_1'!C29+'42_1'!C12+'41'!C29+'41'!C12+'40'!C29+'40'!C12+'39'!C29+'39'!C12+'37'!C29+'37'!C12+'38  '!C29+'38  '!C12+'36'!C29+'36'!C12</f>
        <v>86799.529999999984</v>
      </c>
      <c r="D13" s="83">
        <f>'42_2'!D29+'42_2'!D12+'42_1'!D29+'42_1'!D12+'41'!D29+'41'!D12+'40'!D29+'40'!D12+'39'!D29+'39'!D12+'37'!D29+'37'!D12+'38  '!D29+'38  '!D12+'36'!D29+'36'!D12</f>
        <v>46538.963000000003</v>
      </c>
      <c r="E13" s="83">
        <f>'42_2'!E29+'42_2'!E12+'42_1'!E29+'42_1'!E12+'41'!E29+'41'!E12+'40'!E29+'40'!E12+'39'!E29+'39'!E12+'37'!E29+'37'!E12+'38  '!E29+'38  '!E12+'36'!E29+'36'!E12</f>
        <v>0</v>
      </c>
      <c r="F13" s="209">
        <f t="shared" si="0"/>
        <v>133338.49299999999</v>
      </c>
      <c r="G13" s="44"/>
    </row>
    <row r="14" spans="1:15" ht="13.5" customHeight="1" x14ac:dyDescent="0.25">
      <c r="A14" s="20"/>
      <c r="B14" s="60" t="s">
        <v>10</v>
      </c>
      <c r="C14" s="83">
        <f>'42_2'!C30+'42_2'!C13+'42_1'!C30+'42_1'!C13+'41'!C30+'41'!C13+'40'!C30+'40'!C13+'39'!C30+'39'!C13+'37'!C30+'37'!C13+'38  '!C30+'38  '!C13+'36'!C30+'36'!C13</f>
        <v>73699.538099999991</v>
      </c>
      <c r="D14" s="83">
        <f>'42_2'!D30+'42_2'!D13+'42_1'!D30+'42_1'!D13+'41'!D30+'41'!D13+'40'!D30+'40'!D13+'39'!D30+'39'!D13+'37'!D30+'37'!D13+'38  '!D30+'38  '!D13+'36'!D30+'36'!D13</f>
        <v>36046.566841999986</v>
      </c>
      <c r="E14" s="83">
        <f>'42_2'!E30+'42_2'!E13+'42_1'!E30+'42_1'!E13+'41'!E30+'41'!E13+'40'!E30+'40'!E13+'39'!E30+'39'!E13+'37'!E30+'37'!E13+'38  '!E30+'38  '!E13+'36'!E30+'36'!E13</f>
        <v>0</v>
      </c>
      <c r="F14" s="209">
        <f t="shared" si="0"/>
        <v>109746.10494199998</v>
      </c>
      <c r="G14" s="44"/>
    </row>
    <row r="15" spans="1:15" ht="13.5" customHeight="1" x14ac:dyDescent="0.25">
      <c r="A15" s="20"/>
      <c r="B15" s="60" t="s">
        <v>11</v>
      </c>
      <c r="C15" s="83">
        <f>'42_2'!C31+'42_2'!C14+'42_1'!C31+'42_1'!C14+'41'!C31+'41'!C14+'40'!C31+'40'!C14+'39'!C31+'39'!C14+'37'!C31+'37'!C14+'38  '!C31+'38  '!C14+'36'!C31+'36'!C14</f>
        <v>69168.247999999992</v>
      </c>
      <c r="D15" s="83">
        <f>'42_2'!D31+'42_2'!D14+'42_1'!D31+'42_1'!D14+'41'!D31+'41'!D14+'40'!D31+'40'!D14+'39'!D31+'39'!D14+'37'!D31+'37'!D14+'38  '!D31+'38  '!D14+'36'!D31+'36'!D14</f>
        <v>37522.944000000003</v>
      </c>
      <c r="E15" s="83">
        <f>'42_2'!E31+'42_2'!E14+'42_1'!E31+'42_1'!E14+'41'!E31+'41'!E14+'40'!E31+'40'!E14+'39'!E31+'39'!E14+'37'!E31+'37'!E14+'38  '!E31+'38  '!E14+'36'!E31+'36'!E14</f>
        <v>0</v>
      </c>
      <c r="F15" s="209">
        <f t="shared" si="0"/>
        <v>106691.192</v>
      </c>
      <c r="G15" s="44"/>
    </row>
    <row r="16" spans="1:15" ht="13.5" customHeight="1" x14ac:dyDescent="0.25">
      <c r="A16" s="20"/>
      <c r="B16" s="60" t="s">
        <v>12</v>
      </c>
      <c r="C16" s="83">
        <f>'42_2'!C32+'42_2'!C15+'42_1'!C32+'42_1'!C15+'41'!C32+'41'!C15+'40'!C32+'40'!C15+'39'!C32+'39'!C15+'37'!C32+'37'!C15+'38  '!C32+'38  '!C15+'36'!C32+'36'!C15</f>
        <v>58380.304000000004</v>
      </c>
      <c r="D16" s="83">
        <f>'42_2'!D32+'42_2'!D15+'42_1'!D32+'42_1'!D15+'41'!D32+'41'!D15+'40'!D32+'40'!D15+'39'!D32+'39'!D15+'37'!D32+'37'!D15+'38  '!D32+'38  '!D15+'36'!D32+'36'!D15</f>
        <v>30578.344591000005</v>
      </c>
      <c r="E16" s="83">
        <f>'42_2'!E32+'42_2'!E15+'42_1'!E32+'42_1'!E15+'41'!E32+'41'!E15+'40'!E32+'40'!E15+'39'!E32+'39'!E15+'37'!E32+'37'!E15+'38  '!E32+'38  '!E15+'36'!E32+'36'!E15</f>
        <v>0</v>
      </c>
      <c r="F16" s="209">
        <f t="shared" si="0"/>
        <v>88958.648591000005</v>
      </c>
      <c r="G16" s="44"/>
    </row>
    <row r="17" spans="1:7" ht="13.5" customHeight="1" x14ac:dyDescent="0.25">
      <c r="A17" s="20"/>
      <c r="B17" s="60" t="s">
        <v>13</v>
      </c>
      <c r="C17" s="83">
        <f>'42_2'!C33+'42_2'!C16+'42_1'!C33+'42_1'!C16+'41'!C33+'41'!C16+'40'!C33+'40'!C16+'39'!C33+'39'!C16+'37'!C33+'37'!C16+'38  '!C33+'38  '!C16+'36'!C33+'36'!C16</f>
        <v>58504.75824000001</v>
      </c>
      <c r="D17" s="83">
        <f>'42_2'!D33+'42_2'!D16+'42_1'!D33+'42_1'!D16+'41'!D33+'41'!D16+'40'!D33+'40'!D16+'39'!D33+'39'!D16+'37'!D33+'37'!D16+'38  '!D33+'38  '!D16+'36'!D33+'36'!D16</f>
        <v>28185.984229000005</v>
      </c>
      <c r="E17" s="83">
        <f>'42_2'!E33+'42_2'!E16+'42_1'!E33+'42_1'!E16+'41'!E33+'41'!E16+'40'!E33+'40'!E16+'39'!E33+'39'!E16+'37'!E33+'37'!E16+'38  '!E33+'38  '!E16+'36'!E33+'36'!E16</f>
        <v>0</v>
      </c>
      <c r="F17" s="209">
        <f t="shared" si="0"/>
        <v>86690.742469000019</v>
      </c>
      <c r="G17" s="44"/>
    </row>
    <row r="18" spans="1:7" ht="13.5" customHeight="1" x14ac:dyDescent="0.25">
      <c r="A18" s="20"/>
      <c r="B18" s="261" t="s">
        <v>15</v>
      </c>
      <c r="C18" s="211">
        <f>+SUM(C6:C17)</f>
        <v>845416.09134000004</v>
      </c>
      <c r="D18" s="211">
        <f>+SUM(D6:D17)</f>
        <v>440797.89266200003</v>
      </c>
      <c r="E18" s="211">
        <f>+SUM(E6:E17)</f>
        <v>0</v>
      </c>
      <c r="F18" s="211">
        <f>+SUM(F6:F17)</f>
        <v>1286213.984002</v>
      </c>
      <c r="G18" s="44"/>
    </row>
    <row r="19" spans="1:7" ht="13.5" customHeight="1" x14ac:dyDescent="0.25">
      <c r="A19" s="43"/>
      <c r="B19" s="92"/>
      <c r="C19" s="93"/>
      <c r="D19" s="94"/>
      <c r="E19" s="44"/>
      <c r="F19" s="44"/>
      <c r="G19" s="44"/>
    </row>
    <row r="20" spans="1:7" ht="13.5" customHeight="1" x14ac:dyDescent="0.25">
      <c r="A20" s="43"/>
      <c r="B20" s="95" t="s">
        <v>17</v>
      </c>
      <c r="C20" s="12"/>
      <c r="D20" s="12"/>
      <c r="E20" s="12"/>
      <c r="F20" s="12"/>
      <c r="G20" s="12"/>
    </row>
    <row r="21" spans="1:7" ht="13.5" customHeight="1" x14ac:dyDescent="0.25">
      <c r="A21" s="43"/>
      <c r="B21" s="96" t="s">
        <v>20</v>
      </c>
      <c r="C21" s="12"/>
      <c r="D21" s="12"/>
      <c r="E21" s="12"/>
      <c r="F21" s="12"/>
      <c r="G21" s="12"/>
    </row>
    <row r="22" spans="1:7" ht="13.5" customHeight="1" x14ac:dyDescent="0.25">
      <c r="A22" s="43"/>
      <c r="B22" s="96" t="s">
        <v>21</v>
      </c>
      <c r="C22" s="12"/>
      <c r="D22" s="12"/>
      <c r="E22" s="12"/>
      <c r="F22" s="12"/>
      <c r="G22" s="12"/>
    </row>
    <row r="23" spans="1:7" ht="13.5" customHeight="1" x14ac:dyDescent="0.25">
      <c r="A23" s="43"/>
      <c r="B23" s="96"/>
      <c r="C23" s="12"/>
      <c r="D23" s="12"/>
      <c r="E23" s="12"/>
      <c r="F23" s="12"/>
      <c r="G23" s="12"/>
    </row>
    <row r="24" spans="1:7" ht="13.5" customHeight="1" x14ac:dyDescent="0.25">
      <c r="A24" s="43"/>
      <c r="B24" s="97"/>
      <c r="C24" s="12"/>
      <c r="D24" s="12"/>
      <c r="E24" s="12"/>
      <c r="F24" s="12"/>
      <c r="G24" s="12"/>
    </row>
    <row r="25" spans="1:7" x14ac:dyDescent="0.25">
      <c r="A25" s="12"/>
      <c r="B25" s="12"/>
      <c r="C25" s="12"/>
      <c r="D25" s="12"/>
      <c r="E25" s="12"/>
      <c r="F25" s="12"/>
      <c r="G25" s="12"/>
    </row>
    <row r="26" spans="1:7" x14ac:dyDescent="0.25">
      <c r="A26" s="12"/>
      <c r="B26" s="12"/>
      <c r="C26" s="12"/>
      <c r="D26" s="12"/>
      <c r="E26" s="12"/>
      <c r="F26" s="12"/>
      <c r="G26" s="12"/>
    </row>
  </sheetData>
  <pageMargins left="0.75" right="0.75" top="1" bottom="1" header="0" footer="0"/>
  <pageSetup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pageSetUpPr fitToPage="1"/>
  </sheetPr>
  <dimension ref="A1:E25"/>
  <sheetViews>
    <sheetView zoomScale="80" zoomScaleNormal="80" workbookViewId="0">
      <selection activeCell="B14" sqref="B14"/>
    </sheetView>
  </sheetViews>
  <sheetFormatPr baseColWidth="10" defaultRowHeight="13.5" x14ac:dyDescent="0.25"/>
  <cols>
    <col min="1" max="1" width="17.5703125" style="8" customWidth="1"/>
    <col min="2" max="2" width="14.42578125" style="8" bestFit="1" customWidth="1"/>
    <col min="3" max="3" width="16.42578125" style="8" customWidth="1"/>
    <col min="4" max="4" width="13.5703125" style="8" bestFit="1" customWidth="1"/>
    <col min="5" max="16384" width="11.42578125" style="8"/>
  </cols>
  <sheetData>
    <row r="1" spans="1:3" x14ac:dyDescent="0.25">
      <c r="A1" s="86" t="s">
        <v>448</v>
      </c>
    </row>
    <row r="3" spans="1:3" x14ac:dyDescent="0.25">
      <c r="A3" s="86" t="s">
        <v>47</v>
      </c>
    </row>
    <row r="5" spans="1:3" x14ac:dyDescent="0.25">
      <c r="A5" s="273"/>
      <c r="B5" s="274" t="s">
        <v>48</v>
      </c>
      <c r="C5" s="275"/>
    </row>
    <row r="6" spans="1:3" ht="21" customHeight="1" x14ac:dyDescent="0.25">
      <c r="A6" s="276" t="s">
        <v>0</v>
      </c>
      <c r="B6" s="277" t="s">
        <v>242</v>
      </c>
      <c r="C6" s="277" t="s">
        <v>15</v>
      </c>
    </row>
    <row r="7" spans="1:3" s="4" customFormat="1" ht="13.5" customHeight="1" x14ac:dyDescent="0.2">
      <c r="A7" s="236" t="s">
        <v>49</v>
      </c>
      <c r="B7" s="415">
        <f>'44'!H5</f>
        <v>1.49</v>
      </c>
      <c r="C7" s="416">
        <f t="shared" ref="C7:C18" si="0">SUM(B7:B7)</f>
        <v>1.49</v>
      </c>
    </row>
    <row r="8" spans="1:3" s="4" customFormat="1" ht="13.5" customHeight="1" x14ac:dyDescent="0.2">
      <c r="A8" s="236" t="s">
        <v>50</v>
      </c>
      <c r="B8" s="415">
        <f>'44'!H6</f>
        <v>54.414000000000001</v>
      </c>
      <c r="C8" s="416">
        <f t="shared" si="0"/>
        <v>54.414000000000001</v>
      </c>
    </row>
    <row r="9" spans="1:3" s="4" customFormat="1" ht="13.5" customHeight="1" x14ac:dyDescent="0.2">
      <c r="A9" s="236" t="s">
        <v>51</v>
      </c>
      <c r="B9" s="415">
        <f>'44'!H7</f>
        <v>46.58</v>
      </c>
      <c r="C9" s="416">
        <f t="shared" si="0"/>
        <v>46.58</v>
      </c>
    </row>
    <row r="10" spans="1:3" s="4" customFormat="1" ht="13.5" customHeight="1" x14ac:dyDescent="0.2">
      <c r="A10" s="236" t="s">
        <v>52</v>
      </c>
      <c r="B10" s="415">
        <f>'44'!H8</f>
        <v>61.517999999999994</v>
      </c>
      <c r="C10" s="416">
        <f t="shared" si="0"/>
        <v>61.517999999999994</v>
      </c>
    </row>
    <row r="11" spans="1:3" s="4" customFormat="1" ht="13.5" customHeight="1" x14ac:dyDescent="0.2">
      <c r="A11" s="236" t="s">
        <v>53</v>
      </c>
      <c r="B11" s="415">
        <f>'44'!H9</f>
        <v>68.61399999999999</v>
      </c>
      <c r="C11" s="416">
        <f t="shared" si="0"/>
        <v>68.61399999999999</v>
      </c>
    </row>
    <row r="12" spans="1:3" s="4" customFormat="1" ht="13.5" customHeight="1" x14ac:dyDescent="0.2">
      <c r="A12" s="236" t="s">
        <v>54</v>
      </c>
      <c r="B12" s="415">
        <f>'44'!H10</f>
        <v>77.933999999999997</v>
      </c>
      <c r="C12" s="416">
        <f t="shared" si="0"/>
        <v>77.933999999999997</v>
      </c>
    </row>
    <row r="13" spans="1:3" s="4" customFormat="1" ht="13.5" customHeight="1" x14ac:dyDescent="0.2">
      <c r="A13" s="236" t="s">
        <v>55</v>
      </c>
      <c r="B13" s="415">
        <f>'44'!H11</f>
        <v>74.746000000000009</v>
      </c>
      <c r="C13" s="417">
        <f t="shared" si="0"/>
        <v>74.746000000000009</v>
      </c>
    </row>
    <row r="14" spans="1:3" s="4" customFormat="1" ht="13.5" customHeight="1" x14ac:dyDescent="0.2">
      <c r="A14" s="236" t="s">
        <v>56</v>
      </c>
      <c r="B14" s="415">
        <f>'44'!H12</f>
        <v>78.621000000000009</v>
      </c>
      <c r="C14" s="416">
        <f t="shared" si="0"/>
        <v>78.621000000000009</v>
      </c>
    </row>
    <row r="15" spans="1:3" s="4" customFormat="1" ht="13.5" customHeight="1" x14ac:dyDescent="0.2">
      <c r="A15" s="236" t="s">
        <v>57</v>
      </c>
      <c r="B15" s="415">
        <f>'44'!H13</f>
        <v>51.22</v>
      </c>
      <c r="C15" s="416">
        <f t="shared" si="0"/>
        <v>51.22</v>
      </c>
    </row>
    <row r="16" spans="1:3" s="4" customFormat="1" ht="13.5" customHeight="1" x14ac:dyDescent="0.2">
      <c r="A16" s="82" t="s">
        <v>58</v>
      </c>
      <c r="B16" s="415">
        <f>'44'!H14</f>
        <v>57.994</v>
      </c>
      <c r="C16" s="416">
        <f t="shared" si="0"/>
        <v>57.994</v>
      </c>
    </row>
    <row r="17" spans="1:5" s="4" customFormat="1" ht="13.5" customHeight="1" x14ac:dyDescent="0.2">
      <c r="A17" s="82" t="s">
        <v>59</v>
      </c>
      <c r="B17" s="415">
        <f>'44'!H15</f>
        <v>8.1319999999999997</v>
      </c>
      <c r="C17" s="416">
        <f t="shared" si="0"/>
        <v>8.1319999999999997</v>
      </c>
    </row>
    <row r="18" spans="1:5" s="4" customFormat="1" ht="13.5" customHeight="1" x14ac:dyDescent="0.2">
      <c r="A18" s="82" t="s">
        <v>60</v>
      </c>
      <c r="B18" s="415">
        <f>'44'!H16</f>
        <v>1.401</v>
      </c>
      <c r="C18" s="416">
        <f t="shared" si="0"/>
        <v>1.401</v>
      </c>
    </row>
    <row r="19" spans="1:5" ht="13.5" customHeight="1" x14ac:dyDescent="0.25">
      <c r="A19" s="272" t="s">
        <v>15</v>
      </c>
      <c r="B19" s="526">
        <f>SUM(B7:B18)</f>
        <v>582.66399999999987</v>
      </c>
      <c r="C19" s="527">
        <f>SUM(C7:C18)</f>
        <v>582.66399999999987</v>
      </c>
      <c r="E19" s="34"/>
    </row>
    <row r="20" spans="1:5" x14ac:dyDescent="0.25">
      <c r="C20" s="76"/>
      <c r="D20" s="34"/>
      <c r="E20" s="34"/>
    </row>
    <row r="21" spans="1:5" x14ac:dyDescent="0.25">
      <c r="A21" s="3"/>
      <c r="B21" s="4"/>
    </row>
    <row r="22" spans="1:5" x14ac:dyDescent="0.25">
      <c r="A22" s="3" t="s">
        <v>61</v>
      </c>
      <c r="B22" s="4"/>
    </row>
    <row r="23" spans="1:5" x14ac:dyDescent="0.25">
      <c r="A23" s="3" t="s">
        <v>108</v>
      </c>
      <c r="B23" s="4"/>
    </row>
    <row r="24" spans="1:5" x14ac:dyDescent="0.25">
      <c r="A24" s="3" t="s">
        <v>109</v>
      </c>
      <c r="B24" s="4"/>
    </row>
    <row r="25" spans="1:5" x14ac:dyDescent="0.25">
      <c r="B25" s="4"/>
    </row>
  </sheetData>
  <phoneticPr fontId="0" type="noConversion"/>
  <printOptions horizontalCentered="1"/>
  <pageMargins left="1.1811023622047245" right="1.1811023622047245" top="1.1811023622047245" bottom="1" header="0" footer="0"/>
  <pageSetup scale="88" orientation="portrait" r:id="rId1"/>
  <headerFooter alignWithMargins="0">
    <oddFooter>&amp;C43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E34"/>
  <sheetViews>
    <sheetView zoomScale="90" zoomScaleNormal="90" workbookViewId="0">
      <selection activeCell="G10" sqref="G10"/>
    </sheetView>
  </sheetViews>
  <sheetFormatPr baseColWidth="10" defaultRowHeight="13.5" x14ac:dyDescent="0.25"/>
  <cols>
    <col min="1" max="1" width="21.42578125" style="8" customWidth="1"/>
    <col min="2" max="3" width="19.42578125" style="8" customWidth="1"/>
    <col min="4" max="4" width="17.85546875" style="8" customWidth="1"/>
    <col min="5" max="5" width="16.85546875" style="8" bestFit="1" customWidth="1"/>
    <col min="6" max="16384" width="11.42578125" style="8"/>
  </cols>
  <sheetData>
    <row r="1" spans="1:5" x14ac:dyDescent="0.25">
      <c r="A1" s="9"/>
      <c r="B1" s="9"/>
      <c r="C1" s="9"/>
      <c r="D1" s="9"/>
      <c r="E1" s="9"/>
    </row>
    <row r="2" spans="1:5" x14ac:dyDescent="0.25">
      <c r="A2" s="9"/>
      <c r="B2" s="9"/>
      <c r="C2" s="9"/>
      <c r="D2" s="9"/>
      <c r="E2" s="9"/>
    </row>
    <row r="3" spans="1:5" x14ac:dyDescent="0.25">
      <c r="A3" s="9"/>
      <c r="B3" s="9"/>
      <c r="C3" s="9"/>
      <c r="D3" s="9"/>
      <c r="E3" s="9"/>
    </row>
    <row r="4" spans="1:5" x14ac:dyDescent="0.25">
      <c r="A4" s="9"/>
      <c r="B4" s="9"/>
      <c r="C4" s="9"/>
      <c r="D4" s="9"/>
      <c r="E4" s="9"/>
    </row>
    <row r="5" spans="1:5" x14ac:dyDescent="0.25">
      <c r="A5" s="11" t="s">
        <v>441</v>
      </c>
      <c r="B5" s="9"/>
      <c r="C5" s="9"/>
      <c r="D5" s="9"/>
      <c r="E5" s="9"/>
    </row>
    <row r="6" spans="1:5" x14ac:dyDescent="0.25">
      <c r="A6" s="299"/>
      <c r="B6" s="300" t="s">
        <v>80</v>
      </c>
      <c r="C6" s="301"/>
      <c r="D6" s="302"/>
      <c r="E6" s="303" t="s">
        <v>66</v>
      </c>
    </row>
    <row r="7" spans="1:5" x14ac:dyDescent="0.25">
      <c r="A7" s="304"/>
      <c r="B7" s="303" t="s">
        <v>77</v>
      </c>
      <c r="C7" s="303" t="s">
        <v>78</v>
      </c>
      <c r="D7" s="303" t="s">
        <v>22</v>
      </c>
      <c r="E7" s="305" t="s">
        <v>81</v>
      </c>
    </row>
    <row r="8" spans="1:5" x14ac:dyDescent="0.25">
      <c r="A8" s="216" t="s">
        <v>82</v>
      </c>
      <c r="B8" s="67"/>
      <c r="C8" s="67">
        <v>1143765.9479999999</v>
      </c>
      <c r="D8" s="67">
        <f>+B8+C8</f>
        <v>1143765.9479999999</v>
      </c>
      <c r="E8" s="67">
        <v>0</v>
      </c>
    </row>
    <row r="9" spans="1:5" x14ac:dyDescent="0.25">
      <c r="A9" s="216" t="s">
        <v>83</v>
      </c>
      <c r="B9" s="67"/>
      <c r="C9" s="67">
        <v>1150152.5319999999</v>
      </c>
      <c r="D9" s="67">
        <f>+B9+C9</f>
        <v>1150152.5319999999</v>
      </c>
      <c r="E9" s="67">
        <v>0</v>
      </c>
    </row>
    <row r="10" spans="1:5" x14ac:dyDescent="0.25">
      <c r="A10" s="216" t="s">
        <v>84</v>
      </c>
      <c r="B10" s="67"/>
      <c r="C10" s="67">
        <v>1173258.253</v>
      </c>
      <c r="D10" s="67">
        <f>+B10+C10</f>
        <v>1173258.253</v>
      </c>
      <c r="E10" s="67">
        <v>0</v>
      </c>
    </row>
    <row r="11" spans="1:5" x14ac:dyDescent="0.25">
      <c r="A11" s="216" t="s">
        <v>85</v>
      </c>
      <c r="B11" s="67"/>
      <c r="C11" s="67">
        <v>1181127.1969999999</v>
      </c>
      <c r="D11" s="67">
        <f>+B11+C11</f>
        <v>1181127.1969999999</v>
      </c>
      <c r="E11" s="67">
        <v>0</v>
      </c>
    </row>
    <row r="12" spans="1:5" x14ac:dyDescent="0.25">
      <c r="A12" s="309" t="s">
        <v>15</v>
      </c>
      <c r="B12" s="456">
        <f>SUM(B8:B11)</f>
        <v>0</v>
      </c>
      <c r="C12" s="456">
        <f>SUM(C8:C11)</f>
        <v>4648303.93</v>
      </c>
      <c r="D12" s="456">
        <f>+B12+C12</f>
        <v>4648303.93</v>
      </c>
      <c r="E12" s="228">
        <v>0</v>
      </c>
    </row>
    <row r="13" spans="1:5" x14ac:dyDescent="0.25">
      <c r="A13" s="9"/>
      <c r="B13" s="9"/>
      <c r="C13" s="9"/>
      <c r="D13" s="9"/>
      <c r="E13" s="9"/>
    </row>
    <row r="14" spans="1:5" x14ac:dyDescent="0.25">
      <c r="A14" s="11" t="s">
        <v>442</v>
      </c>
      <c r="B14" s="9"/>
      <c r="C14" s="9"/>
      <c r="D14" s="9"/>
      <c r="E14" s="9"/>
    </row>
    <row r="15" spans="1:5" x14ac:dyDescent="0.25">
      <c r="A15" s="299"/>
      <c r="B15" s="300"/>
      <c r="C15" s="301"/>
      <c r="D15" s="302"/>
      <c r="E15" s="303" t="s">
        <v>66</v>
      </c>
    </row>
    <row r="16" spans="1:5" x14ac:dyDescent="0.25">
      <c r="A16" s="306"/>
      <c r="B16" s="307" t="s">
        <v>77</v>
      </c>
      <c r="C16" s="303" t="s">
        <v>78</v>
      </c>
      <c r="D16" s="308" t="s">
        <v>22</v>
      </c>
      <c r="E16" s="305" t="s">
        <v>81</v>
      </c>
    </row>
    <row r="17" spans="1:5" x14ac:dyDescent="0.25">
      <c r="A17" s="216" t="s">
        <v>82</v>
      </c>
      <c r="B17" s="67"/>
      <c r="C17" s="67">
        <v>1303159.4439999999</v>
      </c>
      <c r="D17" s="67">
        <f>+B17+C17</f>
        <v>1303159.4439999999</v>
      </c>
      <c r="E17" s="228">
        <v>0</v>
      </c>
    </row>
    <row r="18" spans="1:5" x14ac:dyDescent="0.25">
      <c r="A18" s="216" t="s">
        <v>83</v>
      </c>
      <c r="B18" s="67"/>
      <c r="C18" s="67">
        <v>1158981.5120000001</v>
      </c>
      <c r="D18" s="67">
        <f>+B18+C18</f>
        <v>1158981.5120000001</v>
      </c>
      <c r="E18" s="228">
        <v>0</v>
      </c>
    </row>
    <row r="19" spans="1:5" x14ac:dyDescent="0.25">
      <c r="A19" s="216" t="s">
        <v>84</v>
      </c>
      <c r="B19" s="67"/>
      <c r="C19" s="67">
        <v>1328148.4180000001</v>
      </c>
      <c r="D19" s="67">
        <f>+B19+C19</f>
        <v>1328148.4180000001</v>
      </c>
      <c r="E19" s="228">
        <v>0</v>
      </c>
    </row>
    <row r="20" spans="1:5" x14ac:dyDescent="0.25">
      <c r="A20" s="216" t="s">
        <v>85</v>
      </c>
      <c r="B20" s="67"/>
      <c r="C20" s="67">
        <v>1290075.216</v>
      </c>
      <c r="D20" s="67">
        <f>+B20+C20</f>
        <v>1290075.216</v>
      </c>
      <c r="E20" s="228">
        <v>0</v>
      </c>
    </row>
    <row r="21" spans="1:5" x14ac:dyDescent="0.25">
      <c r="A21" s="309" t="s">
        <v>15</v>
      </c>
      <c r="B21" s="238">
        <f>SUM(B17:B20)</f>
        <v>0</v>
      </c>
      <c r="C21" s="456">
        <f>SUM(C17:C20)</f>
        <v>5080364.59</v>
      </c>
      <c r="D21" s="456">
        <f>+B21+C21</f>
        <v>5080364.59</v>
      </c>
      <c r="E21" s="228">
        <v>0</v>
      </c>
    </row>
    <row r="22" spans="1:5" x14ac:dyDescent="0.25">
      <c r="A22" s="9"/>
      <c r="B22" s="152"/>
      <c r="C22" s="152"/>
      <c r="D22" s="152"/>
      <c r="E22" s="152"/>
    </row>
    <row r="23" spans="1:5" x14ac:dyDescent="0.25">
      <c r="A23" s="11" t="s">
        <v>443</v>
      </c>
      <c r="B23" s="152"/>
      <c r="C23" s="152"/>
      <c r="D23" s="152"/>
      <c r="E23" s="152"/>
    </row>
    <row r="24" spans="1:5" x14ac:dyDescent="0.25">
      <c r="A24" s="299"/>
      <c r="B24" s="300" t="s">
        <v>80</v>
      </c>
      <c r="C24" s="301"/>
      <c r="D24" s="302"/>
      <c r="E24" s="303" t="s">
        <v>66</v>
      </c>
    </row>
    <row r="25" spans="1:5" x14ac:dyDescent="0.25">
      <c r="A25" s="304"/>
      <c r="B25" s="310" t="s">
        <v>77</v>
      </c>
      <c r="C25" s="307" t="s">
        <v>78</v>
      </c>
      <c r="D25" s="308" t="s">
        <v>22</v>
      </c>
      <c r="E25" s="305" t="s">
        <v>81</v>
      </c>
    </row>
    <row r="26" spans="1:5" x14ac:dyDescent="0.25">
      <c r="A26" s="216" t="s">
        <v>82</v>
      </c>
      <c r="B26" s="217">
        <v>48430.058000000005</v>
      </c>
      <c r="C26" s="217">
        <v>1029.1799999999998</v>
      </c>
      <c r="D26" s="67">
        <f>C26+B26</f>
        <v>49459.238000000005</v>
      </c>
      <c r="E26" s="228">
        <v>296708</v>
      </c>
    </row>
    <row r="27" spans="1:5" x14ac:dyDescent="0.25">
      <c r="A27" s="216" t="s">
        <v>83</v>
      </c>
      <c r="B27" s="217">
        <v>62497.351999999999</v>
      </c>
      <c r="C27" s="217">
        <v>3909.4839999999999</v>
      </c>
      <c r="D27" s="67">
        <f>C27+B27</f>
        <v>66406.835999999996</v>
      </c>
      <c r="E27" s="228">
        <v>296635</v>
      </c>
    </row>
    <row r="28" spans="1:5" x14ac:dyDescent="0.25">
      <c r="A28" s="216" t="s">
        <v>84</v>
      </c>
      <c r="B28" s="217">
        <v>54663.205000000002</v>
      </c>
      <c r="C28" s="217">
        <v>2476.4920000000002</v>
      </c>
      <c r="D28" s="67">
        <f>C28+B28</f>
        <v>57139.697</v>
      </c>
      <c r="E28" s="228">
        <v>269991</v>
      </c>
    </row>
    <row r="29" spans="1:5" x14ac:dyDescent="0.25">
      <c r="A29" s="216" t="s">
        <v>85</v>
      </c>
      <c r="B29" s="217">
        <v>53686.765999999996</v>
      </c>
      <c r="C29" s="217">
        <v>21281.519</v>
      </c>
      <c r="D29" s="67">
        <f>C29+B29</f>
        <v>74968.285000000003</v>
      </c>
      <c r="E29" s="228">
        <v>413939</v>
      </c>
    </row>
    <row r="30" spans="1:5" x14ac:dyDescent="0.25">
      <c r="A30" s="309" t="s">
        <v>15</v>
      </c>
      <c r="B30" s="457">
        <f>SUM(B26:B29)</f>
        <v>219277.38099999999</v>
      </c>
      <c r="C30" s="457">
        <f>SUM(C26:C29)</f>
        <v>28696.674999999999</v>
      </c>
      <c r="D30" s="458">
        <f>+B30+C30</f>
        <v>247974.05599999998</v>
      </c>
      <c r="E30" s="458">
        <f>SUM(E26:E29)</f>
        <v>1277273</v>
      </c>
    </row>
    <row r="31" spans="1:5" x14ac:dyDescent="0.25">
      <c r="A31" s="2"/>
      <c r="B31" s="2"/>
      <c r="C31" s="2"/>
      <c r="D31" s="2"/>
      <c r="E31" s="2"/>
    </row>
    <row r="32" spans="1:5" x14ac:dyDescent="0.25">
      <c r="A32" s="1" t="s">
        <v>356</v>
      </c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8"/>
      <c r="B34" s="28"/>
      <c r="C34" s="28"/>
      <c r="D34" s="28"/>
      <c r="E34" s="28"/>
    </row>
  </sheetData>
  <pageMargins left="0.7" right="0.7" top="0.75" bottom="0.75" header="0.3" footer="0.3"/>
  <pageSetup orientation="portrait" r:id="rId1"/>
  <ignoredErrors>
    <ignoredError sqref="D30" formula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pageSetUpPr fitToPage="1"/>
  </sheetPr>
  <dimension ref="A1:I65505"/>
  <sheetViews>
    <sheetView zoomScale="80" zoomScaleNormal="80" workbookViewId="0">
      <selection activeCell="H38" sqref="H38"/>
    </sheetView>
  </sheetViews>
  <sheetFormatPr baseColWidth="10" defaultRowHeight="13.5" x14ac:dyDescent="0.25"/>
  <cols>
    <col min="1" max="1" width="13.42578125" style="8" customWidth="1"/>
    <col min="2" max="5" width="13" style="8" customWidth="1"/>
    <col min="6" max="6" width="15" style="8" bestFit="1" customWidth="1"/>
    <col min="7" max="7" width="11" style="8" customWidth="1"/>
    <col min="8" max="8" width="14" style="8" customWidth="1"/>
    <col min="9" max="9" width="8.140625" style="8" customWidth="1"/>
    <col min="10" max="10" width="12.28515625" style="8" bestFit="1" customWidth="1"/>
    <col min="11" max="16384" width="11.42578125" style="8"/>
  </cols>
  <sheetData>
    <row r="1" spans="1:9" x14ac:dyDescent="0.25">
      <c r="A1" s="57" t="s">
        <v>464</v>
      </c>
      <c r="B1" s="58"/>
      <c r="C1" s="58"/>
      <c r="D1" s="58"/>
      <c r="E1" s="58"/>
      <c r="F1" s="58"/>
      <c r="G1" s="58"/>
      <c r="H1" s="58"/>
      <c r="I1" s="59"/>
    </row>
    <row r="2" spans="1:9" x14ac:dyDescent="0.25">
      <c r="A2" s="57"/>
      <c r="B2" s="58"/>
      <c r="C2" s="58"/>
      <c r="D2" s="58"/>
      <c r="E2" s="58"/>
      <c r="F2" s="58"/>
      <c r="G2" s="58"/>
      <c r="H2" s="58"/>
      <c r="I2" s="59"/>
    </row>
    <row r="3" spans="1:9" x14ac:dyDescent="0.25">
      <c r="A3" s="278"/>
      <c r="B3" s="279"/>
      <c r="C3" s="279"/>
      <c r="D3" s="280" t="s">
        <v>234</v>
      </c>
      <c r="E3" s="280"/>
      <c r="F3" s="280"/>
      <c r="G3" s="279"/>
      <c r="H3" s="281"/>
      <c r="I3" s="59"/>
    </row>
    <row r="4" spans="1:9" x14ac:dyDescent="0.25">
      <c r="A4" s="259" t="s">
        <v>0</v>
      </c>
      <c r="B4" s="260" t="s">
        <v>27</v>
      </c>
      <c r="C4" s="260" t="s">
        <v>28</v>
      </c>
      <c r="D4" s="260" t="s">
        <v>29</v>
      </c>
      <c r="E4" s="260" t="s">
        <v>30</v>
      </c>
      <c r="F4" s="260" t="s">
        <v>31</v>
      </c>
      <c r="G4" s="260" t="s">
        <v>32</v>
      </c>
      <c r="H4" s="260" t="s">
        <v>22</v>
      </c>
      <c r="I4" s="59"/>
    </row>
    <row r="5" spans="1:9" ht="13.5" customHeight="1" x14ac:dyDescent="0.25">
      <c r="A5" s="60" t="s">
        <v>2</v>
      </c>
      <c r="B5" s="83">
        <v>1.385</v>
      </c>
      <c r="C5" s="83">
        <v>4.0000000000000001E-3</v>
      </c>
      <c r="D5" s="83">
        <v>8.6999999999999994E-2</v>
      </c>
      <c r="E5" s="83">
        <v>0</v>
      </c>
      <c r="F5" s="83">
        <v>0</v>
      </c>
      <c r="G5" s="83">
        <v>1.4E-2</v>
      </c>
      <c r="H5" s="209">
        <f>+SUM(B5:G5)</f>
        <v>1.49</v>
      </c>
      <c r="I5" s="59"/>
    </row>
    <row r="6" spans="1:9" ht="13.5" customHeight="1" x14ac:dyDescent="0.25">
      <c r="A6" s="60" t="s">
        <v>3</v>
      </c>
      <c r="B6" s="83">
        <v>32.981999999999999</v>
      </c>
      <c r="C6" s="83">
        <v>21.414999999999999</v>
      </c>
      <c r="D6" s="83">
        <v>0</v>
      </c>
      <c r="E6" s="83">
        <v>0</v>
      </c>
      <c r="F6" s="83">
        <v>0</v>
      </c>
      <c r="G6" s="83">
        <v>1.7000000000000001E-2</v>
      </c>
      <c r="H6" s="209">
        <f t="shared" ref="H6:H16" si="0">+SUM(B6:G6)</f>
        <v>54.414000000000001</v>
      </c>
      <c r="I6" s="59"/>
    </row>
    <row r="7" spans="1:9" ht="13.5" customHeight="1" x14ac:dyDescent="0.25">
      <c r="A7" s="60" t="s">
        <v>4</v>
      </c>
      <c r="B7" s="83">
        <v>24.157</v>
      </c>
      <c r="C7" s="83">
        <v>0.26300000000000001</v>
      </c>
      <c r="D7" s="83">
        <v>22.103999999999999</v>
      </c>
      <c r="E7" s="83">
        <v>0</v>
      </c>
      <c r="F7" s="83">
        <v>0</v>
      </c>
      <c r="G7" s="83">
        <v>5.6000000000000001E-2</v>
      </c>
      <c r="H7" s="209">
        <f t="shared" si="0"/>
        <v>46.58</v>
      </c>
      <c r="I7" s="59"/>
    </row>
    <row r="8" spans="1:9" ht="13.5" customHeight="1" x14ac:dyDescent="0.25">
      <c r="A8" s="60" t="s">
        <v>5</v>
      </c>
      <c r="B8" s="83">
        <v>33.195999999999998</v>
      </c>
      <c r="C8" s="83">
        <v>0.55300000000000005</v>
      </c>
      <c r="D8" s="83">
        <v>27.626999999999999</v>
      </c>
      <c r="E8" s="83">
        <v>0</v>
      </c>
      <c r="F8" s="83">
        <v>0</v>
      </c>
      <c r="G8" s="83">
        <v>0.14199999999999999</v>
      </c>
      <c r="H8" s="209">
        <f t="shared" si="0"/>
        <v>61.517999999999994</v>
      </c>
      <c r="I8" s="59"/>
    </row>
    <row r="9" spans="1:9" ht="13.5" customHeight="1" x14ac:dyDescent="0.25">
      <c r="A9" s="60" t="s">
        <v>6</v>
      </c>
      <c r="B9" s="83">
        <v>38.588999999999999</v>
      </c>
      <c r="C9" s="83">
        <v>1.8089999999999999</v>
      </c>
      <c r="D9" s="83">
        <v>28.012</v>
      </c>
      <c r="E9" s="83">
        <v>0</v>
      </c>
      <c r="F9" s="83">
        <v>0</v>
      </c>
      <c r="G9" s="83">
        <v>0.20399999999999999</v>
      </c>
      <c r="H9" s="209">
        <f t="shared" si="0"/>
        <v>68.61399999999999</v>
      </c>
      <c r="I9" s="59"/>
    </row>
    <row r="10" spans="1:9" ht="13.5" customHeight="1" x14ac:dyDescent="0.25">
      <c r="A10" s="60" t="s">
        <v>7</v>
      </c>
      <c r="B10" s="83">
        <v>35.654000000000003</v>
      </c>
      <c r="C10" s="83">
        <v>2.1190000000000002</v>
      </c>
      <c r="D10" s="83">
        <v>40.006</v>
      </c>
      <c r="E10" s="83">
        <v>0</v>
      </c>
      <c r="F10" s="83">
        <v>0</v>
      </c>
      <c r="G10" s="83">
        <v>0.155</v>
      </c>
      <c r="H10" s="209">
        <f t="shared" si="0"/>
        <v>77.933999999999997</v>
      </c>
      <c r="I10" s="59"/>
    </row>
    <row r="11" spans="1:9" ht="13.5" customHeight="1" x14ac:dyDescent="0.25">
      <c r="A11" s="60" t="s">
        <v>8</v>
      </c>
      <c r="B11" s="83">
        <v>32.661999999999999</v>
      </c>
      <c r="C11" s="83">
        <v>2.1280000000000001</v>
      </c>
      <c r="D11" s="83">
        <v>39.67</v>
      </c>
      <c r="E11" s="83">
        <v>0</v>
      </c>
      <c r="F11" s="83">
        <v>0</v>
      </c>
      <c r="G11" s="83">
        <v>0.28599999999999998</v>
      </c>
      <c r="H11" s="209">
        <f t="shared" si="0"/>
        <v>74.746000000000009</v>
      </c>
      <c r="I11" s="59"/>
    </row>
    <row r="12" spans="1:9" ht="13.5" customHeight="1" x14ac:dyDescent="0.25">
      <c r="A12" s="60" t="s">
        <v>9</v>
      </c>
      <c r="B12" s="83">
        <v>37.432000000000002</v>
      </c>
      <c r="C12" s="83">
        <v>1.859</v>
      </c>
      <c r="D12" s="83">
        <v>39.267000000000003</v>
      </c>
      <c r="E12" s="83">
        <v>0</v>
      </c>
      <c r="F12" s="83">
        <v>0</v>
      </c>
      <c r="G12" s="83">
        <v>6.3E-2</v>
      </c>
      <c r="H12" s="209">
        <f t="shared" si="0"/>
        <v>78.621000000000009</v>
      </c>
      <c r="I12" s="59"/>
    </row>
    <row r="13" spans="1:9" ht="13.5" customHeight="1" x14ac:dyDescent="0.25">
      <c r="A13" s="60" t="s">
        <v>10</v>
      </c>
      <c r="B13" s="83">
        <v>18.734999999999999</v>
      </c>
      <c r="C13" s="83">
        <v>0.65300000000000002</v>
      </c>
      <c r="D13" s="83">
        <v>31.710999999999999</v>
      </c>
      <c r="E13" s="83">
        <v>0</v>
      </c>
      <c r="F13" s="83">
        <v>0</v>
      </c>
      <c r="G13" s="83">
        <v>0.121</v>
      </c>
      <c r="H13" s="209">
        <f t="shared" si="0"/>
        <v>51.22</v>
      </c>
      <c r="I13" s="59"/>
    </row>
    <row r="14" spans="1:9" ht="13.5" customHeight="1" x14ac:dyDescent="0.25">
      <c r="A14" s="60" t="s">
        <v>11</v>
      </c>
      <c r="B14" s="83">
        <v>30.152000000000001</v>
      </c>
      <c r="C14" s="83">
        <v>0.52700000000000002</v>
      </c>
      <c r="D14" s="83">
        <v>27.152000000000001</v>
      </c>
      <c r="E14" s="83">
        <v>0</v>
      </c>
      <c r="F14" s="83">
        <v>0</v>
      </c>
      <c r="G14" s="83">
        <v>0.16300000000000001</v>
      </c>
      <c r="H14" s="209">
        <f t="shared" si="0"/>
        <v>57.994</v>
      </c>
      <c r="I14" s="59"/>
    </row>
    <row r="15" spans="1:9" ht="13.5" customHeight="1" x14ac:dyDescent="0.25">
      <c r="A15" s="60" t="s">
        <v>12</v>
      </c>
      <c r="B15" s="83">
        <v>7.9459999999999997</v>
      </c>
      <c r="C15" s="316">
        <v>0</v>
      </c>
      <c r="D15" s="83">
        <v>0.125</v>
      </c>
      <c r="E15" s="83">
        <v>0</v>
      </c>
      <c r="F15" s="83">
        <v>0</v>
      </c>
      <c r="G15" s="83">
        <v>6.0999999999999999E-2</v>
      </c>
      <c r="H15" s="209">
        <f t="shared" si="0"/>
        <v>8.1319999999999997</v>
      </c>
      <c r="I15" s="59"/>
    </row>
    <row r="16" spans="1:9" ht="13.5" customHeight="1" x14ac:dyDescent="0.25">
      <c r="A16" s="60" t="s">
        <v>13</v>
      </c>
      <c r="B16" s="83">
        <v>1.296</v>
      </c>
      <c r="C16" s="83">
        <v>0</v>
      </c>
      <c r="D16" s="83">
        <v>5.2999999999999999E-2</v>
      </c>
      <c r="E16" s="83">
        <v>0</v>
      </c>
      <c r="F16" s="83">
        <v>0</v>
      </c>
      <c r="G16" s="83">
        <v>5.1999999999999998E-2</v>
      </c>
      <c r="H16" s="209">
        <f t="shared" si="0"/>
        <v>1.401</v>
      </c>
      <c r="I16" s="59"/>
    </row>
    <row r="17" spans="1:9" ht="13.5" customHeight="1" x14ac:dyDescent="0.25">
      <c r="A17" s="261" t="s">
        <v>15</v>
      </c>
      <c r="B17" s="528">
        <f>+SUM(B5:B16)</f>
        <v>294.18600000000004</v>
      </c>
      <c r="C17" s="528">
        <f t="shared" ref="C17:H17" si="1">+SUM(C5:C16)</f>
        <v>31.330000000000005</v>
      </c>
      <c r="D17" s="282">
        <f t="shared" si="1"/>
        <v>255.81399999999996</v>
      </c>
      <c r="E17" s="282">
        <f t="shared" si="1"/>
        <v>0</v>
      </c>
      <c r="F17" s="282">
        <f t="shared" si="1"/>
        <v>0</v>
      </c>
      <c r="G17" s="528">
        <f t="shared" si="1"/>
        <v>1.3339999999999999</v>
      </c>
      <c r="H17" s="528">
        <f t="shared" si="1"/>
        <v>582.66399999999987</v>
      </c>
      <c r="I17" s="59"/>
    </row>
    <row r="18" spans="1:9" ht="13.5" customHeight="1" x14ac:dyDescent="0.25">
      <c r="A18" s="61"/>
      <c r="B18" s="61"/>
      <c r="C18" s="61"/>
      <c r="D18" s="61"/>
      <c r="E18" s="61"/>
      <c r="F18" s="61"/>
      <c r="G18" s="61"/>
      <c r="H18" s="61"/>
      <c r="I18" s="59"/>
    </row>
    <row r="19" spans="1:9" ht="13.5" customHeight="1" x14ac:dyDescent="0.25">
      <c r="A19" s="62"/>
      <c r="B19" s="62"/>
      <c r="C19" s="62"/>
      <c r="D19" s="62"/>
      <c r="E19" s="62"/>
      <c r="F19" s="62"/>
      <c r="G19" s="62"/>
      <c r="H19" s="62"/>
      <c r="I19" s="20"/>
    </row>
    <row r="20" spans="1:9" ht="17.25" customHeight="1" x14ac:dyDescent="0.25">
      <c r="A20" s="62"/>
      <c r="B20" s="62"/>
      <c r="C20" s="62"/>
      <c r="D20" s="62"/>
      <c r="E20" s="62"/>
      <c r="F20" s="62"/>
      <c r="G20" s="62"/>
      <c r="H20" s="62"/>
      <c r="I20" s="20"/>
    </row>
    <row r="21" spans="1:9" ht="13.5" customHeight="1" x14ac:dyDescent="0.25">
      <c r="A21" s="88" t="s">
        <v>37</v>
      </c>
      <c r="B21" s="72" t="s">
        <v>27</v>
      </c>
      <c r="C21" s="4" t="s">
        <v>36</v>
      </c>
      <c r="D21" s="62"/>
      <c r="E21" s="62"/>
      <c r="F21" s="62"/>
      <c r="G21" s="62"/>
      <c r="H21" s="62"/>
      <c r="I21" s="20"/>
    </row>
    <row r="22" spans="1:9" ht="13.5" customHeight="1" x14ac:dyDescent="0.25">
      <c r="A22" s="4"/>
      <c r="B22" s="72" t="s">
        <v>28</v>
      </c>
      <c r="C22" s="4" t="s">
        <v>35</v>
      </c>
      <c r="D22" s="4"/>
      <c r="E22" s="4"/>
      <c r="F22" s="4"/>
      <c r="G22" s="4"/>
      <c r="H22" s="4"/>
    </row>
    <row r="23" spans="1:9" ht="13.5" customHeight="1" x14ac:dyDescent="0.25">
      <c r="A23" s="4"/>
      <c r="B23" s="72" t="s">
        <v>29</v>
      </c>
      <c r="C23" s="4" t="s">
        <v>34</v>
      </c>
      <c r="D23" s="4"/>
      <c r="E23" s="4"/>
      <c r="F23" s="4"/>
      <c r="G23" s="4"/>
      <c r="H23" s="4"/>
    </row>
    <row r="24" spans="1:9" ht="13.5" customHeight="1" x14ac:dyDescent="0.25">
      <c r="A24" s="4"/>
      <c r="B24" s="72" t="s">
        <v>30</v>
      </c>
      <c r="C24" s="4" t="s">
        <v>33</v>
      </c>
      <c r="D24" s="4"/>
      <c r="E24" s="4"/>
      <c r="F24" s="4"/>
      <c r="G24" s="4"/>
      <c r="H24" s="4"/>
    </row>
    <row r="25" spans="1:9" ht="13.5" customHeight="1" x14ac:dyDescent="0.25">
      <c r="A25" s="4"/>
      <c r="B25" s="72" t="s">
        <v>31</v>
      </c>
      <c r="C25" s="4" t="s">
        <v>38</v>
      </c>
      <c r="D25" s="4"/>
      <c r="E25" s="4"/>
      <c r="F25" s="4"/>
      <c r="G25" s="4"/>
      <c r="H25" s="4"/>
    </row>
    <row r="26" spans="1:9" ht="13.5" customHeight="1" x14ac:dyDescent="0.25">
      <c r="A26" s="4"/>
      <c r="B26" s="4"/>
      <c r="C26" s="4"/>
      <c r="D26" s="4"/>
      <c r="E26" s="4"/>
      <c r="F26" s="4"/>
      <c r="G26" s="4"/>
      <c r="H26" s="4"/>
    </row>
    <row r="27" spans="1:9" ht="13.5" customHeight="1" x14ac:dyDescent="0.25">
      <c r="A27" s="4"/>
      <c r="B27" s="4"/>
      <c r="C27" s="4"/>
      <c r="D27" s="4"/>
      <c r="E27" s="4"/>
      <c r="F27" s="4"/>
      <c r="G27" s="4"/>
      <c r="H27" s="4"/>
    </row>
    <row r="28" spans="1:9" ht="13.5" customHeight="1" x14ac:dyDescent="0.25">
      <c r="A28" s="4"/>
      <c r="B28" s="4"/>
      <c r="C28" s="4"/>
      <c r="D28" s="4"/>
      <c r="E28" s="4"/>
      <c r="F28" s="4"/>
      <c r="G28" s="4"/>
      <c r="H28" s="4"/>
    </row>
    <row r="29" spans="1:9" x14ac:dyDescent="0.25">
      <c r="A29" s="4"/>
      <c r="B29" s="4"/>
      <c r="C29" s="4"/>
      <c r="D29" s="4"/>
      <c r="E29" s="4"/>
      <c r="F29" s="4"/>
      <c r="G29" s="4"/>
      <c r="H29" s="4"/>
    </row>
    <row r="65505" spans="9:9" x14ac:dyDescent="0.25">
      <c r="I65505" s="30"/>
    </row>
  </sheetData>
  <phoneticPr fontId="0" type="noConversion"/>
  <printOptions horizontalCentered="1"/>
  <pageMargins left="1.1811023622047245" right="1.1811023622047245" top="1.1811023622047245" bottom="1" header="0" footer="0"/>
  <pageSetup scale="74" orientation="portrait" r:id="rId1"/>
  <headerFooter alignWithMargins="0">
    <oddFooter xml:space="preserve">&amp;C
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>
    <pageSetUpPr fitToPage="1"/>
  </sheetPr>
  <dimension ref="A1:P29"/>
  <sheetViews>
    <sheetView zoomScale="90" zoomScaleNormal="90" workbookViewId="0">
      <selection activeCell="M27" sqref="M27"/>
    </sheetView>
  </sheetViews>
  <sheetFormatPr baseColWidth="10" defaultRowHeight="13.5" x14ac:dyDescent="0.25"/>
  <cols>
    <col min="1" max="1" width="13.42578125" style="8" customWidth="1"/>
    <col min="2" max="5" width="13" style="8" customWidth="1"/>
    <col min="6" max="6" width="11.85546875" style="8" customWidth="1"/>
    <col min="7" max="7" width="11" style="8" customWidth="1"/>
    <col min="8" max="8" width="14.28515625" style="8" customWidth="1"/>
    <col min="9" max="16384" width="11.42578125" style="8"/>
  </cols>
  <sheetData>
    <row r="1" spans="1:16" x14ac:dyDescent="0.25">
      <c r="A1" s="87" t="s">
        <v>465</v>
      </c>
      <c r="B1" s="51"/>
      <c r="C1" s="51"/>
      <c r="D1" s="51"/>
      <c r="E1" s="51"/>
      <c r="F1" s="51"/>
      <c r="G1" s="51"/>
      <c r="H1" s="51"/>
      <c r="I1" s="4"/>
    </row>
    <row r="2" spans="1:16" x14ac:dyDescent="0.25">
      <c r="A2" s="87"/>
      <c r="B2" s="51"/>
      <c r="C2" s="51"/>
      <c r="D2" s="51"/>
      <c r="E2" s="51"/>
      <c r="F2" s="51"/>
      <c r="G2" s="51"/>
      <c r="H2" s="51"/>
      <c r="I2" s="4"/>
    </row>
    <row r="3" spans="1:16" x14ac:dyDescent="0.25">
      <c r="A3" s="284"/>
      <c r="B3" s="285"/>
      <c r="C3" s="285"/>
      <c r="D3" s="286" t="s">
        <v>46</v>
      </c>
      <c r="E3" s="286"/>
      <c r="F3" s="286"/>
      <c r="G3" s="285"/>
      <c r="H3" s="285"/>
      <c r="I3" s="4"/>
    </row>
    <row r="4" spans="1:16" x14ac:dyDescent="0.25">
      <c r="A4" s="287" t="s">
        <v>0</v>
      </c>
      <c r="B4" s="288" t="s">
        <v>27</v>
      </c>
      <c r="C4" s="288" t="s">
        <v>28</v>
      </c>
      <c r="D4" s="288" t="s">
        <v>29</v>
      </c>
      <c r="E4" s="288" t="s">
        <v>30</v>
      </c>
      <c r="F4" s="288" t="s">
        <v>31</v>
      </c>
      <c r="G4" s="288" t="s">
        <v>32</v>
      </c>
      <c r="H4" s="288" t="s">
        <v>22</v>
      </c>
      <c r="I4" s="4"/>
    </row>
    <row r="5" spans="1:16" ht="13.5" customHeight="1" x14ac:dyDescent="0.25">
      <c r="A5" s="35" t="s">
        <v>2</v>
      </c>
      <c r="B5" s="52">
        <f>'44'!B5</f>
        <v>1.385</v>
      </c>
      <c r="C5" s="52">
        <f>'44'!C5</f>
        <v>4.0000000000000001E-3</v>
      </c>
      <c r="D5" s="52">
        <f>'44'!D5</f>
        <v>8.6999999999999994E-2</v>
      </c>
      <c r="E5" s="52">
        <f>'44'!E5</f>
        <v>0</v>
      </c>
      <c r="F5" s="52">
        <f>'44'!F5</f>
        <v>0</v>
      </c>
      <c r="G5" s="52">
        <f>'44'!G5</f>
        <v>1.4E-2</v>
      </c>
      <c r="H5" s="52">
        <f>'44'!H5</f>
        <v>1.49</v>
      </c>
      <c r="I5" s="4"/>
      <c r="J5" s="20"/>
      <c r="K5" s="20"/>
      <c r="L5" s="20"/>
      <c r="M5" s="20"/>
      <c r="N5" s="20"/>
      <c r="O5" s="20"/>
      <c r="P5" s="20"/>
    </row>
    <row r="6" spans="1:16" ht="13.5" customHeight="1" x14ac:dyDescent="0.25">
      <c r="A6" s="35" t="s">
        <v>3</v>
      </c>
      <c r="B6" s="52">
        <f>'44'!B6</f>
        <v>32.981999999999999</v>
      </c>
      <c r="C6" s="52">
        <f>'44'!C6</f>
        <v>21.414999999999999</v>
      </c>
      <c r="D6" s="52">
        <f>'44'!D6</f>
        <v>0</v>
      </c>
      <c r="E6" s="52">
        <f>'44'!E6</f>
        <v>0</v>
      </c>
      <c r="F6" s="52">
        <f>'44'!F6</f>
        <v>0</v>
      </c>
      <c r="G6" s="52">
        <f>'44'!G6</f>
        <v>1.7000000000000001E-2</v>
      </c>
      <c r="H6" s="52">
        <f>'44'!H6</f>
        <v>54.414000000000001</v>
      </c>
      <c r="I6" s="4"/>
      <c r="J6" s="20"/>
      <c r="K6" s="20"/>
      <c r="L6" s="20"/>
      <c r="M6" s="20"/>
      <c r="N6" s="20"/>
      <c r="O6" s="20"/>
      <c r="P6" s="20"/>
    </row>
    <row r="7" spans="1:16" ht="13.5" customHeight="1" x14ac:dyDescent="0.25">
      <c r="A7" s="35" t="s">
        <v>4</v>
      </c>
      <c r="B7" s="52">
        <f>'44'!B7</f>
        <v>24.157</v>
      </c>
      <c r="C7" s="52">
        <f>'44'!C7</f>
        <v>0.26300000000000001</v>
      </c>
      <c r="D7" s="52">
        <f>'44'!D7</f>
        <v>22.103999999999999</v>
      </c>
      <c r="E7" s="52">
        <f>'44'!E7</f>
        <v>0</v>
      </c>
      <c r="F7" s="52">
        <f>'44'!F7</f>
        <v>0</v>
      </c>
      <c r="G7" s="52">
        <f>'44'!G7</f>
        <v>5.6000000000000001E-2</v>
      </c>
      <c r="H7" s="52">
        <f>'44'!H7</f>
        <v>46.58</v>
      </c>
      <c r="I7" s="4"/>
      <c r="J7" s="20"/>
      <c r="K7" s="20"/>
      <c r="L7" s="20"/>
      <c r="M7" s="20"/>
      <c r="N7" s="20"/>
      <c r="O7" s="20"/>
      <c r="P7" s="20"/>
    </row>
    <row r="8" spans="1:16" ht="13.5" customHeight="1" x14ac:dyDescent="0.25">
      <c r="A8" s="35" t="s">
        <v>5</v>
      </c>
      <c r="B8" s="52">
        <f>'44'!B8</f>
        <v>33.195999999999998</v>
      </c>
      <c r="C8" s="52">
        <f>'44'!C8</f>
        <v>0.55300000000000005</v>
      </c>
      <c r="D8" s="52">
        <f>'44'!D8</f>
        <v>27.626999999999999</v>
      </c>
      <c r="E8" s="52">
        <f>'44'!E8</f>
        <v>0</v>
      </c>
      <c r="F8" s="52">
        <f>'44'!F8</f>
        <v>0</v>
      </c>
      <c r="G8" s="52">
        <f>'44'!G8</f>
        <v>0.14199999999999999</v>
      </c>
      <c r="H8" s="52">
        <f>'44'!H8</f>
        <v>61.517999999999994</v>
      </c>
      <c r="I8" s="4"/>
      <c r="J8" s="20"/>
      <c r="K8" s="20"/>
      <c r="L8" s="20"/>
      <c r="M8" s="20"/>
      <c r="N8" s="20"/>
      <c r="O8" s="20"/>
      <c r="P8" s="20"/>
    </row>
    <row r="9" spans="1:16" ht="13.5" customHeight="1" x14ac:dyDescent="0.25">
      <c r="A9" s="35" t="s">
        <v>6</v>
      </c>
      <c r="B9" s="52">
        <f>'44'!B9</f>
        <v>38.588999999999999</v>
      </c>
      <c r="C9" s="52">
        <f>'44'!C9</f>
        <v>1.8089999999999999</v>
      </c>
      <c r="D9" s="52">
        <f>'44'!D9</f>
        <v>28.012</v>
      </c>
      <c r="E9" s="52">
        <f>'44'!E9</f>
        <v>0</v>
      </c>
      <c r="F9" s="52">
        <f>'44'!F9</f>
        <v>0</v>
      </c>
      <c r="G9" s="52">
        <f>'44'!G9</f>
        <v>0.20399999999999999</v>
      </c>
      <c r="H9" s="52">
        <f>'44'!H9</f>
        <v>68.61399999999999</v>
      </c>
      <c r="I9" s="4"/>
      <c r="J9" s="20"/>
      <c r="K9" s="20"/>
      <c r="L9" s="20"/>
      <c r="M9" s="20"/>
      <c r="N9" s="20"/>
      <c r="O9" s="20"/>
      <c r="P9" s="20"/>
    </row>
    <row r="10" spans="1:16" ht="13.5" customHeight="1" x14ac:dyDescent="0.25">
      <c r="A10" s="35" t="s">
        <v>7</v>
      </c>
      <c r="B10" s="52">
        <f>'44'!B10</f>
        <v>35.654000000000003</v>
      </c>
      <c r="C10" s="52">
        <f>'44'!C10</f>
        <v>2.1190000000000002</v>
      </c>
      <c r="D10" s="52">
        <f>'44'!D10</f>
        <v>40.006</v>
      </c>
      <c r="E10" s="52">
        <f>'44'!E10</f>
        <v>0</v>
      </c>
      <c r="F10" s="52">
        <f>'44'!F10</f>
        <v>0</v>
      </c>
      <c r="G10" s="52">
        <f>'44'!G10</f>
        <v>0.155</v>
      </c>
      <c r="H10" s="52">
        <f>'44'!H10</f>
        <v>77.933999999999997</v>
      </c>
      <c r="I10" s="4"/>
      <c r="J10" s="20"/>
      <c r="K10" s="20"/>
      <c r="L10" s="20"/>
      <c r="M10" s="20"/>
      <c r="N10" s="20"/>
      <c r="O10" s="20"/>
      <c r="P10" s="20"/>
    </row>
    <row r="11" spans="1:16" ht="13.5" customHeight="1" x14ac:dyDescent="0.25">
      <c r="A11" s="35" t="s">
        <v>8</v>
      </c>
      <c r="B11" s="52">
        <f>'44'!B11</f>
        <v>32.661999999999999</v>
      </c>
      <c r="C11" s="52">
        <f>'44'!C11</f>
        <v>2.1280000000000001</v>
      </c>
      <c r="D11" s="52">
        <f>'44'!D11</f>
        <v>39.67</v>
      </c>
      <c r="E11" s="52">
        <f>'44'!E11</f>
        <v>0</v>
      </c>
      <c r="F11" s="52">
        <f>'44'!F11</f>
        <v>0</v>
      </c>
      <c r="G11" s="52">
        <f>'44'!G11</f>
        <v>0.28599999999999998</v>
      </c>
      <c r="H11" s="52">
        <f>'44'!H11</f>
        <v>74.746000000000009</v>
      </c>
      <c r="I11" s="4"/>
      <c r="J11" s="20"/>
      <c r="K11" s="20"/>
      <c r="L11" s="20"/>
      <c r="M11" s="20"/>
      <c r="N11" s="20"/>
      <c r="O11" s="20"/>
      <c r="P11" s="20"/>
    </row>
    <row r="12" spans="1:16" ht="13.5" customHeight="1" x14ac:dyDescent="0.25">
      <c r="A12" s="35" t="s">
        <v>9</v>
      </c>
      <c r="B12" s="52">
        <f>'44'!B12</f>
        <v>37.432000000000002</v>
      </c>
      <c r="C12" s="52">
        <f>'44'!C12</f>
        <v>1.859</v>
      </c>
      <c r="D12" s="52">
        <f>'44'!D12</f>
        <v>39.267000000000003</v>
      </c>
      <c r="E12" s="52">
        <f>'44'!E12</f>
        <v>0</v>
      </c>
      <c r="F12" s="52">
        <f>'44'!F12</f>
        <v>0</v>
      </c>
      <c r="G12" s="52">
        <f>'44'!G12</f>
        <v>6.3E-2</v>
      </c>
      <c r="H12" s="52">
        <f>'44'!H12</f>
        <v>78.621000000000009</v>
      </c>
      <c r="I12" s="4"/>
      <c r="J12" s="20"/>
      <c r="K12" s="20"/>
      <c r="L12" s="20"/>
      <c r="M12" s="20"/>
      <c r="N12" s="20"/>
      <c r="O12" s="20"/>
      <c r="P12" s="20"/>
    </row>
    <row r="13" spans="1:16" ht="13.5" customHeight="1" x14ac:dyDescent="0.25">
      <c r="A13" s="35" t="s">
        <v>10</v>
      </c>
      <c r="B13" s="52">
        <f>'44'!B13</f>
        <v>18.734999999999999</v>
      </c>
      <c r="C13" s="52">
        <f>'44'!C13</f>
        <v>0.65300000000000002</v>
      </c>
      <c r="D13" s="52">
        <f>'44'!D13</f>
        <v>31.710999999999999</v>
      </c>
      <c r="E13" s="52">
        <f>'44'!E13</f>
        <v>0</v>
      </c>
      <c r="F13" s="52">
        <f>'44'!F13</f>
        <v>0</v>
      </c>
      <c r="G13" s="52">
        <f>'44'!G13</f>
        <v>0.121</v>
      </c>
      <c r="H13" s="52">
        <f>'44'!H13</f>
        <v>51.22</v>
      </c>
      <c r="I13" s="4"/>
      <c r="J13" s="20"/>
      <c r="K13" s="20"/>
      <c r="L13" s="20"/>
      <c r="M13" s="20"/>
      <c r="N13" s="20"/>
      <c r="O13" s="20"/>
      <c r="P13" s="20"/>
    </row>
    <row r="14" spans="1:16" ht="13.5" customHeight="1" x14ac:dyDescent="0.25">
      <c r="A14" s="35" t="s">
        <v>11</v>
      </c>
      <c r="B14" s="52">
        <f>'44'!B14</f>
        <v>30.152000000000001</v>
      </c>
      <c r="C14" s="52">
        <f>'44'!C14</f>
        <v>0.52700000000000002</v>
      </c>
      <c r="D14" s="52">
        <f>'44'!D14</f>
        <v>27.152000000000001</v>
      </c>
      <c r="E14" s="52">
        <f>'44'!E14</f>
        <v>0</v>
      </c>
      <c r="F14" s="52">
        <f>'44'!F14</f>
        <v>0</v>
      </c>
      <c r="G14" s="52">
        <f>'44'!G14</f>
        <v>0.16300000000000001</v>
      </c>
      <c r="H14" s="52">
        <f>'44'!H14</f>
        <v>57.994</v>
      </c>
      <c r="I14" s="4"/>
      <c r="J14" s="20"/>
      <c r="K14" s="20"/>
      <c r="L14" s="20"/>
      <c r="M14" s="20"/>
      <c r="N14" s="20"/>
      <c r="O14" s="20"/>
      <c r="P14" s="20"/>
    </row>
    <row r="15" spans="1:16" ht="13.5" customHeight="1" x14ac:dyDescent="0.25">
      <c r="A15" s="35" t="s">
        <v>12</v>
      </c>
      <c r="B15" s="52">
        <f>'44'!B15</f>
        <v>7.9459999999999997</v>
      </c>
      <c r="C15" s="52">
        <f>'44'!C15</f>
        <v>0</v>
      </c>
      <c r="D15" s="52">
        <f>'44'!D15</f>
        <v>0.125</v>
      </c>
      <c r="E15" s="52">
        <f>'44'!E15</f>
        <v>0</v>
      </c>
      <c r="F15" s="52">
        <f>'44'!F15</f>
        <v>0</v>
      </c>
      <c r="G15" s="52">
        <f>'44'!G15</f>
        <v>6.0999999999999999E-2</v>
      </c>
      <c r="H15" s="52">
        <f>'44'!H15</f>
        <v>8.1319999999999997</v>
      </c>
      <c r="I15" s="4"/>
      <c r="J15" s="20"/>
      <c r="K15" s="20"/>
      <c r="L15" s="20"/>
      <c r="M15" s="20"/>
      <c r="N15" s="20"/>
      <c r="O15" s="20"/>
      <c r="P15" s="20"/>
    </row>
    <row r="16" spans="1:16" ht="13.5" customHeight="1" x14ac:dyDescent="0.25">
      <c r="A16" s="35" t="s">
        <v>13</v>
      </c>
      <c r="B16" s="52">
        <f>'44'!B16</f>
        <v>1.296</v>
      </c>
      <c r="C16" s="52">
        <f>'44'!C16</f>
        <v>0</v>
      </c>
      <c r="D16" s="52">
        <f>'44'!D16</f>
        <v>5.2999999999999999E-2</v>
      </c>
      <c r="E16" s="52">
        <f>'44'!E16</f>
        <v>0</v>
      </c>
      <c r="F16" s="52">
        <f>'44'!F16</f>
        <v>0</v>
      </c>
      <c r="G16" s="52">
        <f>'44'!G16</f>
        <v>5.1999999999999998E-2</v>
      </c>
      <c r="H16" s="52">
        <f>'44'!H16</f>
        <v>1.401</v>
      </c>
      <c r="I16" s="4"/>
      <c r="J16" s="20"/>
      <c r="K16" s="20"/>
      <c r="L16" s="20"/>
      <c r="M16" s="20"/>
      <c r="N16" s="20"/>
      <c r="O16" s="20"/>
      <c r="P16" s="20"/>
    </row>
    <row r="17" spans="1:16" ht="13.5" customHeight="1" x14ac:dyDescent="0.25">
      <c r="A17" s="283" t="s">
        <v>15</v>
      </c>
      <c r="B17" s="289">
        <f>'44'!B17</f>
        <v>294.18600000000004</v>
      </c>
      <c r="C17" s="289">
        <f>'44'!C17</f>
        <v>31.330000000000005</v>
      </c>
      <c r="D17" s="289">
        <f>'44'!D17</f>
        <v>255.81399999999996</v>
      </c>
      <c r="E17" s="289">
        <f>'44'!E17</f>
        <v>0</v>
      </c>
      <c r="F17" s="289">
        <f>'44'!F17</f>
        <v>0</v>
      </c>
      <c r="G17" s="289">
        <f>'44'!G17</f>
        <v>1.3339999999999999</v>
      </c>
      <c r="H17" s="289">
        <f>'44'!H17</f>
        <v>582.66399999999987</v>
      </c>
      <c r="I17" s="37"/>
      <c r="J17" s="20"/>
      <c r="K17" s="20"/>
      <c r="L17" s="20"/>
      <c r="M17" s="20"/>
      <c r="N17" s="20"/>
      <c r="O17" s="20"/>
      <c r="P17" s="20"/>
    </row>
    <row r="18" spans="1:16" x14ac:dyDescent="0.25">
      <c r="A18" s="4"/>
      <c r="B18" s="4"/>
      <c r="C18" s="4"/>
      <c r="D18" s="4"/>
      <c r="E18" s="4"/>
      <c r="F18" s="4"/>
      <c r="G18" s="4"/>
      <c r="H18" s="29"/>
      <c r="I18" s="38"/>
    </row>
    <row r="19" spans="1:16" x14ac:dyDescent="0.25">
      <c r="A19" s="4"/>
      <c r="B19" s="4"/>
      <c r="C19" s="4"/>
      <c r="D19" s="4"/>
      <c r="E19" s="4"/>
      <c r="F19" s="4"/>
      <c r="G19" s="4"/>
      <c r="H19" s="29"/>
      <c r="I19" s="29"/>
    </row>
    <row r="20" spans="1:16" x14ac:dyDescent="0.25">
      <c r="A20" s="36" t="s">
        <v>37</v>
      </c>
      <c r="B20" s="72" t="s">
        <v>27</v>
      </c>
      <c r="C20" s="4" t="s">
        <v>36</v>
      </c>
      <c r="D20" s="4"/>
      <c r="E20" s="4"/>
      <c r="F20" s="4"/>
      <c r="G20" s="4"/>
      <c r="H20" s="4"/>
      <c r="I20" s="4"/>
    </row>
    <row r="21" spans="1:16" x14ac:dyDescent="0.25">
      <c r="A21" s="4"/>
      <c r="B21" s="72" t="s">
        <v>28</v>
      </c>
      <c r="C21" s="4" t="s">
        <v>35</v>
      </c>
      <c r="D21" s="4"/>
      <c r="E21" s="4"/>
      <c r="F21" s="4"/>
      <c r="G21" s="4"/>
      <c r="H21" s="4"/>
      <c r="I21" s="4"/>
    </row>
    <row r="22" spans="1:16" x14ac:dyDescent="0.25">
      <c r="A22" s="4"/>
      <c r="B22" s="72" t="s">
        <v>29</v>
      </c>
      <c r="C22" s="4" t="s">
        <v>34</v>
      </c>
      <c r="D22" s="4"/>
      <c r="E22" s="4"/>
      <c r="F22" s="4"/>
      <c r="G22" s="4"/>
      <c r="H22" s="4"/>
      <c r="I22" s="4"/>
    </row>
    <row r="23" spans="1:16" x14ac:dyDescent="0.25">
      <c r="A23" s="4"/>
      <c r="B23" s="72" t="s">
        <v>30</v>
      </c>
      <c r="C23" s="4" t="s">
        <v>33</v>
      </c>
      <c r="D23" s="4"/>
      <c r="E23" s="4"/>
      <c r="F23" s="4"/>
      <c r="G23" s="4"/>
      <c r="H23" s="4"/>
      <c r="I23" s="4"/>
    </row>
    <row r="24" spans="1:16" x14ac:dyDescent="0.25">
      <c r="A24" s="4"/>
      <c r="B24" s="72" t="s">
        <v>31</v>
      </c>
      <c r="C24" s="4" t="s">
        <v>38</v>
      </c>
      <c r="D24" s="4"/>
      <c r="E24" s="4"/>
      <c r="F24" s="4"/>
      <c r="G24" s="4"/>
      <c r="H24" s="4"/>
      <c r="I24" s="4"/>
    </row>
    <row r="25" spans="1:16" x14ac:dyDescent="0.25">
      <c r="A25" s="4"/>
      <c r="B25" s="4"/>
      <c r="C25" s="4"/>
      <c r="D25" s="4"/>
      <c r="E25" s="4"/>
      <c r="F25" s="4"/>
      <c r="G25" s="4"/>
      <c r="H25" s="4"/>
      <c r="I25" s="4"/>
    </row>
    <row r="26" spans="1:16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16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16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16" x14ac:dyDescent="0.25">
      <c r="A29" s="4"/>
      <c r="B29" s="4"/>
      <c r="C29" s="4"/>
      <c r="D29" s="4"/>
      <c r="E29" s="4"/>
      <c r="F29" s="4"/>
      <c r="G29" s="4"/>
      <c r="H29" s="4"/>
      <c r="I29" s="4"/>
    </row>
  </sheetData>
  <phoneticPr fontId="0" type="noConversion"/>
  <pageMargins left="1.19" right="1.2" top="1.19" bottom="1" header="0" footer="0"/>
  <pageSetup scale="70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pageSetUpPr fitToPage="1"/>
  </sheetPr>
  <dimension ref="B1:M26"/>
  <sheetViews>
    <sheetView zoomScale="90" zoomScaleNormal="90" workbookViewId="0">
      <selection activeCell="P31" sqref="P31"/>
    </sheetView>
  </sheetViews>
  <sheetFormatPr baseColWidth="10" defaultRowHeight="13.5" x14ac:dyDescent="0.25"/>
  <cols>
    <col min="1" max="1" width="2.5703125" style="8" customWidth="1"/>
    <col min="2" max="2" width="17.42578125" style="8" customWidth="1"/>
    <col min="3" max="3" width="14.140625" style="8" bestFit="1" customWidth="1"/>
    <col min="4" max="4" width="14.140625" style="8" customWidth="1"/>
    <col min="5" max="5" width="15.140625" style="8" bestFit="1" customWidth="1"/>
    <col min="6" max="6" width="18.42578125" style="8" customWidth="1"/>
    <col min="7" max="7" width="16" style="8" customWidth="1"/>
    <col min="8" max="8" width="13.140625" style="8" customWidth="1"/>
    <col min="9" max="9" width="14.140625" style="8" bestFit="1" customWidth="1"/>
    <col min="10" max="10" width="14.140625" style="8" customWidth="1"/>
    <col min="11" max="11" width="19.85546875" style="8" customWidth="1"/>
    <col min="12" max="12" width="18.85546875" style="8" bestFit="1" customWidth="1"/>
    <col min="13" max="13" width="16.7109375" style="8" customWidth="1"/>
    <col min="14" max="16384" width="11.42578125" style="8"/>
  </cols>
  <sheetData>
    <row r="1" spans="2:13" x14ac:dyDescent="0.25">
      <c r="B1" s="86" t="s">
        <v>449</v>
      </c>
    </row>
    <row r="3" spans="2:13" x14ac:dyDescent="0.25">
      <c r="B3" s="86" t="s">
        <v>154</v>
      </c>
    </row>
    <row r="6" spans="2:13" s="569" customFormat="1" ht="18" customHeight="1" x14ac:dyDescent="0.25">
      <c r="B6" s="290"/>
      <c r="C6" s="658" t="s">
        <v>45</v>
      </c>
      <c r="D6" s="659"/>
      <c r="E6" s="659"/>
      <c r="F6" s="659"/>
      <c r="G6" s="659"/>
      <c r="H6" s="659"/>
      <c r="I6" s="659"/>
      <c r="J6" s="659"/>
      <c r="K6" s="659"/>
      <c r="L6" s="659"/>
      <c r="M6" s="660"/>
    </row>
    <row r="7" spans="2:13" ht="34.5" customHeight="1" x14ac:dyDescent="0.25">
      <c r="B7" s="441" t="s">
        <v>0</v>
      </c>
      <c r="C7" s="441" t="s">
        <v>221</v>
      </c>
      <c r="D7" s="441" t="s">
        <v>223</v>
      </c>
      <c r="E7" s="441" t="s">
        <v>240</v>
      </c>
      <c r="F7" s="442" t="s">
        <v>233</v>
      </c>
      <c r="G7" s="442" t="s">
        <v>226</v>
      </c>
      <c r="H7" s="441" t="s">
        <v>241</v>
      </c>
      <c r="I7" s="441" t="s">
        <v>228</v>
      </c>
      <c r="J7" s="441" t="s">
        <v>230</v>
      </c>
      <c r="K7" s="442" t="s">
        <v>232</v>
      </c>
      <c r="L7" s="442" t="s">
        <v>121</v>
      </c>
      <c r="M7" s="441" t="s">
        <v>15</v>
      </c>
    </row>
    <row r="8" spans="2:13" x14ac:dyDescent="0.25">
      <c r="B8" s="82" t="s">
        <v>2</v>
      </c>
      <c r="C8" s="237">
        <f>'47_1'!I6</f>
        <v>151.37100000000001</v>
      </c>
      <c r="D8" s="237">
        <f>'47_1'!I23</f>
        <v>48.493499999999997</v>
      </c>
      <c r="E8" s="237">
        <f>'47_2'!I6</f>
        <v>11368.666299999999</v>
      </c>
      <c r="F8" s="237">
        <f>'47_2'!I23</f>
        <v>5840.3543200000004</v>
      </c>
      <c r="G8" s="237">
        <f>'47_3'!I6</f>
        <v>224.87110000000001</v>
      </c>
      <c r="H8" s="237">
        <f>'47_3'!I23</f>
        <v>358.56933989999999</v>
      </c>
      <c r="I8" s="237">
        <f>'47_4'!I6</f>
        <v>361.03901990000003</v>
      </c>
      <c r="J8" s="237">
        <f>'47_4'!I23</f>
        <v>1.0569999999999999</v>
      </c>
      <c r="K8" s="237">
        <f>'48'!I6</f>
        <v>27526.302799999998</v>
      </c>
      <c r="L8" s="237">
        <f>'48'!I23</f>
        <v>60101.541109999991</v>
      </c>
      <c r="M8" s="71">
        <f>SUM(C8:L8)</f>
        <v>105982.26548979999</v>
      </c>
    </row>
    <row r="9" spans="2:13" x14ac:dyDescent="0.25">
      <c r="B9" s="82" t="s">
        <v>3</v>
      </c>
      <c r="C9" s="237">
        <f>'47_1'!I7</f>
        <v>115.85299999999999</v>
      </c>
      <c r="D9" s="237">
        <f>'47_1'!I24</f>
        <v>56.341700000000003</v>
      </c>
      <c r="E9" s="237">
        <f>'47_2'!I7</f>
        <v>9820.9176000000007</v>
      </c>
      <c r="F9" s="237">
        <f>'47_2'!I24</f>
        <v>5288.0560000000005</v>
      </c>
      <c r="G9" s="237">
        <f>'47_3'!I7</f>
        <v>211.6463</v>
      </c>
      <c r="H9" s="237">
        <f>'47_3'!I24</f>
        <v>1501.6782499999997</v>
      </c>
      <c r="I9" s="237">
        <f>'47_4'!I7</f>
        <v>369.65136000000001</v>
      </c>
      <c r="J9" s="237">
        <f>'47_4'!I24</f>
        <v>43.957999999999998</v>
      </c>
      <c r="K9" s="237">
        <f>'48'!I7</f>
        <v>24568.1639</v>
      </c>
      <c r="L9" s="237">
        <f>'48'!I24</f>
        <v>55307.885999999999</v>
      </c>
      <c r="M9" s="71">
        <f t="shared" ref="M9:M19" si="0">SUM(C9:L9)</f>
        <v>97284.152109999995</v>
      </c>
    </row>
    <row r="10" spans="2:13" x14ac:dyDescent="0.25">
      <c r="B10" s="82" t="s">
        <v>4</v>
      </c>
      <c r="C10" s="237">
        <f>'47_1'!I8</f>
        <v>123.262</v>
      </c>
      <c r="D10" s="237">
        <f>'47_1'!I25</f>
        <v>56.027900000000002</v>
      </c>
      <c r="E10" s="237">
        <f>'47_2'!I8</f>
        <v>12460.861800000001</v>
      </c>
      <c r="F10" s="237">
        <f>'47_2'!I25</f>
        <v>6171.4568175799996</v>
      </c>
      <c r="G10" s="237">
        <f>'47_3'!I8</f>
        <v>254.62999999999997</v>
      </c>
      <c r="H10" s="237">
        <f>'47_3'!I25</f>
        <v>1510.87078</v>
      </c>
      <c r="I10" s="237">
        <f>'47_4'!I8</f>
        <v>412.28053999999997</v>
      </c>
      <c r="J10" s="237">
        <f>'47_4'!I25</f>
        <v>154.30000000000001</v>
      </c>
      <c r="K10" s="237">
        <f>'48'!I8</f>
        <v>28068.782299999999</v>
      </c>
      <c r="L10" s="237">
        <f>'48'!I25</f>
        <v>65547.519138000003</v>
      </c>
      <c r="M10" s="71">
        <f t="shared" si="0"/>
        <v>114759.99127558</v>
      </c>
    </row>
    <row r="11" spans="2:13" x14ac:dyDescent="0.25">
      <c r="B11" s="82" t="s">
        <v>5</v>
      </c>
      <c r="C11" s="237">
        <f>'47_1'!I9</f>
        <v>131.62</v>
      </c>
      <c r="D11" s="237">
        <f>'47_1'!I26</f>
        <v>55.480500000000006</v>
      </c>
      <c r="E11" s="237">
        <f>'47_2'!I9</f>
        <v>12550.886999999997</v>
      </c>
      <c r="F11" s="237">
        <f>'47_2'!I26</f>
        <v>6483.6080000000002</v>
      </c>
      <c r="G11" s="237">
        <f>'47_3'!I9</f>
        <v>229.07439999999997</v>
      </c>
      <c r="H11" s="237">
        <f>'47_3'!I26</f>
        <v>2295.60788</v>
      </c>
      <c r="I11" s="237">
        <f>'47_4'!I9</f>
        <v>597.05318</v>
      </c>
      <c r="J11" s="237">
        <f>'47_4'!I26</f>
        <v>221.15799999999999</v>
      </c>
      <c r="K11" s="237">
        <f>'48'!I9</f>
        <v>36313.332999999999</v>
      </c>
      <c r="L11" s="237">
        <f>'48'!I26</f>
        <v>69876.148000000016</v>
      </c>
      <c r="M11" s="71">
        <f t="shared" si="0"/>
        <v>128753.96996000002</v>
      </c>
    </row>
    <row r="12" spans="2:13" x14ac:dyDescent="0.25">
      <c r="B12" s="82" t="s">
        <v>6</v>
      </c>
      <c r="C12" s="237">
        <f>'47_1'!I10</f>
        <v>151.096</v>
      </c>
      <c r="D12" s="237">
        <f>'47_1'!I27</f>
        <v>84.219099999999997</v>
      </c>
      <c r="E12" s="237">
        <f>'47_2'!I10</f>
        <v>13870.7317</v>
      </c>
      <c r="F12" s="237">
        <f>'47_2'!I27</f>
        <v>6242.2619999999997</v>
      </c>
      <c r="G12" s="237">
        <f>'47_3'!I10</f>
        <v>266.79230000000001</v>
      </c>
      <c r="H12" s="237">
        <f>'47_3'!I27</f>
        <v>3038.2283400000001</v>
      </c>
      <c r="I12" s="237">
        <f>'47_4'!I10</f>
        <v>715.69815000000017</v>
      </c>
      <c r="J12" s="237">
        <f>'47_4'!I27</f>
        <v>209.65899999999999</v>
      </c>
      <c r="K12" s="237">
        <f>'48'!I10</f>
        <v>40623.572</v>
      </c>
      <c r="L12" s="237">
        <f>'48'!I27</f>
        <v>82313.702000000005</v>
      </c>
      <c r="M12" s="71">
        <f t="shared" si="0"/>
        <v>147515.96059</v>
      </c>
    </row>
    <row r="13" spans="2:13" x14ac:dyDescent="0.25">
      <c r="B13" s="82" t="s">
        <v>7</v>
      </c>
      <c r="C13" s="237">
        <f>'47_1'!I11</f>
        <v>176.85599999999999</v>
      </c>
      <c r="D13" s="237">
        <f>'47_1'!I28</f>
        <v>82.567499999999995</v>
      </c>
      <c r="E13" s="237">
        <f>'47_2'!I11</f>
        <v>14922.794000000004</v>
      </c>
      <c r="F13" s="237">
        <f>'47_2'!I28</f>
        <v>5555.9250000000002</v>
      </c>
      <c r="G13" s="237">
        <f>'47_3'!I11</f>
        <v>326.72829999999999</v>
      </c>
      <c r="H13" s="237">
        <f>'47_3'!I28</f>
        <v>3705.5263399999999</v>
      </c>
      <c r="I13" s="237">
        <f>'47_4'!I11</f>
        <v>715.69815000000017</v>
      </c>
      <c r="J13" s="237">
        <f>'47_4'!I28</f>
        <v>300.42199999999997</v>
      </c>
      <c r="K13" s="237">
        <f>'48'!I11</f>
        <v>43026.8439</v>
      </c>
      <c r="L13" s="237">
        <f>'48'!I28</f>
        <v>98075.822</v>
      </c>
      <c r="M13" s="71">
        <f t="shared" si="0"/>
        <v>166889.18319000001</v>
      </c>
    </row>
    <row r="14" spans="2:13" x14ac:dyDescent="0.25">
      <c r="B14" s="82" t="s">
        <v>8</v>
      </c>
      <c r="C14" s="237">
        <f>'47_1'!I12</f>
        <v>172.48099999999999</v>
      </c>
      <c r="D14" s="237">
        <f>'47_1'!I29</f>
        <v>70.08959999999999</v>
      </c>
      <c r="E14" s="237">
        <f>'47_2'!I12</f>
        <v>14782.199499999999</v>
      </c>
      <c r="F14" s="237">
        <f>'47_2'!I29</f>
        <v>6158.4660000000003</v>
      </c>
      <c r="G14" s="237">
        <f>'47_3'!I12</f>
        <v>310.47799999999995</v>
      </c>
      <c r="H14" s="237">
        <f>'47_3'!I29</f>
        <v>4371.3385600000001</v>
      </c>
      <c r="I14" s="237">
        <f>'47_4'!I12</f>
        <v>973.85340000000008</v>
      </c>
      <c r="J14" s="237">
        <f>'47_4'!I29</f>
        <v>369.392</v>
      </c>
      <c r="K14" s="237">
        <f>'48'!I12</f>
        <v>48388.722500000003</v>
      </c>
      <c r="L14" s="237">
        <f>'48'!I29</f>
        <v>99896.203999999998</v>
      </c>
      <c r="M14" s="71">
        <f t="shared" si="0"/>
        <v>175493.22456</v>
      </c>
    </row>
    <row r="15" spans="2:13" x14ac:dyDescent="0.25">
      <c r="B15" s="82" t="s">
        <v>9</v>
      </c>
      <c r="C15" s="237">
        <f>'47_1'!I13</f>
        <v>175.65600000000001</v>
      </c>
      <c r="D15" s="237">
        <f>'47_1'!I30</f>
        <v>69.725639999999999</v>
      </c>
      <c r="E15" s="237">
        <f>'47_2'!I13</f>
        <v>14964.357179999999</v>
      </c>
      <c r="F15" s="237">
        <f>'47_2'!I30</f>
        <v>6618.366</v>
      </c>
      <c r="G15" s="237">
        <f>'47_3'!I13</f>
        <v>348.35978999999998</v>
      </c>
      <c r="H15" s="237">
        <f>'47_3'!I30</f>
        <v>4070.4064499999999</v>
      </c>
      <c r="I15" s="237">
        <f>'47_4'!I13</f>
        <v>1055.2928199999999</v>
      </c>
      <c r="J15" s="237">
        <f>'47_4'!I30</f>
        <v>302.65200000000004</v>
      </c>
      <c r="K15" s="237">
        <f>'48'!I13</f>
        <v>44260.221299999997</v>
      </c>
      <c r="L15" s="237">
        <f>'48'!I30</f>
        <v>94726.166999999987</v>
      </c>
      <c r="M15" s="71">
        <f t="shared" si="0"/>
        <v>166591.20417999997</v>
      </c>
    </row>
    <row r="16" spans="2:13" x14ac:dyDescent="0.25">
      <c r="B16" s="82" t="s">
        <v>10</v>
      </c>
      <c r="C16" s="237">
        <f>'47_1'!I14</f>
        <v>178.435</v>
      </c>
      <c r="D16" s="237">
        <f>'47_1'!I31</f>
        <v>49.982360000000007</v>
      </c>
      <c r="E16" s="237">
        <f>'47_2'!I14</f>
        <v>13514.594249999998</v>
      </c>
      <c r="F16" s="237">
        <f>'47_2'!I31</f>
        <v>5783.7020000000002</v>
      </c>
      <c r="G16" s="237">
        <f>'47_3'!I14</f>
        <v>249.01029000000003</v>
      </c>
      <c r="H16" s="237">
        <f>'47_3'!I31</f>
        <v>3685.3725799999997</v>
      </c>
      <c r="I16" s="237">
        <f>'47_4'!I14</f>
        <v>848.12446999999997</v>
      </c>
      <c r="J16" s="237">
        <f>'47_4'!I31</f>
        <v>283.58699999999999</v>
      </c>
      <c r="K16" s="237">
        <f>'48'!I14</f>
        <v>41409.1947</v>
      </c>
      <c r="L16" s="237">
        <f>'48'!I31</f>
        <v>75245.951000000015</v>
      </c>
      <c r="M16" s="71">
        <f t="shared" si="0"/>
        <v>141247.95365000001</v>
      </c>
    </row>
    <row r="17" spans="2:13" x14ac:dyDescent="0.25">
      <c r="B17" s="82" t="s">
        <v>11</v>
      </c>
      <c r="C17" s="237">
        <f>'47_1'!I15</f>
        <v>164.08799999999999</v>
      </c>
      <c r="D17" s="237">
        <f>'47_1'!I32</f>
        <v>58.426999999999992</v>
      </c>
      <c r="E17" s="237">
        <f>'47_2'!I15</f>
        <v>12859.661</v>
      </c>
      <c r="F17" s="237">
        <f>'47_2'!I32</f>
        <v>6616.6970000000001</v>
      </c>
      <c r="G17" s="237">
        <f>'47_3'!I15</f>
        <v>313.55799999999999</v>
      </c>
      <c r="H17" s="237">
        <f>'47_3'!I32</f>
        <v>3252.7149999999997</v>
      </c>
      <c r="I17" s="237">
        <f>'47_4'!I15</f>
        <v>822.03499999999997</v>
      </c>
      <c r="J17" s="237">
        <f>'47_4'!I32</f>
        <v>280.19099999999997</v>
      </c>
      <c r="K17" s="237">
        <f>'48'!I15</f>
        <v>38341.191000000006</v>
      </c>
      <c r="L17" s="237">
        <f>'48'!I32</f>
        <v>74929.058000000005</v>
      </c>
      <c r="M17" s="71">
        <f t="shared" si="0"/>
        <v>137637.62100000001</v>
      </c>
    </row>
    <row r="18" spans="2:13" x14ac:dyDescent="0.25">
      <c r="B18" s="82" t="s">
        <v>12</v>
      </c>
      <c r="C18" s="237">
        <f>'47_1'!I16</f>
        <v>152.10000000000002</v>
      </c>
      <c r="D18" s="237">
        <f>'47_1'!I33</f>
        <v>62.652999999999992</v>
      </c>
      <c r="E18" s="237">
        <f>'47_2'!I16</f>
        <v>12066.596999999998</v>
      </c>
      <c r="F18" s="237">
        <f>'47_2'!I33</f>
        <v>6184.91</v>
      </c>
      <c r="G18" s="237">
        <f>'47_3'!I16</f>
        <v>291.17599999999999</v>
      </c>
      <c r="H18" s="237">
        <f>'47_3'!I33</f>
        <v>2719.8159999999998</v>
      </c>
      <c r="I18" s="237">
        <f>'47_4'!I16</f>
        <v>583.59199999999998</v>
      </c>
      <c r="J18" s="237">
        <f>'47_4'!I33</f>
        <v>245.53000000000003</v>
      </c>
      <c r="K18" s="237">
        <f>'48'!I16</f>
        <v>33883.273000000001</v>
      </c>
      <c r="L18" s="237">
        <f>'48'!I33</f>
        <v>64549.566999999995</v>
      </c>
      <c r="M18" s="71">
        <f t="shared" si="0"/>
        <v>120739.21399999999</v>
      </c>
    </row>
    <row r="19" spans="2:13" x14ac:dyDescent="0.25">
      <c r="B19" s="82" t="s">
        <v>13</v>
      </c>
      <c r="C19" s="237">
        <f>'47_1'!I17</f>
        <v>143.73099999999999</v>
      </c>
      <c r="D19" s="237">
        <f>'47_1'!I34</f>
        <v>55.210999999999999</v>
      </c>
      <c r="E19" s="237">
        <f>'47_2'!I17</f>
        <v>12299.832999999999</v>
      </c>
      <c r="F19" s="237">
        <f>'47_2'!I34</f>
        <v>5240.0529999999999</v>
      </c>
      <c r="G19" s="237">
        <f>'47_3'!I17</f>
        <v>275.14699999999999</v>
      </c>
      <c r="H19" s="237">
        <f>'47_3'!I34</f>
        <v>1999.7660000000001</v>
      </c>
      <c r="I19" s="237">
        <f>'47_4'!I17</f>
        <v>495.38900000000001</v>
      </c>
      <c r="J19" s="237">
        <f>'47_4'!I34</f>
        <v>232.11900000000003</v>
      </c>
      <c r="K19" s="237">
        <f>'48'!I17</f>
        <v>29151.953999999998</v>
      </c>
      <c r="L19" s="237">
        <f>'48'!I34</f>
        <v>63543.49</v>
      </c>
      <c r="M19" s="71">
        <f t="shared" si="0"/>
        <v>113436.693</v>
      </c>
    </row>
    <row r="20" spans="2:13" s="569" customFormat="1" ht="16.5" customHeight="1" x14ac:dyDescent="0.25">
      <c r="B20" s="574" t="s">
        <v>15</v>
      </c>
      <c r="C20" s="575">
        <f t="shared" ref="C20:M20" si="1">SUM(C8:C19)</f>
        <v>1836.5489999999998</v>
      </c>
      <c r="D20" s="575">
        <f t="shared" si="1"/>
        <v>749.21879999999999</v>
      </c>
      <c r="E20" s="575">
        <f t="shared" si="1"/>
        <v>155482.10032999999</v>
      </c>
      <c r="F20" s="575">
        <f t="shared" si="1"/>
        <v>72183.856137580005</v>
      </c>
      <c r="G20" s="575">
        <f t="shared" si="1"/>
        <v>3301.4714799999997</v>
      </c>
      <c r="H20" s="575">
        <f t="shared" si="1"/>
        <v>32509.895519899997</v>
      </c>
      <c r="I20" s="575">
        <f t="shared" si="1"/>
        <v>7949.7070898999991</v>
      </c>
      <c r="J20" s="575">
        <f t="shared" si="1"/>
        <v>2644.0250000000001</v>
      </c>
      <c r="K20" s="575">
        <f t="shared" si="1"/>
        <v>435561.55439999991</v>
      </c>
      <c r="L20" s="575">
        <f t="shared" si="1"/>
        <v>904113.05524799996</v>
      </c>
      <c r="M20" s="575">
        <f t="shared" si="1"/>
        <v>1616331.43300538</v>
      </c>
    </row>
    <row r="26" spans="2:13" x14ac:dyDescent="0.25">
      <c r="D26" s="572"/>
      <c r="E26" s="572"/>
      <c r="F26" s="572"/>
      <c r="G26" s="572"/>
      <c r="H26" s="572"/>
      <c r="I26" s="572"/>
      <c r="J26" s="573"/>
    </row>
  </sheetData>
  <mergeCells count="1">
    <mergeCell ref="C6:M6"/>
  </mergeCells>
  <phoneticPr fontId="0" type="noConversion"/>
  <printOptions horizontalCentered="1"/>
  <pageMargins left="1.1811023622047245" right="1.1811023622047245" top="1.1811023622047245" bottom="1" header="0" footer="0"/>
  <pageSetup paperSize="14" scale="71" orientation="landscape" r:id="rId1"/>
  <headerFooter alignWithMargins="0">
    <oddFooter>&amp;C46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pageSetUpPr fitToPage="1"/>
  </sheetPr>
  <dimension ref="A1:I45"/>
  <sheetViews>
    <sheetView zoomScale="90" zoomScaleNormal="90" workbookViewId="0">
      <selection activeCell="O26" sqref="O26"/>
    </sheetView>
  </sheetViews>
  <sheetFormatPr baseColWidth="10" defaultRowHeight="13.5" x14ac:dyDescent="0.25"/>
  <cols>
    <col min="1" max="1" width="16.140625" style="86" customWidth="1"/>
    <col min="2" max="2" width="14.5703125" style="8" bestFit="1" customWidth="1"/>
    <col min="3" max="3" width="14.42578125" style="8" customWidth="1"/>
    <col min="4" max="4" width="15.5703125" style="8" customWidth="1"/>
    <col min="5" max="5" width="13.5703125" style="8" customWidth="1"/>
    <col min="6" max="8" width="21.140625" style="8" customWidth="1"/>
    <col min="9" max="9" width="14.140625" style="8" bestFit="1" customWidth="1"/>
    <col min="10" max="16384" width="11.42578125" style="8"/>
  </cols>
  <sheetData>
    <row r="1" spans="1:9" x14ac:dyDescent="0.25">
      <c r="A1" s="75"/>
      <c r="B1" s="85"/>
      <c r="C1" s="85"/>
      <c r="D1" s="85"/>
      <c r="E1" s="85"/>
      <c r="F1" s="85"/>
      <c r="G1" s="85"/>
      <c r="H1" s="85"/>
      <c r="I1" s="20"/>
    </row>
    <row r="2" spans="1:9" x14ac:dyDescent="0.25">
      <c r="A2" s="76" t="s">
        <v>466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76"/>
      <c r="B3" s="20"/>
      <c r="C3" s="20"/>
      <c r="D3" s="20"/>
      <c r="E3" s="20"/>
      <c r="F3" s="20"/>
      <c r="G3" s="20"/>
      <c r="H3" s="20"/>
      <c r="I3" s="20"/>
    </row>
    <row r="4" spans="1:9" ht="12.75" customHeight="1" x14ac:dyDescent="0.25">
      <c r="A4" s="291"/>
      <c r="B4" s="661" t="s">
        <v>235</v>
      </c>
      <c r="C4" s="662"/>
      <c r="D4" s="662"/>
      <c r="E4" s="662"/>
      <c r="F4" s="662"/>
      <c r="G4" s="662"/>
      <c r="H4" s="662"/>
      <c r="I4" s="663"/>
    </row>
    <row r="5" spans="1:9" s="86" customFormat="1" ht="25.5" customHeight="1" x14ac:dyDescent="0.2">
      <c r="A5" s="292" t="s">
        <v>0</v>
      </c>
      <c r="B5" s="293" t="s">
        <v>30</v>
      </c>
      <c r="C5" s="294" t="s">
        <v>28</v>
      </c>
      <c r="D5" s="294" t="s">
        <v>27</v>
      </c>
      <c r="E5" s="294" t="s">
        <v>29</v>
      </c>
      <c r="F5" s="294" t="s">
        <v>43</v>
      </c>
      <c r="G5" s="294" t="s">
        <v>423</v>
      </c>
      <c r="H5" s="294" t="s">
        <v>475</v>
      </c>
      <c r="I5" s="294" t="s">
        <v>44</v>
      </c>
    </row>
    <row r="6" spans="1:9" ht="13.5" customHeight="1" x14ac:dyDescent="0.25">
      <c r="A6" s="69" t="s">
        <v>2</v>
      </c>
      <c r="B6" s="67">
        <v>0</v>
      </c>
      <c r="C6" s="67">
        <v>71.802000000000007</v>
      </c>
      <c r="D6" s="67">
        <v>79.569000000000003</v>
      </c>
      <c r="E6" s="67">
        <v>0</v>
      </c>
      <c r="F6" s="67">
        <v>0</v>
      </c>
      <c r="G6" s="67">
        <v>0</v>
      </c>
      <c r="H6" s="67">
        <v>0</v>
      </c>
      <c r="I6" s="210">
        <f t="shared" ref="I6:I18" si="0">+SUM(B6:H6)</f>
        <v>151.37100000000001</v>
      </c>
    </row>
    <row r="7" spans="1:9" ht="13.5" customHeight="1" x14ac:dyDescent="0.25">
      <c r="A7" s="70" t="s">
        <v>3</v>
      </c>
      <c r="B7" s="67">
        <v>0</v>
      </c>
      <c r="C7" s="67">
        <v>54.427999999999997</v>
      </c>
      <c r="D7" s="67">
        <v>61.424999999999997</v>
      </c>
      <c r="E7" s="67">
        <v>0</v>
      </c>
      <c r="F7" s="67">
        <v>0</v>
      </c>
      <c r="G7" s="67">
        <v>0</v>
      </c>
      <c r="H7" s="67">
        <v>0</v>
      </c>
      <c r="I7" s="210">
        <f t="shared" si="0"/>
        <v>115.85299999999999</v>
      </c>
    </row>
    <row r="8" spans="1:9" ht="13.5" customHeight="1" x14ac:dyDescent="0.25">
      <c r="A8" s="70" t="s">
        <v>4</v>
      </c>
      <c r="B8" s="67">
        <v>0</v>
      </c>
      <c r="C8" s="67">
        <v>58.45</v>
      </c>
      <c r="D8" s="67">
        <v>64.811999999999998</v>
      </c>
      <c r="E8" s="67">
        <v>0</v>
      </c>
      <c r="F8" s="67">
        <v>0</v>
      </c>
      <c r="G8" s="67">
        <v>0</v>
      </c>
      <c r="H8" s="67">
        <v>0</v>
      </c>
      <c r="I8" s="210">
        <f t="shared" si="0"/>
        <v>123.262</v>
      </c>
    </row>
    <row r="9" spans="1:9" ht="13.5" customHeight="1" x14ac:dyDescent="0.25">
      <c r="A9" s="70" t="s">
        <v>5</v>
      </c>
      <c r="B9" s="67">
        <v>0</v>
      </c>
      <c r="C9" s="67">
        <v>54.122999999999998</v>
      </c>
      <c r="D9" s="67">
        <v>77.497</v>
      </c>
      <c r="E9" s="67">
        <v>0</v>
      </c>
      <c r="F9" s="67">
        <v>0</v>
      </c>
      <c r="G9" s="67">
        <v>0</v>
      </c>
      <c r="H9" s="67">
        <v>0</v>
      </c>
      <c r="I9" s="210">
        <f t="shared" si="0"/>
        <v>131.62</v>
      </c>
    </row>
    <row r="10" spans="1:9" ht="13.5" customHeight="1" x14ac:dyDescent="0.25">
      <c r="A10" s="70" t="s">
        <v>6</v>
      </c>
      <c r="B10" s="67">
        <v>0</v>
      </c>
      <c r="C10" s="67">
        <v>71.543999999999997</v>
      </c>
      <c r="D10" s="67">
        <v>79.552000000000007</v>
      </c>
      <c r="E10" s="67">
        <v>0</v>
      </c>
      <c r="F10" s="67">
        <v>0</v>
      </c>
      <c r="G10" s="67">
        <v>0</v>
      </c>
      <c r="H10" s="67">
        <v>0</v>
      </c>
      <c r="I10" s="210">
        <f t="shared" si="0"/>
        <v>151.096</v>
      </c>
    </row>
    <row r="11" spans="1:9" ht="13.5" customHeight="1" x14ac:dyDescent="0.25">
      <c r="A11" s="70" t="s">
        <v>7</v>
      </c>
      <c r="B11" s="67">
        <v>0</v>
      </c>
      <c r="C11" s="67">
        <v>80.625</v>
      </c>
      <c r="D11" s="67">
        <v>96.230999999999995</v>
      </c>
      <c r="E11" s="67">
        <v>0</v>
      </c>
      <c r="F11" s="67">
        <v>0</v>
      </c>
      <c r="G11" s="67">
        <v>0</v>
      </c>
      <c r="H11" s="67">
        <v>0</v>
      </c>
      <c r="I11" s="210">
        <f t="shared" si="0"/>
        <v>176.85599999999999</v>
      </c>
    </row>
    <row r="12" spans="1:9" ht="13.5" customHeight="1" x14ac:dyDescent="0.25">
      <c r="A12" s="70" t="s">
        <v>8</v>
      </c>
      <c r="B12" s="67">
        <v>0</v>
      </c>
      <c r="C12" s="67">
        <v>76.262</v>
      </c>
      <c r="D12" s="67">
        <v>96.218999999999994</v>
      </c>
      <c r="E12" s="67">
        <v>0</v>
      </c>
      <c r="F12" s="67">
        <v>0</v>
      </c>
      <c r="G12" s="67">
        <v>0</v>
      </c>
      <c r="H12" s="67">
        <v>0</v>
      </c>
      <c r="I12" s="210">
        <f t="shared" si="0"/>
        <v>172.48099999999999</v>
      </c>
    </row>
    <row r="13" spans="1:9" ht="13.5" customHeight="1" x14ac:dyDescent="0.25">
      <c r="A13" s="70" t="s">
        <v>9</v>
      </c>
      <c r="B13" s="67">
        <v>0</v>
      </c>
      <c r="C13" s="67">
        <v>81.662000000000006</v>
      </c>
      <c r="D13" s="67">
        <v>93.994</v>
      </c>
      <c r="E13" s="67">
        <v>0</v>
      </c>
      <c r="F13" s="67">
        <v>0</v>
      </c>
      <c r="G13" s="67">
        <v>0</v>
      </c>
      <c r="H13" s="67">
        <v>0</v>
      </c>
      <c r="I13" s="210">
        <f t="shared" si="0"/>
        <v>175.65600000000001</v>
      </c>
    </row>
    <row r="14" spans="1:9" ht="13.5" customHeight="1" x14ac:dyDescent="0.25">
      <c r="A14" s="70" t="s">
        <v>10</v>
      </c>
      <c r="B14" s="67">
        <v>0</v>
      </c>
      <c r="C14" s="67">
        <v>77.975999999999999</v>
      </c>
      <c r="D14" s="67">
        <v>100.459</v>
      </c>
      <c r="E14" s="67">
        <v>0</v>
      </c>
      <c r="F14" s="67">
        <v>0</v>
      </c>
      <c r="G14" s="67">
        <v>0</v>
      </c>
      <c r="H14" s="67">
        <v>0</v>
      </c>
      <c r="I14" s="210">
        <f t="shared" si="0"/>
        <v>178.435</v>
      </c>
    </row>
    <row r="15" spans="1:9" ht="13.5" customHeight="1" x14ac:dyDescent="0.25">
      <c r="A15" s="70" t="s">
        <v>11</v>
      </c>
      <c r="B15" s="67">
        <v>0</v>
      </c>
      <c r="C15" s="67">
        <v>72.245999999999995</v>
      </c>
      <c r="D15" s="67">
        <v>91.841999999999999</v>
      </c>
      <c r="E15" s="67">
        <v>0</v>
      </c>
      <c r="F15" s="67">
        <v>0</v>
      </c>
      <c r="G15" s="67">
        <v>0</v>
      </c>
      <c r="H15" s="67">
        <v>0</v>
      </c>
      <c r="I15" s="210">
        <f t="shared" si="0"/>
        <v>164.08799999999999</v>
      </c>
    </row>
    <row r="16" spans="1:9" ht="13.5" customHeight="1" x14ac:dyDescent="0.25">
      <c r="A16" s="70" t="s">
        <v>12</v>
      </c>
      <c r="B16" s="67">
        <v>0</v>
      </c>
      <c r="C16" s="67">
        <v>71.147000000000006</v>
      </c>
      <c r="D16" s="67">
        <v>80.953000000000003</v>
      </c>
      <c r="E16" s="67">
        <v>0</v>
      </c>
      <c r="F16" s="67">
        <v>0</v>
      </c>
      <c r="G16" s="67">
        <v>0</v>
      </c>
      <c r="H16" s="67">
        <v>0</v>
      </c>
      <c r="I16" s="210">
        <f t="shared" si="0"/>
        <v>152.10000000000002</v>
      </c>
    </row>
    <row r="17" spans="1:9" ht="13.5" customHeight="1" x14ac:dyDescent="0.25">
      <c r="A17" s="70" t="s">
        <v>13</v>
      </c>
      <c r="B17" s="67">
        <v>0</v>
      </c>
      <c r="C17" s="67">
        <v>64.793000000000006</v>
      </c>
      <c r="D17" s="67">
        <v>78.938000000000002</v>
      </c>
      <c r="E17" s="67">
        <v>0</v>
      </c>
      <c r="F17" s="67">
        <v>0</v>
      </c>
      <c r="G17" s="67">
        <v>0</v>
      </c>
      <c r="H17" s="67">
        <v>0</v>
      </c>
      <c r="I17" s="210">
        <f t="shared" si="0"/>
        <v>143.73099999999999</v>
      </c>
    </row>
    <row r="18" spans="1:9" ht="13.5" customHeight="1" x14ac:dyDescent="0.25">
      <c r="A18" s="295" t="s">
        <v>22</v>
      </c>
      <c r="B18" s="71">
        <f t="shared" ref="B18:H18" si="1">+SUM(B6:B17)</f>
        <v>0</v>
      </c>
      <c r="C18" s="71">
        <f t="shared" si="1"/>
        <v>835.05799999999999</v>
      </c>
      <c r="D18" s="71">
        <f t="shared" si="1"/>
        <v>1001.491</v>
      </c>
      <c r="E18" s="71">
        <f t="shared" si="1"/>
        <v>0</v>
      </c>
      <c r="F18" s="71">
        <f t="shared" si="1"/>
        <v>0</v>
      </c>
      <c r="G18" s="71">
        <f>+SUM(G6:G17)</f>
        <v>0</v>
      </c>
      <c r="H18" s="71">
        <f t="shared" si="1"/>
        <v>0</v>
      </c>
      <c r="I18" s="210">
        <f t="shared" si="0"/>
        <v>1836.549</v>
      </c>
    </row>
    <row r="19" spans="1:9" ht="13.5" customHeight="1" x14ac:dyDescent="0.25">
      <c r="A19" s="77"/>
      <c r="B19" s="78"/>
      <c r="C19" s="78"/>
      <c r="D19" s="78"/>
      <c r="E19" s="78"/>
      <c r="F19" s="78"/>
      <c r="G19" s="533"/>
      <c r="H19" s="533"/>
      <c r="I19" s="62"/>
    </row>
    <row r="20" spans="1:9" ht="13.5" customHeight="1" x14ac:dyDescent="0.25">
      <c r="A20" s="79"/>
      <c r="B20" s="62"/>
      <c r="C20" s="80"/>
      <c r="D20" s="80"/>
      <c r="E20" s="80"/>
      <c r="F20" s="80"/>
      <c r="G20" s="533"/>
      <c r="H20" s="533"/>
      <c r="I20" s="62"/>
    </row>
    <row r="21" spans="1:9" ht="13.5" customHeight="1" x14ac:dyDescent="0.25">
      <c r="A21" s="291"/>
      <c r="B21" s="661" t="s">
        <v>424</v>
      </c>
      <c r="C21" s="662"/>
      <c r="D21" s="662"/>
      <c r="E21" s="662"/>
      <c r="F21" s="662"/>
      <c r="G21" s="662"/>
      <c r="H21" s="662"/>
      <c r="I21" s="663"/>
    </row>
    <row r="22" spans="1:9" ht="29.25" customHeight="1" x14ac:dyDescent="0.25">
      <c r="A22" s="292" t="s">
        <v>0</v>
      </c>
      <c r="B22" s="293" t="s">
        <v>30</v>
      </c>
      <c r="C22" s="294" t="s">
        <v>28</v>
      </c>
      <c r="D22" s="294" t="s">
        <v>27</v>
      </c>
      <c r="E22" s="294" t="s">
        <v>29</v>
      </c>
      <c r="F22" s="294" t="s">
        <v>43</v>
      </c>
      <c r="G22" s="294" t="s">
        <v>423</v>
      </c>
      <c r="H22" s="294" t="s">
        <v>475</v>
      </c>
      <c r="I22" s="294" t="s">
        <v>44</v>
      </c>
    </row>
    <row r="23" spans="1:9" ht="13.5" customHeight="1" x14ac:dyDescent="0.25">
      <c r="A23" s="69" t="s">
        <v>2</v>
      </c>
      <c r="B23" s="67">
        <v>20.627700000000001</v>
      </c>
      <c r="C23" s="67">
        <v>17.326000000000001</v>
      </c>
      <c r="D23" s="67">
        <v>10.5398</v>
      </c>
      <c r="E23" s="67">
        <v>0</v>
      </c>
      <c r="F23" s="67">
        <v>0</v>
      </c>
      <c r="G23" s="67">
        <v>0</v>
      </c>
      <c r="H23" s="67">
        <v>0</v>
      </c>
      <c r="I23" s="210">
        <f t="shared" ref="I23:I35" si="2">+SUM(B23:H23)</f>
        <v>48.493499999999997</v>
      </c>
    </row>
    <row r="24" spans="1:9" ht="13.5" customHeight="1" x14ac:dyDescent="0.25">
      <c r="A24" s="70" t="s">
        <v>3</v>
      </c>
      <c r="B24" s="67">
        <v>17.808299999999999</v>
      </c>
      <c r="C24" s="67">
        <v>30.2377</v>
      </c>
      <c r="D24" s="67">
        <v>8.2957000000000001</v>
      </c>
      <c r="E24" s="67">
        <v>0</v>
      </c>
      <c r="F24" s="67">
        <v>0</v>
      </c>
      <c r="G24" s="67">
        <v>0</v>
      </c>
      <c r="H24" s="67">
        <v>0</v>
      </c>
      <c r="I24" s="210">
        <f t="shared" si="2"/>
        <v>56.341700000000003</v>
      </c>
    </row>
    <row r="25" spans="1:9" ht="13.5" customHeight="1" x14ac:dyDescent="0.25">
      <c r="A25" s="70" t="s">
        <v>4</v>
      </c>
      <c r="B25" s="67">
        <v>21.4572</v>
      </c>
      <c r="C25" s="67">
        <v>24.879000000000001</v>
      </c>
      <c r="D25" s="67">
        <v>9.6917000000000009</v>
      </c>
      <c r="E25" s="67">
        <v>0</v>
      </c>
      <c r="F25" s="67">
        <v>0</v>
      </c>
      <c r="G25" s="67">
        <v>0</v>
      </c>
      <c r="H25" s="67">
        <v>0</v>
      </c>
      <c r="I25" s="210">
        <f t="shared" si="2"/>
        <v>56.027900000000002</v>
      </c>
    </row>
    <row r="26" spans="1:9" ht="13.5" customHeight="1" x14ac:dyDescent="0.25">
      <c r="A26" s="70" t="s">
        <v>5</v>
      </c>
      <c r="B26" s="67">
        <v>17.769200000000001</v>
      </c>
      <c r="C26" s="67">
        <v>27.010900000000003</v>
      </c>
      <c r="D26" s="67">
        <v>10.7004</v>
      </c>
      <c r="E26" s="67">
        <v>0</v>
      </c>
      <c r="F26" s="67">
        <v>0</v>
      </c>
      <c r="G26" s="67">
        <v>0</v>
      </c>
      <c r="H26" s="67">
        <v>0</v>
      </c>
      <c r="I26" s="210">
        <f t="shared" si="2"/>
        <v>55.480500000000006</v>
      </c>
    </row>
    <row r="27" spans="1:9" ht="13.5" customHeight="1" x14ac:dyDescent="0.25">
      <c r="A27" s="70" t="s">
        <v>6</v>
      </c>
      <c r="B27" s="67">
        <v>19.6434</v>
      </c>
      <c r="C27" s="67">
        <v>51.049199999999999</v>
      </c>
      <c r="D27" s="67">
        <v>13.5265</v>
      </c>
      <c r="E27" s="67">
        <v>0</v>
      </c>
      <c r="F27" s="67">
        <v>0</v>
      </c>
      <c r="G27" s="67">
        <v>0</v>
      </c>
      <c r="H27" s="67">
        <v>0</v>
      </c>
      <c r="I27" s="210">
        <f t="shared" si="2"/>
        <v>84.219099999999997</v>
      </c>
    </row>
    <row r="28" spans="1:9" ht="13.5" customHeight="1" x14ac:dyDescent="0.25">
      <c r="A28" s="70" t="s">
        <v>7</v>
      </c>
      <c r="B28" s="67">
        <v>20.326400000000003</v>
      </c>
      <c r="C28" s="67">
        <v>47.302</v>
      </c>
      <c r="D28" s="67">
        <v>14.9391</v>
      </c>
      <c r="E28" s="67">
        <v>0</v>
      </c>
      <c r="F28" s="67">
        <v>0</v>
      </c>
      <c r="G28" s="67">
        <v>0</v>
      </c>
      <c r="H28" s="67">
        <v>0</v>
      </c>
      <c r="I28" s="210">
        <f t="shared" si="2"/>
        <v>82.567499999999995</v>
      </c>
    </row>
    <row r="29" spans="1:9" ht="13.5" customHeight="1" x14ac:dyDescent="0.25">
      <c r="A29" s="70" t="s">
        <v>8</v>
      </c>
      <c r="B29" s="67">
        <v>18.824099999999998</v>
      </c>
      <c r="C29" s="67">
        <v>34.723199999999999</v>
      </c>
      <c r="D29" s="67">
        <v>16.542300000000001</v>
      </c>
      <c r="E29" s="67">
        <v>0</v>
      </c>
      <c r="F29" s="67">
        <v>0</v>
      </c>
      <c r="G29" s="67">
        <v>0</v>
      </c>
      <c r="H29" s="67">
        <v>0</v>
      </c>
      <c r="I29" s="210">
        <f t="shared" si="2"/>
        <v>70.08959999999999</v>
      </c>
    </row>
    <row r="30" spans="1:9" ht="13.5" customHeight="1" x14ac:dyDescent="0.25">
      <c r="A30" s="70" t="s">
        <v>9</v>
      </c>
      <c r="B30" s="67">
        <v>22.122769999999999</v>
      </c>
      <c r="C30" s="67">
        <v>28.6386</v>
      </c>
      <c r="D30" s="67">
        <v>18.964269999999999</v>
      </c>
      <c r="E30" s="67">
        <v>0</v>
      </c>
      <c r="F30" s="67">
        <v>0</v>
      </c>
      <c r="G30" s="67">
        <v>0</v>
      </c>
      <c r="H30" s="67">
        <v>0</v>
      </c>
      <c r="I30" s="210">
        <f t="shared" si="2"/>
        <v>69.725639999999999</v>
      </c>
    </row>
    <row r="31" spans="1:9" ht="13.5" customHeight="1" x14ac:dyDescent="0.25">
      <c r="A31" s="70" t="s">
        <v>10</v>
      </c>
      <c r="B31" s="67">
        <v>16.857650000000003</v>
      </c>
      <c r="C31" s="67">
        <v>16.274450000000002</v>
      </c>
      <c r="D31" s="67">
        <v>16.850259999999999</v>
      </c>
      <c r="E31" s="67">
        <v>0</v>
      </c>
      <c r="F31" s="67">
        <v>0</v>
      </c>
      <c r="G31" s="67">
        <v>0</v>
      </c>
      <c r="H31" s="67">
        <v>0</v>
      </c>
      <c r="I31" s="210">
        <f t="shared" si="2"/>
        <v>49.982360000000007</v>
      </c>
    </row>
    <row r="32" spans="1:9" ht="13.5" customHeight="1" x14ac:dyDescent="0.25">
      <c r="A32" s="70" t="s">
        <v>11</v>
      </c>
      <c r="B32" s="67">
        <v>18.498999999999999</v>
      </c>
      <c r="C32" s="67">
        <v>22.975999999999999</v>
      </c>
      <c r="D32" s="67">
        <v>16.952000000000002</v>
      </c>
      <c r="E32" s="67">
        <v>0</v>
      </c>
      <c r="F32" s="67">
        <v>0</v>
      </c>
      <c r="G32" s="67">
        <v>0</v>
      </c>
      <c r="H32" s="67">
        <v>0</v>
      </c>
      <c r="I32" s="210">
        <f t="shared" si="2"/>
        <v>58.426999999999992</v>
      </c>
    </row>
    <row r="33" spans="1:9" ht="13.5" customHeight="1" x14ac:dyDescent="0.25">
      <c r="A33" s="70" t="s">
        <v>12</v>
      </c>
      <c r="B33" s="67">
        <v>19.481999999999999</v>
      </c>
      <c r="C33" s="67">
        <v>25.77</v>
      </c>
      <c r="D33" s="67">
        <v>17.401</v>
      </c>
      <c r="E33" s="67">
        <v>0</v>
      </c>
      <c r="F33" s="67">
        <v>0</v>
      </c>
      <c r="G33" s="67">
        <v>0</v>
      </c>
      <c r="H33" s="67">
        <v>0</v>
      </c>
      <c r="I33" s="210">
        <f t="shared" si="2"/>
        <v>62.652999999999992</v>
      </c>
    </row>
    <row r="34" spans="1:9" ht="13.5" customHeight="1" x14ac:dyDescent="0.25">
      <c r="A34" s="70" t="s">
        <v>13</v>
      </c>
      <c r="B34" s="67">
        <v>18.501999999999999</v>
      </c>
      <c r="C34" s="67">
        <v>23</v>
      </c>
      <c r="D34" s="67">
        <v>13.709</v>
      </c>
      <c r="E34" s="67">
        <v>0</v>
      </c>
      <c r="F34" s="67">
        <v>0</v>
      </c>
      <c r="G34" s="67">
        <v>0</v>
      </c>
      <c r="H34" s="67">
        <v>0</v>
      </c>
      <c r="I34" s="210">
        <f t="shared" si="2"/>
        <v>55.210999999999999</v>
      </c>
    </row>
    <row r="35" spans="1:9" ht="13.5" customHeight="1" x14ac:dyDescent="0.25">
      <c r="A35" s="295" t="s">
        <v>22</v>
      </c>
      <c r="B35" s="71">
        <f t="shared" ref="B35:H35" si="3">+SUM(B23:B34)</f>
        <v>231.91972000000001</v>
      </c>
      <c r="C35" s="71">
        <f t="shared" si="3"/>
        <v>349.18705</v>
      </c>
      <c r="D35" s="71">
        <f t="shared" si="3"/>
        <v>168.11203</v>
      </c>
      <c r="E35" s="71">
        <f t="shared" si="3"/>
        <v>0</v>
      </c>
      <c r="F35" s="71">
        <f t="shared" si="3"/>
        <v>0</v>
      </c>
      <c r="G35" s="71">
        <f>+SUM(G23:G34)</f>
        <v>0</v>
      </c>
      <c r="H35" s="71">
        <f t="shared" si="3"/>
        <v>0</v>
      </c>
      <c r="I35" s="210">
        <f t="shared" si="2"/>
        <v>749.21879999999999</v>
      </c>
    </row>
    <row r="36" spans="1:9" x14ac:dyDescent="0.25">
      <c r="A36" s="73"/>
      <c r="B36" s="20"/>
      <c r="C36" s="20"/>
      <c r="D36" s="20"/>
      <c r="E36" s="20"/>
      <c r="F36" s="20"/>
      <c r="G36" s="20"/>
      <c r="H36" s="20"/>
      <c r="I36" s="20"/>
    </row>
    <row r="37" spans="1:9" x14ac:dyDescent="0.25">
      <c r="A37" s="73"/>
      <c r="B37" s="20"/>
      <c r="C37" s="20"/>
      <c r="D37" s="20"/>
      <c r="E37" s="20"/>
      <c r="F37" s="20"/>
      <c r="G37" s="20"/>
      <c r="H37" s="20"/>
      <c r="I37" s="20"/>
    </row>
    <row r="38" spans="1:9" x14ac:dyDescent="0.25">
      <c r="A38" s="73"/>
      <c r="B38" s="20"/>
      <c r="C38" s="20"/>
      <c r="D38" s="20"/>
      <c r="E38" s="20"/>
      <c r="F38" s="20"/>
      <c r="G38" s="20"/>
      <c r="H38" s="20"/>
      <c r="I38" s="20"/>
    </row>
    <row r="39" spans="1:9" x14ac:dyDescent="0.25">
      <c r="A39" s="73"/>
      <c r="B39" s="20"/>
      <c r="C39" s="20"/>
      <c r="D39" s="20"/>
      <c r="E39" s="20"/>
      <c r="F39" s="20"/>
      <c r="G39" s="20"/>
      <c r="H39" s="20"/>
      <c r="I39" s="20"/>
    </row>
    <row r="40" spans="1:9" x14ac:dyDescent="0.25">
      <c r="A40" s="76"/>
      <c r="B40" s="20"/>
      <c r="C40" s="20"/>
      <c r="D40" s="20"/>
      <c r="E40" s="20"/>
      <c r="F40" s="20"/>
      <c r="G40" s="20"/>
      <c r="H40" s="20"/>
      <c r="I40" s="20"/>
    </row>
    <row r="41" spans="1:9" x14ac:dyDescent="0.25">
      <c r="A41" s="76"/>
      <c r="B41" s="20"/>
      <c r="C41" s="20"/>
      <c r="D41" s="20"/>
      <c r="E41" s="20"/>
      <c r="F41" s="20"/>
      <c r="G41" s="20"/>
      <c r="H41" s="20"/>
      <c r="I41" s="20"/>
    </row>
    <row r="42" spans="1:9" x14ac:dyDescent="0.25">
      <c r="A42" s="76"/>
      <c r="B42" s="20"/>
      <c r="C42" s="20"/>
      <c r="D42" s="20"/>
      <c r="E42" s="20"/>
      <c r="F42" s="20"/>
      <c r="G42" s="20"/>
      <c r="H42" s="20"/>
      <c r="I42" s="20"/>
    </row>
    <row r="43" spans="1:9" x14ac:dyDescent="0.25">
      <c r="A43" s="76"/>
      <c r="B43" s="20"/>
      <c r="C43" s="20"/>
      <c r="D43" s="20"/>
      <c r="E43" s="20"/>
      <c r="F43" s="20"/>
      <c r="G43" s="20"/>
      <c r="H43" s="20"/>
      <c r="I43" s="20"/>
    </row>
    <row r="44" spans="1:9" x14ac:dyDescent="0.25">
      <c r="A44" s="76"/>
      <c r="B44" s="20"/>
      <c r="C44" s="20"/>
      <c r="D44" s="20"/>
      <c r="E44" s="20"/>
      <c r="F44" s="20"/>
      <c r="G44" s="20"/>
      <c r="H44" s="20"/>
      <c r="I44" s="20"/>
    </row>
    <row r="45" spans="1:9" x14ac:dyDescent="0.25">
      <c r="A45" s="76"/>
      <c r="B45" s="20"/>
      <c r="C45" s="20"/>
      <c r="D45" s="20"/>
      <c r="E45" s="20"/>
      <c r="F45" s="20"/>
      <c r="G45" s="20"/>
      <c r="H45" s="20"/>
      <c r="I45" s="20"/>
    </row>
  </sheetData>
  <mergeCells count="2">
    <mergeCell ref="B4:I4"/>
    <mergeCell ref="B21:I21"/>
  </mergeCells>
  <phoneticPr fontId="0" type="noConversion"/>
  <pageMargins left="0.7" right="0.7" top="0.75" bottom="0.75" header="0.3" footer="0.3"/>
  <pageSetup paperSize="14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pageSetUpPr fitToPage="1"/>
  </sheetPr>
  <dimension ref="A1:I45"/>
  <sheetViews>
    <sheetView zoomScale="90" zoomScaleNormal="90" workbookViewId="0">
      <selection activeCell="K1" sqref="K1:R65536"/>
    </sheetView>
  </sheetViews>
  <sheetFormatPr baseColWidth="10" defaultRowHeight="13.5" x14ac:dyDescent="0.25"/>
  <cols>
    <col min="1" max="1" width="16.140625" style="86" customWidth="1"/>
    <col min="2" max="2" width="15.7109375" style="8" bestFit="1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bestFit="1" customWidth="1"/>
    <col min="10" max="10" width="15.7109375" style="8" bestFit="1" customWidth="1"/>
    <col min="11" max="16384" width="11.42578125" style="8"/>
  </cols>
  <sheetData>
    <row r="1" spans="1:9" x14ac:dyDescent="0.25">
      <c r="A1" s="75"/>
      <c r="B1" s="85"/>
      <c r="C1" s="85"/>
      <c r="D1" s="85"/>
      <c r="E1" s="85"/>
      <c r="F1" s="85"/>
      <c r="G1" s="85"/>
      <c r="H1" s="85"/>
      <c r="I1" s="20"/>
    </row>
    <row r="2" spans="1:9" x14ac:dyDescent="0.25">
      <c r="A2" s="76" t="s">
        <v>466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76"/>
      <c r="B3" s="20"/>
      <c r="C3" s="20"/>
      <c r="D3" s="20"/>
      <c r="E3" s="20"/>
      <c r="F3" s="20"/>
      <c r="G3" s="20"/>
      <c r="H3" s="20"/>
      <c r="I3" s="20"/>
    </row>
    <row r="4" spans="1:9" ht="18" customHeight="1" x14ac:dyDescent="0.25">
      <c r="A4" s="291"/>
      <c r="B4" s="661" t="s">
        <v>236</v>
      </c>
      <c r="C4" s="662"/>
      <c r="D4" s="662"/>
      <c r="E4" s="662"/>
      <c r="F4" s="662"/>
      <c r="G4" s="662"/>
      <c r="H4" s="662"/>
      <c r="I4" s="663"/>
    </row>
    <row r="5" spans="1:9" s="86" customFormat="1" ht="30" customHeight="1" x14ac:dyDescent="0.2">
      <c r="A5" s="292" t="s">
        <v>0</v>
      </c>
      <c r="B5" s="293" t="s">
        <v>30</v>
      </c>
      <c r="C5" s="294" t="s">
        <v>28</v>
      </c>
      <c r="D5" s="294" t="s">
        <v>27</v>
      </c>
      <c r="E5" s="294" t="s">
        <v>29</v>
      </c>
      <c r="F5" s="294" t="s">
        <v>43</v>
      </c>
      <c r="G5" s="294" t="s">
        <v>423</v>
      </c>
      <c r="H5" s="294" t="s">
        <v>475</v>
      </c>
      <c r="I5" s="294" t="s">
        <v>44</v>
      </c>
    </row>
    <row r="6" spans="1:9" ht="13.5" customHeight="1" x14ac:dyDescent="0.25">
      <c r="A6" s="69" t="s">
        <v>2</v>
      </c>
      <c r="B6" s="67">
        <v>7464.4511999999995</v>
      </c>
      <c r="C6" s="67">
        <v>897.43129999999996</v>
      </c>
      <c r="D6" s="67">
        <v>1941.1418000000001</v>
      </c>
      <c r="E6" s="67">
        <v>0</v>
      </c>
      <c r="F6" s="67">
        <v>0</v>
      </c>
      <c r="G6" s="67">
        <v>0.47199999999999998</v>
      </c>
      <c r="H6" s="67">
        <v>1065.17</v>
      </c>
      <c r="I6" s="210">
        <f>+SUM(B6:H6)</f>
        <v>11368.666299999999</v>
      </c>
    </row>
    <row r="7" spans="1:9" ht="13.5" customHeight="1" x14ac:dyDescent="0.25">
      <c r="A7" s="70" t="s">
        <v>3</v>
      </c>
      <c r="B7" s="67">
        <v>7219.0744999999997</v>
      </c>
      <c r="C7" s="67">
        <v>870.98090000000002</v>
      </c>
      <c r="D7" s="67">
        <v>1719.5585999999998</v>
      </c>
      <c r="E7" s="67">
        <v>0</v>
      </c>
      <c r="F7" s="67">
        <v>0</v>
      </c>
      <c r="G7" s="67">
        <v>0.51100000000000001</v>
      </c>
      <c r="H7" s="67">
        <v>10.7926</v>
      </c>
      <c r="I7" s="210">
        <f t="shared" ref="I7:I17" si="0">+SUM(B7:H7)</f>
        <v>9820.9176000000007</v>
      </c>
    </row>
    <row r="8" spans="1:9" ht="13.5" customHeight="1" x14ac:dyDescent="0.25">
      <c r="A8" s="70" t="s">
        <v>4</v>
      </c>
      <c r="B8" s="67">
        <v>8020.433</v>
      </c>
      <c r="C8" s="67">
        <v>950.92240000000004</v>
      </c>
      <c r="D8" s="67">
        <v>1937.5894999999998</v>
      </c>
      <c r="E8" s="67">
        <v>0</v>
      </c>
      <c r="F8" s="67">
        <v>0</v>
      </c>
      <c r="G8" s="67">
        <v>0.72399999999999998</v>
      </c>
      <c r="H8" s="67">
        <v>1551.1929</v>
      </c>
      <c r="I8" s="210">
        <f t="shared" si="0"/>
        <v>12460.861800000001</v>
      </c>
    </row>
    <row r="9" spans="1:9" ht="13.5" customHeight="1" x14ac:dyDescent="0.25">
      <c r="A9" s="70" t="s">
        <v>5</v>
      </c>
      <c r="B9" s="67">
        <v>9252.4958999999999</v>
      </c>
      <c r="C9" s="67">
        <v>960.17960000000005</v>
      </c>
      <c r="D9" s="67">
        <v>2059.6747999999998</v>
      </c>
      <c r="E9" s="67">
        <v>0</v>
      </c>
      <c r="F9" s="67">
        <v>0</v>
      </c>
      <c r="G9" s="67">
        <v>1.0409999999999999</v>
      </c>
      <c r="H9" s="67">
        <v>277.4957</v>
      </c>
      <c r="I9" s="210">
        <f t="shared" si="0"/>
        <v>12550.886999999997</v>
      </c>
    </row>
    <row r="10" spans="1:9" ht="13.5" customHeight="1" x14ac:dyDescent="0.25">
      <c r="A10" s="70" t="s">
        <v>6</v>
      </c>
      <c r="B10" s="67">
        <v>9912.4765000000007</v>
      </c>
      <c r="C10" s="67">
        <v>1121.8294000000001</v>
      </c>
      <c r="D10" s="67">
        <v>2510.8586</v>
      </c>
      <c r="E10" s="67">
        <v>0</v>
      </c>
      <c r="F10" s="67">
        <v>0</v>
      </c>
      <c r="G10" s="67">
        <v>1.373</v>
      </c>
      <c r="H10" s="67">
        <v>324.19420000000002</v>
      </c>
      <c r="I10" s="210">
        <f t="shared" si="0"/>
        <v>13870.7317</v>
      </c>
    </row>
    <row r="11" spans="1:9" ht="13.5" customHeight="1" x14ac:dyDescent="0.25">
      <c r="A11" s="70" t="s">
        <v>7</v>
      </c>
      <c r="B11" s="67">
        <v>10468.278900000001</v>
      </c>
      <c r="C11" s="67">
        <v>1278.9041999999999</v>
      </c>
      <c r="D11" s="67">
        <v>2962.1386000000002</v>
      </c>
      <c r="E11" s="67">
        <v>0</v>
      </c>
      <c r="F11" s="67">
        <v>0</v>
      </c>
      <c r="G11" s="67">
        <v>1.9670000000000001</v>
      </c>
      <c r="H11" s="67">
        <v>211.50529999999998</v>
      </c>
      <c r="I11" s="210">
        <f t="shared" si="0"/>
        <v>14922.794000000004</v>
      </c>
    </row>
    <row r="12" spans="1:9" ht="13.5" customHeight="1" x14ac:dyDescent="0.25">
      <c r="A12" s="70" t="s">
        <v>8</v>
      </c>
      <c r="B12" s="67">
        <v>9835.7623999999996</v>
      </c>
      <c r="C12" s="67">
        <v>1386.8325000000002</v>
      </c>
      <c r="D12" s="67">
        <v>3231.9866999999999</v>
      </c>
      <c r="E12" s="67">
        <v>0</v>
      </c>
      <c r="F12" s="67">
        <v>0</v>
      </c>
      <c r="G12" s="67">
        <v>1.99</v>
      </c>
      <c r="H12" s="67">
        <v>325.62790000000001</v>
      </c>
      <c r="I12" s="210">
        <f t="shared" si="0"/>
        <v>14782.199499999999</v>
      </c>
    </row>
    <row r="13" spans="1:9" ht="13.5" customHeight="1" x14ac:dyDescent="0.25">
      <c r="A13" s="70" t="s">
        <v>9</v>
      </c>
      <c r="B13" s="67">
        <v>10099.204039999999</v>
      </c>
      <c r="C13" s="67">
        <v>1397.7682799999998</v>
      </c>
      <c r="D13" s="67">
        <v>3138.6297600000003</v>
      </c>
      <c r="E13" s="67">
        <v>0</v>
      </c>
      <c r="F13" s="67">
        <v>0</v>
      </c>
      <c r="G13" s="67">
        <v>1.7250000000000001</v>
      </c>
      <c r="H13" s="67">
        <v>327.0301</v>
      </c>
      <c r="I13" s="210">
        <f t="shared" si="0"/>
        <v>14964.357179999999</v>
      </c>
    </row>
    <row r="14" spans="1:9" ht="13.5" customHeight="1" x14ac:dyDescent="0.25">
      <c r="A14" s="70" t="s">
        <v>10</v>
      </c>
      <c r="B14" s="67">
        <v>9638.7771099999991</v>
      </c>
      <c r="C14" s="67">
        <v>1136.1651399999998</v>
      </c>
      <c r="D14" s="67">
        <v>2520.04342</v>
      </c>
      <c r="E14" s="67">
        <v>0</v>
      </c>
      <c r="F14" s="67">
        <v>0</v>
      </c>
      <c r="G14" s="67">
        <v>1.0129999999999999</v>
      </c>
      <c r="H14" s="67">
        <v>218.59557999999998</v>
      </c>
      <c r="I14" s="210">
        <f t="shared" si="0"/>
        <v>13514.594249999998</v>
      </c>
    </row>
    <row r="15" spans="1:9" ht="13.5" customHeight="1" x14ac:dyDescent="0.25">
      <c r="A15" s="70" t="s">
        <v>11</v>
      </c>
      <c r="B15" s="67">
        <v>9245.1110000000008</v>
      </c>
      <c r="C15" s="67">
        <v>1045.4639999999999</v>
      </c>
      <c r="D15" s="67">
        <v>2407.9780000000001</v>
      </c>
      <c r="E15" s="67">
        <v>0</v>
      </c>
      <c r="F15" s="67">
        <v>0</v>
      </c>
      <c r="G15" s="67">
        <v>1.01</v>
      </c>
      <c r="H15" s="67">
        <v>160.09800000000001</v>
      </c>
      <c r="I15" s="210">
        <f t="shared" si="0"/>
        <v>12859.661</v>
      </c>
    </row>
    <row r="16" spans="1:9" ht="13.5" customHeight="1" x14ac:dyDescent="0.25">
      <c r="A16" s="70" t="s">
        <v>12</v>
      </c>
      <c r="B16" s="67">
        <v>8885.8050000000003</v>
      </c>
      <c r="C16" s="67">
        <v>957.31200000000001</v>
      </c>
      <c r="D16" s="67">
        <v>2009.683</v>
      </c>
      <c r="E16" s="67">
        <v>0</v>
      </c>
      <c r="F16" s="67">
        <v>0</v>
      </c>
      <c r="G16" s="67">
        <v>0.61399999999999999</v>
      </c>
      <c r="H16" s="67">
        <v>213.18299999999999</v>
      </c>
      <c r="I16" s="210">
        <f t="shared" si="0"/>
        <v>12066.596999999998</v>
      </c>
    </row>
    <row r="17" spans="1:9" ht="13.5" customHeight="1" x14ac:dyDescent="0.25">
      <c r="A17" s="70" t="s">
        <v>13</v>
      </c>
      <c r="B17" s="67">
        <v>9036.5879999999997</v>
      </c>
      <c r="C17" s="67">
        <v>909.27499999999998</v>
      </c>
      <c r="D17" s="67">
        <v>1778.047</v>
      </c>
      <c r="E17" s="67">
        <v>0</v>
      </c>
      <c r="F17" s="67">
        <v>0</v>
      </c>
      <c r="G17" s="67">
        <v>0.51600000000000001</v>
      </c>
      <c r="H17" s="67">
        <v>575.40700000000004</v>
      </c>
      <c r="I17" s="210">
        <f t="shared" si="0"/>
        <v>12299.832999999999</v>
      </c>
    </row>
    <row r="18" spans="1:9" ht="13.5" customHeight="1" x14ac:dyDescent="0.25">
      <c r="A18" s="295" t="s">
        <v>22</v>
      </c>
      <c r="B18" s="71">
        <f t="shared" ref="B18:H18" si="1">+SUM(B6:B17)</f>
        <v>109078.45755000001</v>
      </c>
      <c r="C18" s="71">
        <f t="shared" si="1"/>
        <v>12913.064719999998</v>
      </c>
      <c r="D18" s="71">
        <f t="shared" si="1"/>
        <v>28217.32978</v>
      </c>
      <c r="E18" s="71">
        <f t="shared" si="1"/>
        <v>0</v>
      </c>
      <c r="F18" s="71">
        <f t="shared" si="1"/>
        <v>0</v>
      </c>
      <c r="G18" s="71">
        <f t="shared" si="1"/>
        <v>12.956</v>
      </c>
      <c r="H18" s="71">
        <f t="shared" si="1"/>
        <v>5260.2922799999997</v>
      </c>
      <c r="I18" s="210">
        <f>+SUM(B18:H18)</f>
        <v>155482.10032999999</v>
      </c>
    </row>
    <row r="19" spans="1:9" ht="13.5" customHeight="1" x14ac:dyDescent="0.25">
      <c r="A19" s="77"/>
      <c r="B19" s="78"/>
      <c r="C19" s="78"/>
      <c r="D19" s="78"/>
      <c r="E19" s="78"/>
      <c r="F19" s="78"/>
      <c r="G19" s="533"/>
      <c r="H19" s="533"/>
      <c r="I19" s="62"/>
    </row>
    <row r="20" spans="1:9" ht="13.5" customHeight="1" x14ac:dyDescent="0.25">
      <c r="A20" s="79"/>
      <c r="B20" s="62"/>
      <c r="C20" s="80"/>
      <c r="D20" s="80"/>
      <c r="E20" s="80"/>
      <c r="F20" s="80"/>
      <c r="G20" s="533"/>
      <c r="H20" s="533"/>
      <c r="I20" s="62"/>
    </row>
    <row r="21" spans="1:9" ht="15.75" customHeight="1" x14ac:dyDescent="0.25">
      <c r="A21" s="291"/>
      <c r="B21" s="661" t="s">
        <v>437</v>
      </c>
      <c r="C21" s="662"/>
      <c r="D21" s="662"/>
      <c r="E21" s="662"/>
      <c r="F21" s="662"/>
      <c r="G21" s="662"/>
      <c r="H21" s="662"/>
      <c r="I21" s="663"/>
    </row>
    <row r="22" spans="1:9" ht="26.25" customHeight="1" x14ac:dyDescent="0.25">
      <c r="A22" s="292" t="s">
        <v>0</v>
      </c>
      <c r="B22" s="293" t="s">
        <v>30</v>
      </c>
      <c r="C22" s="294" t="s">
        <v>28</v>
      </c>
      <c r="D22" s="294" t="s">
        <v>27</v>
      </c>
      <c r="E22" s="294" t="s">
        <v>29</v>
      </c>
      <c r="F22" s="294" t="s">
        <v>43</v>
      </c>
      <c r="G22" s="294" t="s">
        <v>423</v>
      </c>
      <c r="H22" s="294" t="s">
        <v>475</v>
      </c>
      <c r="I22" s="294" t="s">
        <v>44</v>
      </c>
    </row>
    <row r="23" spans="1:9" ht="13.5" customHeight="1" x14ac:dyDescent="0.25">
      <c r="A23" s="69" t="s">
        <v>2</v>
      </c>
      <c r="B23" s="67">
        <v>5783.2070000000003</v>
      </c>
      <c r="C23" s="67">
        <v>13.20431</v>
      </c>
      <c r="D23" s="67">
        <v>43.943010000000001</v>
      </c>
      <c r="E23" s="67">
        <v>0</v>
      </c>
      <c r="F23" s="67">
        <v>0</v>
      </c>
      <c r="G23" s="67">
        <v>0</v>
      </c>
      <c r="H23" s="67">
        <v>0</v>
      </c>
      <c r="I23" s="210">
        <f>SUM(B23:H23)</f>
        <v>5840.3543200000004</v>
      </c>
    </row>
    <row r="24" spans="1:9" ht="13.5" customHeight="1" x14ac:dyDescent="0.25">
      <c r="A24" s="70" t="s">
        <v>3</v>
      </c>
      <c r="B24" s="67">
        <v>5216.7070000000003</v>
      </c>
      <c r="C24" s="67">
        <v>7.9340000000000002</v>
      </c>
      <c r="D24" s="67">
        <v>63.414999999999999</v>
      </c>
      <c r="E24" s="67">
        <v>0</v>
      </c>
      <c r="F24" s="67">
        <v>0</v>
      </c>
      <c r="G24" s="67">
        <v>0</v>
      </c>
      <c r="H24" s="67">
        <v>0</v>
      </c>
      <c r="I24" s="210">
        <f t="shared" ref="I24:I35" si="2">SUM(B24:H24)</f>
        <v>5288.0560000000005</v>
      </c>
    </row>
    <row r="25" spans="1:9" ht="13.5" customHeight="1" x14ac:dyDescent="0.25">
      <c r="A25" s="70" t="s">
        <v>4</v>
      </c>
      <c r="B25" s="67">
        <v>6120.2849999999999</v>
      </c>
      <c r="C25" s="67">
        <v>10.883702079999999</v>
      </c>
      <c r="D25" s="67">
        <v>40.288115499999996</v>
      </c>
      <c r="E25" s="67">
        <v>0</v>
      </c>
      <c r="F25" s="67">
        <v>0</v>
      </c>
      <c r="G25" s="67">
        <v>0</v>
      </c>
      <c r="H25" s="67">
        <v>0</v>
      </c>
      <c r="I25" s="210">
        <f t="shared" si="2"/>
        <v>6171.4568175799996</v>
      </c>
    </row>
    <row r="26" spans="1:9" ht="13.5" customHeight="1" x14ac:dyDescent="0.25">
      <c r="A26" s="70" t="s">
        <v>5</v>
      </c>
      <c r="B26" s="67">
        <v>6368.6049999999996</v>
      </c>
      <c r="C26" s="67">
        <v>29.934999999999999</v>
      </c>
      <c r="D26" s="67">
        <v>85.067999999999998</v>
      </c>
      <c r="E26" s="67">
        <v>0</v>
      </c>
      <c r="F26" s="67">
        <v>0</v>
      </c>
      <c r="G26" s="67">
        <v>0</v>
      </c>
      <c r="H26" s="67">
        <v>0</v>
      </c>
      <c r="I26" s="210">
        <f t="shared" si="2"/>
        <v>6483.6080000000002</v>
      </c>
    </row>
    <row r="27" spans="1:9" ht="13.5" customHeight="1" x14ac:dyDescent="0.25">
      <c r="A27" s="70" t="s">
        <v>6</v>
      </c>
      <c r="B27" s="67">
        <v>6168.2740000000003</v>
      </c>
      <c r="C27" s="67">
        <v>9.3740000000000006</v>
      </c>
      <c r="D27" s="67">
        <v>64.614000000000004</v>
      </c>
      <c r="E27" s="67">
        <v>0</v>
      </c>
      <c r="F27" s="67">
        <v>0</v>
      </c>
      <c r="G27" s="67">
        <v>0</v>
      </c>
      <c r="H27" s="67">
        <v>0</v>
      </c>
      <c r="I27" s="210">
        <f t="shared" si="2"/>
        <v>6242.2619999999997</v>
      </c>
    </row>
    <row r="28" spans="1:9" ht="13.5" customHeight="1" x14ac:dyDescent="0.25">
      <c r="A28" s="70" t="s">
        <v>7</v>
      </c>
      <c r="B28" s="67">
        <v>5462.5619999999999</v>
      </c>
      <c r="C28" s="67">
        <v>10.83</v>
      </c>
      <c r="D28" s="67">
        <v>82.533000000000001</v>
      </c>
      <c r="E28" s="67">
        <v>0</v>
      </c>
      <c r="F28" s="67">
        <v>0</v>
      </c>
      <c r="G28" s="67">
        <v>0</v>
      </c>
      <c r="H28" s="67">
        <v>0</v>
      </c>
      <c r="I28" s="210">
        <f t="shared" si="2"/>
        <v>5555.9250000000002</v>
      </c>
    </row>
    <row r="29" spans="1:9" ht="13.5" customHeight="1" x14ac:dyDescent="0.25">
      <c r="A29" s="70" t="s">
        <v>8</v>
      </c>
      <c r="B29" s="67">
        <v>6098.8770000000004</v>
      </c>
      <c r="C29" s="67">
        <v>8.7059999999999995</v>
      </c>
      <c r="D29" s="67">
        <v>50.883000000000003</v>
      </c>
      <c r="E29" s="67">
        <v>0</v>
      </c>
      <c r="F29" s="67">
        <v>0</v>
      </c>
      <c r="G29" s="67">
        <v>0</v>
      </c>
      <c r="H29" s="67">
        <v>0</v>
      </c>
      <c r="I29" s="210">
        <f t="shared" si="2"/>
        <v>6158.4660000000003</v>
      </c>
    </row>
    <row r="30" spans="1:9" ht="13.5" customHeight="1" x14ac:dyDescent="0.25">
      <c r="A30" s="70" t="s">
        <v>9</v>
      </c>
      <c r="B30" s="67">
        <v>6488.3029999999999</v>
      </c>
      <c r="C30" s="67">
        <v>17.271999999999998</v>
      </c>
      <c r="D30" s="67">
        <v>112.791</v>
      </c>
      <c r="E30" s="67">
        <v>0</v>
      </c>
      <c r="F30" s="67">
        <v>0</v>
      </c>
      <c r="G30" s="67">
        <v>0</v>
      </c>
      <c r="H30" s="67">
        <v>0</v>
      </c>
      <c r="I30" s="210">
        <f t="shared" si="2"/>
        <v>6618.366</v>
      </c>
    </row>
    <row r="31" spans="1:9" ht="13.5" customHeight="1" x14ac:dyDescent="0.25">
      <c r="A31" s="70" t="s">
        <v>10</v>
      </c>
      <c r="B31" s="67">
        <v>5727.4989999999998</v>
      </c>
      <c r="C31" s="67">
        <v>6.9909999999999997</v>
      </c>
      <c r="D31" s="67">
        <v>49.212000000000003</v>
      </c>
      <c r="E31" s="67">
        <v>0</v>
      </c>
      <c r="F31" s="67">
        <v>0</v>
      </c>
      <c r="G31" s="67">
        <v>0</v>
      </c>
      <c r="H31" s="67">
        <v>0</v>
      </c>
      <c r="I31" s="210">
        <f t="shared" si="2"/>
        <v>5783.7020000000002</v>
      </c>
    </row>
    <row r="32" spans="1:9" ht="13.5" customHeight="1" x14ac:dyDescent="0.25">
      <c r="A32" s="70" t="s">
        <v>11</v>
      </c>
      <c r="B32" s="67">
        <v>6393.5559999999996</v>
      </c>
      <c r="C32" s="67">
        <v>33.337000000000003</v>
      </c>
      <c r="D32" s="67">
        <v>189.804</v>
      </c>
      <c r="E32" s="67">
        <v>0</v>
      </c>
      <c r="F32" s="67">
        <v>0</v>
      </c>
      <c r="G32" s="67">
        <v>0</v>
      </c>
      <c r="H32" s="67">
        <v>0</v>
      </c>
      <c r="I32" s="210">
        <f t="shared" si="2"/>
        <v>6616.6970000000001</v>
      </c>
    </row>
    <row r="33" spans="1:9" ht="13.5" customHeight="1" x14ac:dyDescent="0.25">
      <c r="A33" s="70" t="s">
        <v>12</v>
      </c>
      <c r="B33" s="67">
        <v>6056.2730000000001</v>
      </c>
      <c r="C33" s="67">
        <v>21.132000000000001</v>
      </c>
      <c r="D33" s="67">
        <v>107.505</v>
      </c>
      <c r="E33" s="67">
        <v>0</v>
      </c>
      <c r="F33" s="67">
        <v>0</v>
      </c>
      <c r="G33" s="67">
        <v>0</v>
      </c>
      <c r="H33" s="67">
        <v>0</v>
      </c>
      <c r="I33" s="210">
        <f t="shared" si="2"/>
        <v>6184.91</v>
      </c>
    </row>
    <row r="34" spans="1:9" ht="13.5" customHeight="1" x14ac:dyDescent="0.25">
      <c r="A34" s="70" t="s">
        <v>13</v>
      </c>
      <c r="B34" s="67">
        <v>5026.2139999999999</v>
      </c>
      <c r="C34" s="67">
        <v>42.96</v>
      </c>
      <c r="D34" s="67">
        <v>170.87899999999999</v>
      </c>
      <c r="E34" s="67">
        <v>0</v>
      </c>
      <c r="F34" s="67">
        <v>0</v>
      </c>
      <c r="G34" s="67">
        <v>0</v>
      </c>
      <c r="H34" s="67">
        <v>0</v>
      </c>
      <c r="I34" s="210">
        <f t="shared" si="2"/>
        <v>5240.0529999999999</v>
      </c>
    </row>
    <row r="35" spans="1:9" ht="13.5" customHeight="1" x14ac:dyDescent="0.25">
      <c r="A35" s="295" t="s">
        <v>22</v>
      </c>
      <c r="B35" s="71">
        <f t="shared" ref="B35:H35" si="3">+SUM(B23:B34)</f>
        <v>70910.361999999994</v>
      </c>
      <c r="C35" s="71">
        <f t="shared" si="3"/>
        <v>212.55901208</v>
      </c>
      <c r="D35" s="71">
        <f t="shared" si="3"/>
        <v>1060.9351254999999</v>
      </c>
      <c r="E35" s="71">
        <f t="shared" si="3"/>
        <v>0</v>
      </c>
      <c r="F35" s="71">
        <f t="shared" si="3"/>
        <v>0</v>
      </c>
      <c r="G35" s="71">
        <f t="shared" si="3"/>
        <v>0</v>
      </c>
      <c r="H35" s="71">
        <f t="shared" si="3"/>
        <v>0</v>
      </c>
      <c r="I35" s="210">
        <f t="shared" si="2"/>
        <v>72183.856137579991</v>
      </c>
    </row>
    <row r="36" spans="1:9" x14ac:dyDescent="0.25">
      <c r="A36" s="73"/>
      <c r="B36" s="20"/>
      <c r="C36" s="20"/>
      <c r="D36" s="20"/>
      <c r="E36" s="20"/>
      <c r="F36" s="20"/>
      <c r="G36" s="20"/>
      <c r="H36" s="20"/>
      <c r="I36" s="20"/>
    </row>
    <row r="37" spans="1:9" x14ac:dyDescent="0.25">
      <c r="A37" s="73"/>
      <c r="B37" s="20"/>
      <c r="C37" s="20"/>
      <c r="D37" s="20"/>
      <c r="E37" s="20"/>
      <c r="F37" s="20"/>
      <c r="G37" s="20"/>
      <c r="H37" s="20"/>
      <c r="I37" s="20"/>
    </row>
    <row r="38" spans="1:9" x14ac:dyDescent="0.25">
      <c r="A38" s="73"/>
      <c r="B38" s="20"/>
      <c r="C38" s="20"/>
      <c r="D38" s="20"/>
      <c r="E38" s="20"/>
      <c r="F38" s="20"/>
      <c r="G38" s="20"/>
      <c r="H38" s="20"/>
      <c r="I38" s="20"/>
    </row>
    <row r="39" spans="1:9" x14ac:dyDescent="0.25">
      <c r="A39" s="73"/>
      <c r="B39" s="20"/>
      <c r="C39" s="20"/>
      <c r="D39" s="20"/>
      <c r="E39" s="20"/>
      <c r="F39" s="20"/>
      <c r="G39" s="20"/>
      <c r="H39" s="20"/>
      <c r="I39" s="20"/>
    </row>
    <row r="40" spans="1:9" x14ac:dyDescent="0.25">
      <c r="A40" s="76"/>
      <c r="B40" s="20"/>
      <c r="C40" s="20"/>
      <c r="D40" s="20"/>
      <c r="E40" s="20"/>
      <c r="F40" s="20"/>
      <c r="G40" s="20"/>
      <c r="H40" s="20"/>
      <c r="I40" s="20"/>
    </row>
    <row r="41" spans="1:9" x14ac:dyDescent="0.25">
      <c r="A41" s="76"/>
      <c r="B41" s="20"/>
      <c r="C41" s="20"/>
      <c r="D41" s="20"/>
      <c r="E41" s="20"/>
      <c r="F41" s="20"/>
      <c r="G41" s="20"/>
      <c r="H41" s="20"/>
      <c r="I41" s="20"/>
    </row>
    <row r="42" spans="1:9" x14ac:dyDescent="0.25">
      <c r="A42" s="76"/>
      <c r="B42" s="20"/>
      <c r="C42" s="20"/>
      <c r="D42" s="20"/>
      <c r="E42" s="20"/>
      <c r="F42" s="20"/>
      <c r="G42" s="20"/>
      <c r="H42" s="20"/>
      <c r="I42" s="20"/>
    </row>
    <row r="43" spans="1:9" x14ac:dyDescent="0.25">
      <c r="G43" s="20"/>
      <c r="H43" s="20"/>
    </row>
    <row r="44" spans="1:9" x14ac:dyDescent="0.25">
      <c r="G44" s="20"/>
      <c r="H44" s="20"/>
    </row>
    <row r="45" spans="1:9" x14ac:dyDescent="0.25">
      <c r="G45" s="20"/>
      <c r="H45" s="20"/>
    </row>
  </sheetData>
  <mergeCells count="2">
    <mergeCell ref="B4:I4"/>
    <mergeCell ref="B21:I21"/>
  </mergeCells>
  <phoneticPr fontId="0" type="noConversion"/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pageSetUpPr fitToPage="1"/>
  </sheetPr>
  <dimension ref="A1:N50"/>
  <sheetViews>
    <sheetView topLeftCell="A7" zoomScale="90" zoomScaleNormal="90" workbookViewId="0">
      <selection activeCell="N34" sqref="N33:N34"/>
    </sheetView>
  </sheetViews>
  <sheetFormatPr baseColWidth="10" defaultRowHeight="13.5" x14ac:dyDescent="0.25"/>
  <cols>
    <col min="1" max="1" width="16.140625" style="86" customWidth="1"/>
    <col min="2" max="2" width="15.7109375" style="8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customWidth="1"/>
    <col min="10" max="10" width="16.140625" style="8" customWidth="1"/>
    <col min="11" max="16384" width="11.42578125" style="8"/>
  </cols>
  <sheetData>
    <row r="1" spans="1:9" x14ac:dyDescent="0.25">
      <c r="A1" s="75"/>
      <c r="B1" s="85"/>
      <c r="C1" s="85"/>
      <c r="D1" s="85"/>
      <c r="E1" s="85"/>
      <c r="F1" s="85"/>
      <c r="G1" s="85"/>
      <c r="H1" s="85"/>
      <c r="I1" s="20"/>
    </row>
    <row r="2" spans="1:9" x14ac:dyDescent="0.25">
      <c r="A2" s="76" t="s">
        <v>466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76"/>
      <c r="B3" s="20"/>
      <c r="C3" s="20"/>
      <c r="D3" s="20"/>
      <c r="E3" s="20"/>
      <c r="F3" s="20"/>
      <c r="G3" s="20"/>
      <c r="H3" s="20"/>
      <c r="I3" s="20"/>
    </row>
    <row r="4" spans="1:9" ht="12.75" customHeight="1" x14ac:dyDescent="0.25">
      <c r="A4" s="291"/>
      <c r="B4" s="661" t="s">
        <v>425</v>
      </c>
      <c r="C4" s="662"/>
      <c r="D4" s="662"/>
      <c r="E4" s="662"/>
      <c r="F4" s="662"/>
      <c r="G4" s="662"/>
      <c r="H4" s="662"/>
      <c r="I4" s="663"/>
    </row>
    <row r="5" spans="1:9" s="86" customFormat="1" ht="30" customHeight="1" x14ac:dyDescent="0.2">
      <c r="A5" s="292" t="s">
        <v>0</v>
      </c>
      <c r="B5" s="293" t="s">
        <v>30</v>
      </c>
      <c r="C5" s="294" t="s">
        <v>28</v>
      </c>
      <c r="D5" s="294" t="s">
        <v>27</v>
      </c>
      <c r="E5" s="294" t="s">
        <v>29</v>
      </c>
      <c r="F5" s="294" t="s">
        <v>43</v>
      </c>
      <c r="G5" s="294" t="s">
        <v>423</v>
      </c>
      <c r="H5" s="294" t="s">
        <v>475</v>
      </c>
      <c r="I5" s="294" t="s">
        <v>44</v>
      </c>
    </row>
    <row r="6" spans="1:9" ht="13.5" customHeight="1" x14ac:dyDescent="0.25">
      <c r="A6" s="69" t="s">
        <v>2</v>
      </c>
      <c r="B6" s="67">
        <v>197.62920000000003</v>
      </c>
      <c r="C6" s="67">
        <v>18.267599999999998</v>
      </c>
      <c r="D6" s="67">
        <v>8.9742999999999995</v>
      </c>
      <c r="E6" s="67">
        <v>0</v>
      </c>
      <c r="F6" s="67">
        <v>0</v>
      </c>
      <c r="G6" s="67">
        <v>0</v>
      </c>
      <c r="H6" s="67">
        <v>0</v>
      </c>
      <c r="I6" s="210">
        <f>+SUM(B6:H6)</f>
        <v>224.87110000000001</v>
      </c>
    </row>
    <row r="7" spans="1:9" ht="13.5" customHeight="1" x14ac:dyDescent="0.25">
      <c r="A7" s="70" t="s">
        <v>3</v>
      </c>
      <c r="B7" s="67">
        <v>183.1189</v>
      </c>
      <c r="C7" s="67">
        <v>21.439400000000003</v>
      </c>
      <c r="D7" s="67">
        <v>7.0880000000000001</v>
      </c>
      <c r="E7" s="67">
        <v>0</v>
      </c>
      <c r="F7" s="67">
        <v>0</v>
      </c>
      <c r="G7" s="67">
        <v>0</v>
      </c>
      <c r="H7" s="67">
        <v>0</v>
      </c>
      <c r="I7" s="210">
        <f t="shared" ref="I7:I17" si="0">+SUM(B7:H7)</f>
        <v>211.6463</v>
      </c>
    </row>
    <row r="8" spans="1:9" ht="13.5" customHeight="1" x14ac:dyDescent="0.25">
      <c r="A8" s="70" t="s">
        <v>4</v>
      </c>
      <c r="B8" s="67">
        <v>222.02079999999998</v>
      </c>
      <c r="C8" s="67">
        <v>22.9818</v>
      </c>
      <c r="D8" s="67">
        <v>9.6273999999999997</v>
      </c>
      <c r="E8" s="67">
        <v>0</v>
      </c>
      <c r="F8" s="67">
        <v>0</v>
      </c>
      <c r="G8" s="67">
        <v>0</v>
      </c>
      <c r="H8" s="67">
        <v>0</v>
      </c>
      <c r="I8" s="210">
        <f t="shared" si="0"/>
        <v>254.62999999999997</v>
      </c>
    </row>
    <row r="9" spans="1:9" ht="13.5" customHeight="1" x14ac:dyDescent="0.25">
      <c r="A9" s="70" t="s">
        <v>5</v>
      </c>
      <c r="B9" s="67">
        <v>187.29339999999999</v>
      </c>
      <c r="C9" s="67">
        <v>24.695</v>
      </c>
      <c r="D9" s="67">
        <v>17.085999999999999</v>
      </c>
      <c r="E9" s="67">
        <v>0</v>
      </c>
      <c r="F9" s="67">
        <v>0</v>
      </c>
      <c r="G9" s="67">
        <v>0</v>
      </c>
      <c r="H9" s="67">
        <v>0</v>
      </c>
      <c r="I9" s="210">
        <f t="shared" si="0"/>
        <v>229.07439999999997</v>
      </c>
    </row>
    <row r="10" spans="1:9" ht="13.5" customHeight="1" x14ac:dyDescent="0.25">
      <c r="A10" s="70" t="s">
        <v>6</v>
      </c>
      <c r="B10" s="67">
        <v>205.441</v>
      </c>
      <c r="C10" s="67">
        <v>29.030099999999997</v>
      </c>
      <c r="D10" s="67">
        <v>32.321199999999997</v>
      </c>
      <c r="E10" s="67">
        <v>0</v>
      </c>
      <c r="F10" s="67">
        <v>0</v>
      </c>
      <c r="G10" s="67">
        <v>0</v>
      </c>
      <c r="H10" s="67">
        <v>0</v>
      </c>
      <c r="I10" s="210">
        <f t="shared" si="0"/>
        <v>266.79230000000001</v>
      </c>
    </row>
    <row r="11" spans="1:9" ht="13.5" customHeight="1" x14ac:dyDescent="0.25">
      <c r="A11" s="70" t="s">
        <v>7</v>
      </c>
      <c r="B11" s="67">
        <v>227.5805</v>
      </c>
      <c r="C11" s="67">
        <v>32.274799999999999</v>
      </c>
      <c r="D11" s="67">
        <v>66.873000000000005</v>
      </c>
      <c r="E11" s="67">
        <v>0</v>
      </c>
      <c r="F11" s="67">
        <v>0</v>
      </c>
      <c r="G11" s="67">
        <v>0</v>
      </c>
      <c r="H11" s="67">
        <v>0</v>
      </c>
      <c r="I11" s="210">
        <f t="shared" si="0"/>
        <v>326.72829999999999</v>
      </c>
    </row>
    <row r="12" spans="1:9" ht="13.5" customHeight="1" x14ac:dyDescent="0.25">
      <c r="A12" s="70" t="s">
        <v>8</v>
      </c>
      <c r="B12" s="67">
        <v>219.99689999999998</v>
      </c>
      <c r="C12" s="67">
        <v>35.215499999999999</v>
      </c>
      <c r="D12" s="67">
        <v>55.265599999999999</v>
      </c>
      <c r="E12" s="67">
        <v>0</v>
      </c>
      <c r="F12" s="67">
        <v>0</v>
      </c>
      <c r="G12" s="67">
        <v>0</v>
      </c>
      <c r="H12" s="67">
        <v>0</v>
      </c>
      <c r="I12" s="210">
        <f t="shared" si="0"/>
        <v>310.47799999999995</v>
      </c>
    </row>
    <row r="13" spans="1:9" ht="13.5" customHeight="1" x14ac:dyDescent="0.25">
      <c r="A13" s="70" t="s">
        <v>9</v>
      </c>
      <c r="B13" s="67">
        <v>243.43447</v>
      </c>
      <c r="C13" s="67">
        <v>39.30059</v>
      </c>
      <c r="D13" s="67">
        <v>65.62473</v>
      </c>
      <c r="E13" s="67">
        <v>0</v>
      </c>
      <c r="F13" s="67">
        <v>0</v>
      </c>
      <c r="G13" s="67">
        <v>0</v>
      </c>
      <c r="H13" s="67">
        <v>0</v>
      </c>
      <c r="I13" s="210">
        <f t="shared" si="0"/>
        <v>348.35978999999998</v>
      </c>
    </row>
    <row r="14" spans="1:9" ht="13.5" customHeight="1" x14ac:dyDescent="0.25">
      <c r="A14" s="70" t="s">
        <v>10</v>
      </c>
      <c r="B14" s="67">
        <v>183.13007000000002</v>
      </c>
      <c r="C14" s="67">
        <v>33.055980000000005</v>
      </c>
      <c r="D14" s="67">
        <v>32.824239999999996</v>
      </c>
      <c r="E14" s="67">
        <v>0</v>
      </c>
      <c r="F14" s="67">
        <v>0</v>
      </c>
      <c r="G14" s="67">
        <v>0</v>
      </c>
      <c r="H14" s="67">
        <v>0</v>
      </c>
      <c r="I14" s="210">
        <f t="shared" si="0"/>
        <v>249.01029000000003</v>
      </c>
    </row>
    <row r="15" spans="1:9" ht="13.5" customHeight="1" x14ac:dyDescent="0.25">
      <c r="A15" s="70" t="s">
        <v>11</v>
      </c>
      <c r="B15" s="67">
        <v>255.232</v>
      </c>
      <c r="C15" s="67">
        <v>29.727</v>
      </c>
      <c r="D15" s="67">
        <v>28.599</v>
      </c>
      <c r="E15" s="67">
        <v>0</v>
      </c>
      <c r="F15" s="67">
        <v>0</v>
      </c>
      <c r="G15" s="67">
        <v>0</v>
      </c>
      <c r="H15" s="67">
        <v>0</v>
      </c>
      <c r="I15" s="210">
        <f t="shared" si="0"/>
        <v>313.55799999999999</v>
      </c>
    </row>
    <row r="16" spans="1:9" ht="13.5" customHeight="1" x14ac:dyDescent="0.25">
      <c r="A16" s="70" t="s">
        <v>12</v>
      </c>
      <c r="B16" s="67">
        <v>247.32499999999999</v>
      </c>
      <c r="C16" s="67">
        <v>29.547999999999998</v>
      </c>
      <c r="D16" s="67">
        <v>14.303000000000001</v>
      </c>
      <c r="E16" s="67">
        <v>0</v>
      </c>
      <c r="F16" s="67">
        <v>0</v>
      </c>
      <c r="G16" s="67">
        <v>0</v>
      </c>
      <c r="H16" s="67">
        <v>0</v>
      </c>
      <c r="I16" s="210">
        <f t="shared" si="0"/>
        <v>291.17599999999999</v>
      </c>
    </row>
    <row r="17" spans="1:9" ht="13.5" customHeight="1" x14ac:dyDescent="0.25">
      <c r="A17" s="70" t="s">
        <v>13</v>
      </c>
      <c r="B17" s="67">
        <v>235.31700000000001</v>
      </c>
      <c r="C17" s="67">
        <v>25.864999999999998</v>
      </c>
      <c r="D17" s="67">
        <v>13.965</v>
      </c>
      <c r="E17" s="67">
        <v>0</v>
      </c>
      <c r="F17" s="67">
        <v>0</v>
      </c>
      <c r="G17" s="67">
        <v>0</v>
      </c>
      <c r="H17" s="67">
        <v>0</v>
      </c>
      <c r="I17" s="210">
        <f t="shared" si="0"/>
        <v>275.14699999999999</v>
      </c>
    </row>
    <row r="18" spans="1:9" ht="13.5" customHeight="1" x14ac:dyDescent="0.25">
      <c r="A18" s="295" t="s">
        <v>22</v>
      </c>
      <c r="B18" s="71">
        <f t="shared" ref="B18:H18" si="1">+SUM(B6:B17)</f>
        <v>2607.5192399999996</v>
      </c>
      <c r="C18" s="71">
        <f t="shared" si="1"/>
        <v>341.40076999999997</v>
      </c>
      <c r="D18" s="71">
        <f t="shared" si="1"/>
        <v>352.55146999999994</v>
      </c>
      <c r="E18" s="71">
        <f t="shared" si="1"/>
        <v>0</v>
      </c>
      <c r="F18" s="71">
        <f t="shared" si="1"/>
        <v>0</v>
      </c>
      <c r="G18" s="71">
        <f t="shared" si="1"/>
        <v>0</v>
      </c>
      <c r="H18" s="71">
        <f t="shared" si="1"/>
        <v>0</v>
      </c>
      <c r="I18" s="210">
        <f>SUM(I6:I17)</f>
        <v>3301.4714799999997</v>
      </c>
    </row>
    <row r="19" spans="1:9" ht="13.5" customHeight="1" x14ac:dyDescent="0.25">
      <c r="A19" s="77"/>
      <c r="B19" s="78"/>
      <c r="C19" s="78"/>
      <c r="D19" s="78"/>
      <c r="E19" s="78"/>
      <c r="F19" s="78"/>
      <c r="G19" s="533"/>
      <c r="H19" s="533"/>
      <c r="I19" s="62"/>
    </row>
    <row r="20" spans="1:9" ht="13.5" customHeight="1" x14ac:dyDescent="0.25">
      <c r="A20" s="79"/>
      <c r="B20" s="62"/>
      <c r="C20" s="80"/>
      <c r="D20" s="80"/>
      <c r="E20" s="80"/>
      <c r="F20" s="80"/>
      <c r="G20" s="533"/>
      <c r="H20" s="533"/>
      <c r="I20" s="62"/>
    </row>
    <row r="21" spans="1:9" ht="13.5" customHeight="1" x14ac:dyDescent="0.25">
      <c r="A21" s="291"/>
      <c r="B21" s="661" t="s">
        <v>474</v>
      </c>
      <c r="C21" s="662"/>
      <c r="D21" s="662"/>
      <c r="E21" s="662"/>
      <c r="F21" s="662"/>
      <c r="G21" s="662"/>
      <c r="H21" s="662"/>
      <c r="I21" s="663"/>
    </row>
    <row r="22" spans="1:9" ht="26.25" customHeight="1" x14ac:dyDescent="0.25">
      <c r="A22" s="292" t="s">
        <v>0</v>
      </c>
      <c r="B22" s="293" t="s">
        <v>30</v>
      </c>
      <c r="C22" s="294" t="s">
        <v>28</v>
      </c>
      <c r="D22" s="294" t="s">
        <v>27</v>
      </c>
      <c r="E22" s="294" t="s">
        <v>29</v>
      </c>
      <c r="F22" s="294" t="s">
        <v>43</v>
      </c>
      <c r="G22" s="294" t="s">
        <v>423</v>
      </c>
      <c r="H22" s="294" t="s">
        <v>475</v>
      </c>
      <c r="I22" s="294" t="s">
        <v>44</v>
      </c>
    </row>
    <row r="23" spans="1:9" ht="13.5" customHeight="1" x14ac:dyDescent="0.25">
      <c r="A23" s="69" t="s">
        <v>2</v>
      </c>
      <c r="B23" s="67">
        <v>0</v>
      </c>
      <c r="C23" s="67">
        <v>108.65245999999999</v>
      </c>
      <c r="D23" s="67">
        <v>129.22128990000002</v>
      </c>
      <c r="E23" s="67">
        <v>120.1895</v>
      </c>
      <c r="F23" s="67">
        <v>0</v>
      </c>
      <c r="G23" s="67">
        <v>0.50608999999999993</v>
      </c>
      <c r="H23" s="67">
        <v>0</v>
      </c>
      <c r="I23" s="210">
        <f>SUM(B23:H23)</f>
        <v>358.56933989999999</v>
      </c>
    </row>
    <row r="24" spans="1:9" ht="13.5" customHeight="1" x14ac:dyDescent="0.25">
      <c r="A24" s="70" t="s">
        <v>3</v>
      </c>
      <c r="B24" s="67">
        <v>0</v>
      </c>
      <c r="C24" s="67">
        <v>672.03581999999994</v>
      </c>
      <c r="D24" s="67">
        <v>626.40499999999997</v>
      </c>
      <c r="E24" s="67">
        <v>202.75129000000001</v>
      </c>
      <c r="F24" s="67">
        <v>0</v>
      </c>
      <c r="G24" s="67">
        <v>0.48613999999999996</v>
      </c>
      <c r="H24" s="67">
        <v>0</v>
      </c>
      <c r="I24" s="210">
        <f t="shared" ref="I24:I35" si="2">SUM(B24:H24)</f>
        <v>1501.6782499999997</v>
      </c>
    </row>
    <row r="25" spans="1:9" ht="13.5" customHeight="1" x14ac:dyDescent="0.25">
      <c r="A25" s="70" t="s">
        <v>4</v>
      </c>
      <c r="B25" s="67">
        <v>0</v>
      </c>
      <c r="C25" s="67">
        <v>647.87302999999997</v>
      </c>
      <c r="D25" s="67">
        <v>635.82299999999998</v>
      </c>
      <c r="E25" s="67">
        <v>226.54935</v>
      </c>
      <c r="F25" s="67">
        <v>0</v>
      </c>
      <c r="G25" s="67">
        <v>0.62539999999999996</v>
      </c>
      <c r="H25" s="67">
        <v>0</v>
      </c>
      <c r="I25" s="210">
        <f t="shared" si="2"/>
        <v>1510.87078</v>
      </c>
    </row>
    <row r="26" spans="1:9" ht="13.5" customHeight="1" x14ac:dyDescent="0.25">
      <c r="A26" s="70" t="s">
        <v>5</v>
      </c>
      <c r="B26" s="67">
        <v>0</v>
      </c>
      <c r="C26" s="67">
        <v>909.77062999999998</v>
      </c>
      <c r="D26" s="67">
        <v>1041.2213000000002</v>
      </c>
      <c r="E26" s="67">
        <v>342.54494</v>
      </c>
      <c r="F26" s="67">
        <v>0</v>
      </c>
      <c r="G26" s="67">
        <v>2.0710100000000002</v>
      </c>
      <c r="H26" s="67">
        <v>0</v>
      </c>
      <c r="I26" s="210">
        <f t="shared" si="2"/>
        <v>2295.60788</v>
      </c>
    </row>
    <row r="27" spans="1:9" ht="13.5" customHeight="1" x14ac:dyDescent="0.25">
      <c r="A27" s="70" t="s">
        <v>6</v>
      </c>
      <c r="B27" s="67">
        <v>0</v>
      </c>
      <c r="C27" s="67">
        <v>1331.6838400000001</v>
      </c>
      <c r="D27" s="67">
        <v>1417.84852</v>
      </c>
      <c r="E27" s="67">
        <v>285.50087000000002</v>
      </c>
      <c r="F27" s="67">
        <v>0</v>
      </c>
      <c r="G27" s="67">
        <v>3.1951100000000001</v>
      </c>
      <c r="H27" s="67">
        <v>0</v>
      </c>
      <c r="I27" s="210">
        <f t="shared" si="2"/>
        <v>3038.2283400000001</v>
      </c>
    </row>
    <row r="28" spans="1:9" ht="13.5" customHeight="1" x14ac:dyDescent="0.25">
      <c r="A28" s="70" t="s">
        <v>7</v>
      </c>
      <c r="B28" s="67">
        <v>0</v>
      </c>
      <c r="C28" s="67">
        <v>1403.94884</v>
      </c>
      <c r="D28" s="67">
        <v>1869.9185199999999</v>
      </c>
      <c r="E28" s="67">
        <v>428.72186999999997</v>
      </c>
      <c r="F28" s="67">
        <v>0</v>
      </c>
      <c r="G28" s="67">
        <v>2.9371100000000001</v>
      </c>
      <c r="H28" s="67">
        <v>0</v>
      </c>
      <c r="I28" s="210">
        <f t="shared" si="2"/>
        <v>3705.5263399999999</v>
      </c>
    </row>
    <row r="29" spans="1:9" ht="13.5" customHeight="1" x14ac:dyDescent="0.25">
      <c r="A29" s="70" t="s">
        <v>8</v>
      </c>
      <c r="B29" s="67">
        <v>0</v>
      </c>
      <c r="C29" s="67">
        <v>1680.12643</v>
      </c>
      <c r="D29" s="67">
        <v>2185.5244500000003</v>
      </c>
      <c r="E29" s="67">
        <v>499.10926000000001</v>
      </c>
      <c r="F29" s="67">
        <v>0</v>
      </c>
      <c r="G29" s="67">
        <v>6.5784200000000004</v>
      </c>
      <c r="H29" s="67">
        <v>0</v>
      </c>
      <c r="I29" s="210">
        <f t="shared" si="2"/>
        <v>4371.3385600000001</v>
      </c>
    </row>
    <row r="30" spans="1:9" ht="13.5" customHeight="1" x14ac:dyDescent="0.25">
      <c r="A30" s="70" t="s">
        <v>9</v>
      </c>
      <c r="B30" s="67">
        <v>0</v>
      </c>
      <c r="C30" s="67">
        <v>1540.7606099999998</v>
      </c>
      <c r="D30" s="67">
        <v>2065.1211499999999</v>
      </c>
      <c r="E30" s="67">
        <v>461.65439000000003</v>
      </c>
      <c r="F30" s="67">
        <v>0</v>
      </c>
      <c r="G30" s="67">
        <v>2.8703000000000003</v>
      </c>
      <c r="H30" s="67">
        <v>0</v>
      </c>
      <c r="I30" s="210">
        <f t="shared" si="2"/>
        <v>4070.4064499999999</v>
      </c>
    </row>
    <row r="31" spans="1:9" ht="13.5" customHeight="1" x14ac:dyDescent="0.25">
      <c r="A31" s="70" t="s">
        <v>10</v>
      </c>
      <c r="B31" s="67">
        <v>0</v>
      </c>
      <c r="C31" s="67">
        <v>1385.7008700000001</v>
      </c>
      <c r="D31" s="67">
        <v>1873.2789299999999</v>
      </c>
      <c r="E31" s="67">
        <v>423.31147999999996</v>
      </c>
      <c r="F31" s="67">
        <v>0</v>
      </c>
      <c r="G31" s="67">
        <v>3.0813000000000001</v>
      </c>
      <c r="H31" s="67">
        <v>0</v>
      </c>
      <c r="I31" s="210">
        <f t="shared" si="2"/>
        <v>3685.3725799999997</v>
      </c>
    </row>
    <row r="32" spans="1:9" ht="13.5" customHeight="1" x14ac:dyDescent="0.25">
      <c r="A32" s="70" t="s">
        <v>11</v>
      </c>
      <c r="B32" s="67">
        <v>0</v>
      </c>
      <c r="C32" s="67">
        <v>1241.193</v>
      </c>
      <c r="D32" s="67">
        <v>1645.8679999999999</v>
      </c>
      <c r="E32" s="67">
        <v>361.71699999999998</v>
      </c>
      <c r="F32" s="67">
        <v>0</v>
      </c>
      <c r="G32" s="67">
        <v>3.9369999999999998</v>
      </c>
      <c r="H32" s="67">
        <v>0</v>
      </c>
      <c r="I32" s="210">
        <f t="shared" si="2"/>
        <v>3252.7149999999997</v>
      </c>
    </row>
    <row r="33" spans="1:14" ht="13.5" customHeight="1" x14ac:dyDescent="0.25">
      <c r="A33" s="70" t="s">
        <v>12</v>
      </c>
      <c r="B33" s="67">
        <v>0</v>
      </c>
      <c r="C33" s="67">
        <v>948.47500000000002</v>
      </c>
      <c r="D33" s="67">
        <v>1399.1</v>
      </c>
      <c r="E33" s="67">
        <v>371.12799999999999</v>
      </c>
      <c r="F33" s="67">
        <v>0</v>
      </c>
      <c r="G33" s="67">
        <v>1.113</v>
      </c>
      <c r="H33" s="67">
        <v>0</v>
      </c>
      <c r="I33" s="210">
        <f t="shared" si="2"/>
        <v>2719.8159999999998</v>
      </c>
    </row>
    <row r="34" spans="1:14" ht="13.5" customHeight="1" x14ac:dyDescent="0.25">
      <c r="A34" s="70" t="s">
        <v>13</v>
      </c>
      <c r="B34" s="67">
        <v>0</v>
      </c>
      <c r="C34" s="67">
        <v>754.05100000000004</v>
      </c>
      <c r="D34" s="67">
        <v>976.04399999999998</v>
      </c>
      <c r="E34" s="67">
        <v>268.38499999999999</v>
      </c>
      <c r="F34" s="67">
        <v>0</v>
      </c>
      <c r="G34" s="67">
        <v>1.286</v>
      </c>
      <c r="H34" s="67">
        <v>0</v>
      </c>
      <c r="I34" s="210">
        <f t="shared" si="2"/>
        <v>1999.7660000000001</v>
      </c>
    </row>
    <row r="35" spans="1:14" ht="13.5" customHeight="1" x14ac:dyDescent="0.25">
      <c r="A35" s="295" t="s">
        <v>22</v>
      </c>
      <c r="B35" s="71">
        <f t="shared" ref="B35:H35" si="3">+SUM(B23:B34)</f>
        <v>0</v>
      </c>
      <c r="C35" s="71">
        <f t="shared" si="3"/>
        <v>12624.27153</v>
      </c>
      <c r="D35" s="71">
        <f t="shared" si="3"/>
        <v>15865.3741599</v>
      </c>
      <c r="E35" s="71">
        <f t="shared" si="3"/>
        <v>3991.5629500000005</v>
      </c>
      <c r="F35" s="71">
        <f t="shared" si="3"/>
        <v>0</v>
      </c>
      <c r="G35" s="71">
        <f t="shared" si="3"/>
        <v>28.686880000000002</v>
      </c>
      <c r="H35" s="71">
        <f t="shared" si="3"/>
        <v>0</v>
      </c>
      <c r="I35" s="210">
        <f t="shared" si="2"/>
        <v>32509.895519900001</v>
      </c>
    </row>
    <row r="36" spans="1:14" x14ac:dyDescent="0.25">
      <c r="A36" s="20"/>
      <c r="H36" s="20"/>
    </row>
    <row r="37" spans="1:14" x14ac:dyDescent="0.25">
      <c r="A37" s="73"/>
      <c r="B37" s="20"/>
      <c r="C37" s="20"/>
      <c r="D37" s="20"/>
      <c r="E37" s="20"/>
      <c r="F37" s="20"/>
      <c r="G37" s="20"/>
      <c r="H37" s="20"/>
      <c r="I37" s="20"/>
    </row>
    <row r="38" spans="1:14" x14ac:dyDescent="0.25">
      <c r="A38" s="73"/>
      <c r="B38" s="20"/>
      <c r="C38" s="20"/>
      <c r="D38" s="20"/>
      <c r="E38" s="20"/>
      <c r="F38" s="20"/>
      <c r="G38" s="20"/>
      <c r="H38" s="20"/>
      <c r="I38" s="20"/>
    </row>
    <row r="39" spans="1:14" x14ac:dyDescent="0.25">
      <c r="A39" s="73"/>
      <c r="B39" s="20"/>
      <c r="C39" s="20"/>
      <c r="D39" s="20"/>
      <c r="E39" s="20"/>
      <c r="F39" s="20"/>
      <c r="G39" s="20"/>
      <c r="H39" s="20"/>
      <c r="I39" s="20"/>
      <c r="J39" s="27"/>
      <c r="K39" s="27"/>
      <c r="L39" s="27"/>
      <c r="M39" s="27"/>
      <c r="N39" s="27"/>
    </row>
    <row r="40" spans="1:14" x14ac:dyDescent="0.25">
      <c r="A40" s="76"/>
      <c r="B40" s="20"/>
      <c r="C40" s="20"/>
      <c r="D40" s="20"/>
      <c r="E40" s="20"/>
      <c r="F40" s="20"/>
      <c r="G40" s="20"/>
      <c r="H40" s="20"/>
      <c r="I40" s="20"/>
      <c r="J40" s="27"/>
      <c r="K40" s="27"/>
      <c r="L40" s="27"/>
      <c r="M40" s="27"/>
      <c r="N40" s="27"/>
    </row>
    <row r="41" spans="1:14" x14ac:dyDescent="0.25">
      <c r="A41" s="76"/>
      <c r="B41" s="20"/>
      <c r="C41" s="20"/>
      <c r="D41" s="20"/>
      <c r="E41" s="20"/>
      <c r="F41" s="20"/>
      <c r="G41" s="20"/>
      <c r="H41" s="20"/>
      <c r="I41" s="20"/>
      <c r="J41" s="27"/>
      <c r="K41" s="27"/>
      <c r="L41" s="27"/>
      <c r="M41" s="27"/>
      <c r="N41" s="27"/>
    </row>
    <row r="42" spans="1:14" x14ac:dyDescent="0.25">
      <c r="A42" s="76"/>
      <c r="B42" s="20"/>
      <c r="C42" s="20"/>
      <c r="D42" s="20"/>
      <c r="E42" s="20"/>
      <c r="F42" s="20"/>
      <c r="G42" s="20"/>
      <c r="H42" s="20"/>
      <c r="I42" s="20"/>
      <c r="J42" s="27"/>
      <c r="K42" s="27"/>
      <c r="L42" s="27"/>
      <c r="M42" s="27"/>
      <c r="N42" s="27"/>
    </row>
    <row r="43" spans="1:14" x14ac:dyDescent="0.25">
      <c r="C43" s="27"/>
      <c r="D43" s="27"/>
      <c r="E43" s="27"/>
      <c r="F43" s="27"/>
      <c r="G43" s="20"/>
      <c r="J43" s="27"/>
      <c r="K43" s="27"/>
      <c r="L43" s="27"/>
      <c r="M43" s="27"/>
      <c r="N43" s="27"/>
    </row>
    <row r="44" spans="1:14" x14ac:dyDescent="0.25">
      <c r="C44" s="27"/>
      <c r="D44" s="27"/>
      <c r="E44" s="27"/>
      <c r="F44" s="27"/>
      <c r="G44" s="20"/>
      <c r="H44" s="20"/>
      <c r="J44" s="27"/>
      <c r="K44" s="27"/>
      <c r="L44" s="27"/>
      <c r="M44" s="27"/>
      <c r="N44" s="27"/>
    </row>
    <row r="45" spans="1:14" x14ac:dyDescent="0.25">
      <c r="C45" s="27"/>
      <c r="D45" s="27"/>
      <c r="E45" s="27"/>
      <c r="F45" s="27"/>
      <c r="G45" s="20"/>
      <c r="H45" s="20"/>
      <c r="J45" s="27"/>
      <c r="K45" s="27"/>
      <c r="L45" s="27"/>
      <c r="M45" s="27"/>
      <c r="N45" s="27"/>
    </row>
    <row r="46" spans="1:14" x14ac:dyDescent="0.25">
      <c r="C46" s="27"/>
      <c r="D46" s="27"/>
      <c r="E46" s="27"/>
      <c r="F46" s="27"/>
      <c r="G46" s="27"/>
      <c r="J46" s="27"/>
      <c r="K46" s="27"/>
      <c r="L46" s="27"/>
      <c r="M46" s="27"/>
      <c r="N46" s="27"/>
    </row>
    <row r="47" spans="1:14" x14ac:dyDescent="0.25">
      <c r="C47" s="27"/>
      <c r="D47" s="27"/>
      <c r="E47" s="27"/>
      <c r="F47" s="27"/>
      <c r="G47" s="27"/>
      <c r="J47" s="27"/>
      <c r="K47" s="27"/>
      <c r="L47" s="27"/>
      <c r="M47" s="27"/>
      <c r="N47" s="27"/>
    </row>
    <row r="48" spans="1:14" x14ac:dyDescent="0.25">
      <c r="C48" s="27"/>
      <c r="D48" s="27"/>
      <c r="E48" s="27"/>
      <c r="F48" s="27"/>
      <c r="G48" s="27"/>
      <c r="J48" s="27"/>
      <c r="K48" s="27"/>
      <c r="L48" s="27"/>
      <c r="M48" s="27"/>
      <c r="N48" s="27"/>
    </row>
    <row r="49" spans="3:14" x14ac:dyDescent="0.25">
      <c r="C49" s="27"/>
      <c r="D49" s="27"/>
      <c r="E49" s="27"/>
      <c r="F49" s="27"/>
      <c r="G49" s="27"/>
      <c r="J49" s="27"/>
      <c r="K49" s="27"/>
      <c r="L49" s="27"/>
      <c r="M49" s="27"/>
      <c r="N49" s="27"/>
    </row>
    <row r="50" spans="3:14" x14ac:dyDescent="0.25">
      <c r="C50" s="27"/>
      <c r="D50" s="27"/>
      <c r="E50" s="27"/>
      <c r="F50" s="27"/>
      <c r="G50" s="27"/>
      <c r="J50" s="27"/>
      <c r="K50" s="27"/>
      <c r="L50" s="27"/>
      <c r="M50" s="27"/>
      <c r="N50" s="27"/>
    </row>
  </sheetData>
  <mergeCells count="2">
    <mergeCell ref="B4:I4"/>
    <mergeCell ref="B21:I21"/>
  </mergeCells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pageSetUpPr fitToPage="1"/>
  </sheetPr>
  <dimension ref="A1:I45"/>
  <sheetViews>
    <sheetView zoomScale="90" zoomScaleNormal="90" workbookViewId="0">
      <selection activeCell="K1" sqref="K1:R65536"/>
    </sheetView>
  </sheetViews>
  <sheetFormatPr baseColWidth="10" defaultRowHeight="13.5" x14ac:dyDescent="0.25"/>
  <cols>
    <col min="1" max="1" width="16.140625" style="86" customWidth="1"/>
    <col min="2" max="2" width="15.7109375" style="8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customWidth="1"/>
    <col min="10" max="16384" width="11.42578125" style="8"/>
  </cols>
  <sheetData>
    <row r="1" spans="1:9" x14ac:dyDescent="0.25">
      <c r="A1" s="75"/>
      <c r="B1" s="85"/>
      <c r="C1" s="85"/>
      <c r="D1" s="85"/>
      <c r="E1" s="85"/>
      <c r="F1" s="85"/>
      <c r="G1" s="85"/>
      <c r="H1" s="85"/>
      <c r="I1" s="20"/>
    </row>
    <row r="2" spans="1:9" x14ac:dyDescent="0.25">
      <c r="A2" s="76" t="s">
        <v>466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76"/>
      <c r="B3" s="20"/>
      <c r="C3" s="20"/>
      <c r="D3" s="20"/>
      <c r="E3" s="20"/>
      <c r="F3" s="20"/>
      <c r="G3" s="20"/>
      <c r="H3" s="20"/>
      <c r="I3" s="20"/>
    </row>
    <row r="4" spans="1:9" ht="12.75" customHeight="1" x14ac:dyDescent="0.25">
      <c r="A4" s="291"/>
      <c r="B4" s="661" t="s">
        <v>436</v>
      </c>
      <c r="C4" s="662"/>
      <c r="D4" s="662"/>
      <c r="E4" s="662"/>
      <c r="F4" s="662"/>
      <c r="G4" s="662"/>
      <c r="H4" s="662"/>
      <c r="I4" s="663"/>
    </row>
    <row r="5" spans="1:9" s="86" customFormat="1" ht="30" customHeight="1" x14ac:dyDescent="0.2">
      <c r="A5" s="292" t="s">
        <v>0</v>
      </c>
      <c r="B5" s="293" t="s">
        <v>30</v>
      </c>
      <c r="C5" s="294" t="s">
        <v>28</v>
      </c>
      <c r="D5" s="294" t="s">
        <v>27</v>
      </c>
      <c r="E5" s="294" t="s">
        <v>29</v>
      </c>
      <c r="F5" s="294" t="s">
        <v>43</v>
      </c>
      <c r="G5" s="294" t="s">
        <v>423</v>
      </c>
      <c r="H5" s="294" t="s">
        <v>475</v>
      </c>
      <c r="I5" s="294" t="s">
        <v>44</v>
      </c>
    </row>
    <row r="6" spans="1:9" ht="13.5" customHeight="1" x14ac:dyDescent="0.25">
      <c r="A6" s="69" t="s">
        <v>2</v>
      </c>
      <c r="B6" s="67">
        <v>0</v>
      </c>
      <c r="C6" s="67">
        <v>147.68093999999999</v>
      </c>
      <c r="D6" s="67">
        <v>142.60101990000001</v>
      </c>
      <c r="E6" s="67">
        <v>70.747810000000001</v>
      </c>
      <c r="F6" s="67">
        <v>0</v>
      </c>
      <c r="G6" s="67">
        <v>9.2499999999999995E-3</v>
      </c>
      <c r="H6" s="67">
        <v>0</v>
      </c>
      <c r="I6" s="210">
        <f>+SUM(B6:H6)</f>
        <v>361.03901990000003</v>
      </c>
    </row>
    <row r="7" spans="1:9" ht="13.5" customHeight="1" x14ac:dyDescent="0.25">
      <c r="A7" s="70" t="s">
        <v>3</v>
      </c>
      <c r="B7" s="67">
        <v>0</v>
      </c>
      <c r="C7" s="67">
        <v>181.839</v>
      </c>
      <c r="D7" s="67">
        <v>137.08099999999999</v>
      </c>
      <c r="E7" s="67">
        <v>50.72</v>
      </c>
      <c r="F7" s="67">
        <v>0</v>
      </c>
      <c r="G7" s="67">
        <v>1.1359999999999999E-2</v>
      </c>
      <c r="H7" s="67">
        <v>0</v>
      </c>
      <c r="I7" s="210">
        <f t="shared" ref="I7:I17" si="0">+SUM(B7:H7)</f>
        <v>369.65136000000001</v>
      </c>
    </row>
    <row r="8" spans="1:9" ht="13.5" customHeight="1" x14ac:dyDescent="0.25">
      <c r="A8" s="70" t="s">
        <v>4</v>
      </c>
      <c r="B8" s="67">
        <v>0</v>
      </c>
      <c r="C8" s="67">
        <v>166.51300000000001</v>
      </c>
      <c r="D8" s="67">
        <v>163.608</v>
      </c>
      <c r="E8" s="67">
        <v>82.031999999999996</v>
      </c>
      <c r="F8" s="67">
        <v>0</v>
      </c>
      <c r="G8" s="67">
        <v>0.12754000000000001</v>
      </c>
      <c r="H8" s="67">
        <v>0</v>
      </c>
      <c r="I8" s="210">
        <f t="shared" si="0"/>
        <v>412.28053999999997</v>
      </c>
    </row>
    <row r="9" spans="1:9" ht="13.5" customHeight="1" x14ac:dyDescent="0.25">
      <c r="A9" s="70" t="s">
        <v>5</v>
      </c>
      <c r="B9" s="67">
        <v>0</v>
      </c>
      <c r="C9" s="67">
        <v>230.52151000000001</v>
      </c>
      <c r="D9" s="67">
        <v>213.84510999999998</v>
      </c>
      <c r="E9" s="67">
        <v>152.31677999999999</v>
      </c>
      <c r="F9" s="67">
        <v>0</v>
      </c>
      <c r="G9" s="67">
        <v>0.36978</v>
      </c>
      <c r="H9" s="67">
        <v>0</v>
      </c>
      <c r="I9" s="210">
        <f t="shared" si="0"/>
        <v>597.05318</v>
      </c>
    </row>
    <row r="10" spans="1:9" ht="13.5" customHeight="1" x14ac:dyDescent="0.25">
      <c r="A10" s="70" t="s">
        <v>6</v>
      </c>
      <c r="B10" s="67">
        <v>0</v>
      </c>
      <c r="C10" s="67">
        <v>279.06089000000003</v>
      </c>
      <c r="D10" s="67">
        <v>263.52580999999998</v>
      </c>
      <c r="E10" s="67">
        <v>172.29482000000002</v>
      </c>
      <c r="F10" s="67">
        <v>0</v>
      </c>
      <c r="G10" s="67">
        <v>0.81662999999999997</v>
      </c>
      <c r="H10" s="67">
        <v>0</v>
      </c>
      <c r="I10" s="210">
        <f t="shared" si="0"/>
        <v>715.69815000000017</v>
      </c>
    </row>
    <row r="11" spans="1:9" ht="13.5" customHeight="1" x14ac:dyDescent="0.25">
      <c r="A11" s="70" t="s">
        <v>7</v>
      </c>
      <c r="B11" s="67">
        <v>0</v>
      </c>
      <c r="C11" s="67">
        <v>279.06089000000003</v>
      </c>
      <c r="D11" s="67">
        <v>263.52580999999998</v>
      </c>
      <c r="E11" s="67">
        <v>172.29482000000002</v>
      </c>
      <c r="F11" s="67">
        <v>0</v>
      </c>
      <c r="G11" s="67">
        <v>0.81662999999999997</v>
      </c>
      <c r="H11" s="67">
        <v>0</v>
      </c>
      <c r="I11" s="210">
        <f t="shared" si="0"/>
        <v>715.69815000000017</v>
      </c>
    </row>
    <row r="12" spans="1:9" ht="13.5" customHeight="1" x14ac:dyDescent="0.25">
      <c r="A12" s="70" t="s">
        <v>8</v>
      </c>
      <c r="B12" s="67">
        <v>0</v>
      </c>
      <c r="C12" s="67">
        <v>417.62822</v>
      </c>
      <c r="D12" s="67">
        <v>342.82178000000005</v>
      </c>
      <c r="E12" s="67">
        <v>211.94924</v>
      </c>
      <c r="F12" s="67">
        <v>0</v>
      </c>
      <c r="G12" s="67">
        <v>1.4541600000000001</v>
      </c>
      <c r="H12" s="67">
        <v>0</v>
      </c>
      <c r="I12" s="210">
        <f t="shared" si="0"/>
        <v>973.85340000000008</v>
      </c>
    </row>
    <row r="13" spans="1:9" ht="13.5" customHeight="1" x14ac:dyDescent="0.25">
      <c r="A13" s="70" t="s">
        <v>9</v>
      </c>
      <c r="B13" s="67">
        <v>0</v>
      </c>
      <c r="C13" s="67">
        <v>474.68210999999997</v>
      </c>
      <c r="D13" s="67">
        <v>364.11584000000005</v>
      </c>
      <c r="E13" s="67">
        <v>215.16109</v>
      </c>
      <c r="F13" s="67">
        <v>0</v>
      </c>
      <c r="G13" s="67">
        <v>1.33378</v>
      </c>
      <c r="H13" s="67">
        <v>0</v>
      </c>
      <c r="I13" s="210">
        <f t="shared" si="0"/>
        <v>1055.2928199999999</v>
      </c>
    </row>
    <row r="14" spans="1:9" ht="13.5" customHeight="1" x14ac:dyDescent="0.25">
      <c r="A14" s="70" t="s">
        <v>10</v>
      </c>
      <c r="B14" s="67">
        <v>0</v>
      </c>
      <c r="C14" s="67">
        <v>385.53185999999999</v>
      </c>
      <c r="D14" s="67">
        <v>303.51335999999998</v>
      </c>
      <c r="E14" s="67">
        <v>158.31027</v>
      </c>
      <c r="F14" s="67">
        <v>0</v>
      </c>
      <c r="G14" s="67">
        <v>0.76898</v>
      </c>
      <c r="H14" s="67">
        <v>0</v>
      </c>
      <c r="I14" s="210">
        <f t="shared" si="0"/>
        <v>848.12446999999997</v>
      </c>
    </row>
    <row r="15" spans="1:9" ht="13.5" customHeight="1" x14ac:dyDescent="0.25">
      <c r="A15" s="70" t="s">
        <v>11</v>
      </c>
      <c r="B15" s="67">
        <v>0</v>
      </c>
      <c r="C15" s="67">
        <v>385.15699999999998</v>
      </c>
      <c r="D15" s="67">
        <v>289.75599999999997</v>
      </c>
      <c r="E15" s="67">
        <v>146.58199999999999</v>
      </c>
      <c r="F15" s="67">
        <v>0</v>
      </c>
      <c r="G15" s="67">
        <v>0.54</v>
      </c>
      <c r="H15" s="67">
        <v>0</v>
      </c>
      <c r="I15" s="210">
        <f t="shared" si="0"/>
        <v>822.03499999999997</v>
      </c>
    </row>
    <row r="16" spans="1:9" ht="13.5" customHeight="1" x14ac:dyDescent="0.25">
      <c r="A16" s="70" t="s">
        <v>12</v>
      </c>
      <c r="B16" s="67">
        <v>0</v>
      </c>
      <c r="C16" s="67">
        <v>263.81400000000002</v>
      </c>
      <c r="D16" s="67">
        <v>214.22900000000001</v>
      </c>
      <c r="E16" s="67">
        <v>105.333</v>
      </c>
      <c r="F16" s="67">
        <v>0</v>
      </c>
      <c r="G16" s="67">
        <v>0.216</v>
      </c>
      <c r="H16" s="67">
        <v>0</v>
      </c>
      <c r="I16" s="210">
        <f t="shared" si="0"/>
        <v>583.59199999999998</v>
      </c>
    </row>
    <row r="17" spans="1:9" ht="13.5" customHeight="1" x14ac:dyDescent="0.25">
      <c r="A17" s="70" t="s">
        <v>13</v>
      </c>
      <c r="B17" s="67">
        <v>0</v>
      </c>
      <c r="C17" s="67">
        <v>215.601</v>
      </c>
      <c r="D17" s="67">
        <v>174.411</v>
      </c>
      <c r="E17" s="67">
        <v>105.333</v>
      </c>
      <c r="F17" s="67">
        <v>0</v>
      </c>
      <c r="G17" s="67">
        <v>4.3999999999999997E-2</v>
      </c>
      <c r="H17" s="67">
        <v>0</v>
      </c>
      <c r="I17" s="210">
        <f t="shared" si="0"/>
        <v>495.38900000000001</v>
      </c>
    </row>
    <row r="18" spans="1:9" ht="13.5" customHeight="1" x14ac:dyDescent="0.25">
      <c r="A18" s="295" t="s">
        <v>22</v>
      </c>
      <c r="B18" s="71">
        <f t="shared" ref="B18:H18" si="1">+SUM(B6:B17)</f>
        <v>0</v>
      </c>
      <c r="C18" s="71">
        <f t="shared" si="1"/>
        <v>3427.0904200000004</v>
      </c>
      <c r="D18" s="71">
        <f t="shared" si="1"/>
        <v>2873.0337298999998</v>
      </c>
      <c r="E18" s="71">
        <f t="shared" si="1"/>
        <v>1643.07483</v>
      </c>
      <c r="F18" s="71">
        <f t="shared" si="1"/>
        <v>0</v>
      </c>
      <c r="G18" s="71">
        <f t="shared" si="1"/>
        <v>6.5081099999999994</v>
      </c>
      <c r="H18" s="71">
        <f t="shared" si="1"/>
        <v>0</v>
      </c>
      <c r="I18" s="210">
        <f>+SUM(B18:H18)</f>
        <v>7949.7070899</v>
      </c>
    </row>
    <row r="19" spans="1:9" ht="13.5" customHeight="1" x14ac:dyDescent="0.25">
      <c r="A19" s="77"/>
      <c r="B19" s="78"/>
      <c r="C19" s="78"/>
      <c r="D19" s="78"/>
      <c r="E19" s="78"/>
      <c r="F19" s="78"/>
      <c r="G19" s="533"/>
      <c r="H19" s="533"/>
      <c r="I19" s="62"/>
    </row>
    <row r="20" spans="1:9" ht="13.5" customHeight="1" x14ac:dyDescent="0.25">
      <c r="A20" s="79"/>
      <c r="B20" s="62"/>
      <c r="C20" s="80"/>
      <c r="D20" s="80"/>
      <c r="E20" s="80"/>
      <c r="F20" s="80"/>
      <c r="G20" s="533"/>
      <c r="H20" s="533"/>
      <c r="I20" s="62"/>
    </row>
    <row r="21" spans="1:9" ht="13.5" customHeight="1" x14ac:dyDescent="0.25">
      <c r="A21" s="291"/>
      <c r="B21" s="661" t="s">
        <v>435</v>
      </c>
      <c r="C21" s="662"/>
      <c r="D21" s="662"/>
      <c r="E21" s="662"/>
      <c r="F21" s="662"/>
      <c r="G21" s="662"/>
      <c r="H21" s="662"/>
      <c r="I21" s="663"/>
    </row>
    <row r="22" spans="1:9" ht="26.25" customHeight="1" x14ac:dyDescent="0.25">
      <c r="A22" s="292" t="s">
        <v>0</v>
      </c>
      <c r="B22" s="293" t="s">
        <v>30</v>
      </c>
      <c r="C22" s="294" t="s">
        <v>28</v>
      </c>
      <c r="D22" s="294" t="s">
        <v>27</v>
      </c>
      <c r="E22" s="294" t="s">
        <v>29</v>
      </c>
      <c r="F22" s="294" t="s">
        <v>43</v>
      </c>
      <c r="G22" s="294" t="s">
        <v>423</v>
      </c>
      <c r="H22" s="294" t="s">
        <v>475</v>
      </c>
      <c r="I22" s="294" t="s">
        <v>44</v>
      </c>
    </row>
    <row r="23" spans="1:9" ht="13.5" customHeight="1" x14ac:dyDescent="0.25">
      <c r="A23" s="69" t="s">
        <v>2</v>
      </c>
      <c r="B23" s="67">
        <v>0</v>
      </c>
      <c r="C23" s="67">
        <v>0</v>
      </c>
      <c r="D23" s="67">
        <v>1.0569999999999999</v>
      </c>
      <c r="E23" s="67">
        <v>0</v>
      </c>
      <c r="F23" s="67">
        <v>0</v>
      </c>
      <c r="G23" s="67">
        <v>0</v>
      </c>
      <c r="H23" s="67">
        <v>0</v>
      </c>
      <c r="I23" s="210">
        <f>SUM(B23:H23)</f>
        <v>1.0569999999999999</v>
      </c>
    </row>
    <row r="24" spans="1:9" ht="13.5" customHeight="1" x14ac:dyDescent="0.25">
      <c r="A24" s="70" t="s">
        <v>3</v>
      </c>
      <c r="B24" s="67">
        <v>0</v>
      </c>
      <c r="C24" s="67">
        <v>39.08</v>
      </c>
      <c r="D24" s="67">
        <v>4.8780000000000001</v>
      </c>
      <c r="E24" s="67">
        <v>0</v>
      </c>
      <c r="F24" s="67">
        <v>0</v>
      </c>
      <c r="G24" s="67">
        <v>0</v>
      </c>
      <c r="H24" s="67">
        <v>0</v>
      </c>
      <c r="I24" s="210">
        <f t="shared" ref="I24:I35" si="2">SUM(B24:H24)</f>
        <v>43.957999999999998</v>
      </c>
    </row>
    <row r="25" spans="1:9" ht="13.5" customHeight="1" x14ac:dyDescent="0.25">
      <c r="A25" s="70" t="s">
        <v>4</v>
      </c>
      <c r="B25" s="67">
        <v>9.4540000000000006</v>
      </c>
      <c r="C25" s="67">
        <v>136.53399999999999</v>
      </c>
      <c r="D25" s="67">
        <v>8.3119999999999994</v>
      </c>
      <c r="E25" s="67">
        <v>0</v>
      </c>
      <c r="F25" s="67">
        <v>0</v>
      </c>
      <c r="G25" s="67">
        <v>0</v>
      </c>
      <c r="H25" s="67">
        <v>0</v>
      </c>
      <c r="I25" s="210">
        <f t="shared" si="2"/>
        <v>154.30000000000001</v>
      </c>
    </row>
    <row r="26" spans="1:9" ht="13.5" customHeight="1" x14ac:dyDescent="0.25">
      <c r="A26" s="70" t="s">
        <v>5</v>
      </c>
      <c r="B26" s="67">
        <v>10.105</v>
      </c>
      <c r="C26" s="67">
        <v>202.13800000000001</v>
      </c>
      <c r="D26" s="67">
        <v>8.9149999999999991</v>
      </c>
      <c r="E26" s="67">
        <v>0</v>
      </c>
      <c r="F26" s="67">
        <v>0</v>
      </c>
      <c r="G26" s="67">
        <v>0</v>
      </c>
      <c r="H26" s="67">
        <v>0</v>
      </c>
      <c r="I26" s="210">
        <f t="shared" si="2"/>
        <v>221.15799999999999</v>
      </c>
    </row>
    <row r="27" spans="1:9" ht="13.5" customHeight="1" x14ac:dyDescent="0.25">
      <c r="A27" s="70" t="s">
        <v>6</v>
      </c>
      <c r="B27" s="67">
        <v>8.9329999999999998</v>
      </c>
      <c r="C27" s="67">
        <v>185.55199999999999</v>
      </c>
      <c r="D27" s="67">
        <v>15.173999999999999</v>
      </c>
      <c r="E27" s="67">
        <v>0</v>
      </c>
      <c r="F27" s="67">
        <v>0</v>
      </c>
      <c r="G27" s="67">
        <v>0</v>
      </c>
      <c r="H27" s="67">
        <v>0</v>
      </c>
      <c r="I27" s="210">
        <f t="shared" si="2"/>
        <v>209.65899999999999</v>
      </c>
    </row>
    <row r="28" spans="1:9" ht="13.5" customHeight="1" x14ac:dyDescent="0.25">
      <c r="A28" s="70" t="s">
        <v>7</v>
      </c>
      <c r="B28" s="67">
        <v>14.494999999999999</v>
      </c>
      <c r="C28" s="67">
        <v>258.78899999999999</v>
      </c>
      <c r="D28" s="67">
        <v>27.138000000000002</v>
      </c>
      <c r="E28" s="67">
        <v>0</v>
      </c>
      <c r="F28" s="67">
        <v>0</v>
      </c>
      <c r="G28" s="67">
        <v>0</v>
      </c>
      <c r="H28" s="67">
        <v>0</v>
      </c>
      <c r="I28" s="210">
        <f t="shared" si="2"/>
        <v>300.42199999999997</v>
      </c>
    </row>
    <row r="29" spans="1:9" ht="13.5" customHeight="1" x14ac:dyDescent="0.25">
      <c r="A29" s="70" t="s">
        <v>8</v>
      </c>
      <c r="B29" s="67">
        <v>14.789</v>
      </c>
      <c r="C29" s="67">
        <v>314.37799999999999</v>
      </c>
      <c r="D29" s="67">
        <v>40.225000000000001</v>
      </c>
      <c r="E29" s="67">
        <v>0</v>
      </c>
      <c r="F29" s="67">
        <v>0</v>
      </c>
      <c r="G29" s="67">
        <v>0</v>
      </c>
      <c r="H29" s="67">
        <v>0</v>
      </c>
      <c r="I29" s="210">
        <f t="shared" si="2"/>
        <v>369.392</v>
      </c>
    </row>
    <row r="30" spans="1:9" ht="13.5" customHeight="1" x14ac:dyDescent="0.25">
      <c r="A30" s="70" t="s">
        <v>9</v>
      </c>
      <c r="B30" s="67">
        <v>13.948</v>
      </c>
      <c r="C30" s="67">
        <v>233.745</v>
      </c>
      <c r="D30" s="67">
        <v>54.959000000000003</v>
      </c>
      <c r="E30" s="67">
        <v>0</v>
      </c>
      <c r="F30" s="67">
        <v>0</v>
      </c>
      <c r="G30" s="67">
        <v>0</v>
      </c>
      <c r="H30" s="67">
        <v>0</v>
      </c>
      <c r="I30" s="210">
        <f t="shared" si="2"/>
        <v>302.65200000000004</v>
      </c>
    </row>
    <row r="31" spans="1:9" ht="13.5" customHeight="1" x14ac:dyDescent="0.25">
      <c r="A31" s="70" t="s">
        <v>10</v>
      </c>
      <c r="B31" s="67">
        <v>34.253999999999998</v>
      </c>
      <c r="C31" s="67">
        <v>185.82300000000001</v>
      </c>
      <c r="D31" s="67">
        <v>63.51</v>
      </c>
      <c r="E31" s="67">
        <v>0</v>
      </c>
      <c r="F31" s="67">
        <v>0</v>
      </c>
      <c r="G31" s="67">
        <v>0</v>
      </c>
      <c r="H31" s="67">
        <v>0</v>
      </c>
      <c r="I31" s="210">
        <f t="shared" si="2"/>
        <v>283.58699999999999</v>
      </c>
    </row>
    <row r="32" spans="1:9" ht="13.5" customHeight="1" x14ac:dyDescent="0.25">
      <c r="A32" s="70" t="s">
        <v>11</v>
      </c>
      <c r="B32" s="67">
        <v>42.906999999999996</v>
      </c>
      <c r="C32" s="67">
        <v>172.84100000000001</v>
      </c>
      <c r="D32" s="67">
        <v>64.442999999999998</v>
      </c>
      <c r="E32" s="67">
        <v>0</v>
      </c>
      <c r="F32" s="67">
        <v>0</v>
      </c>
      <c r="G32" s="67">
        <v>0</v>
      </c>
      <c r="H32" s="67">
        <v>0</v>
      </c>
      <c r="I32" s="210">
        <f t="shared" si="2"/>
        <v>280.19099999999997</v>
      </c>
    </row>
    <row r="33" spans="1:9" ht="13.5" customHeight="1" x14ac:dyDescent="0.25">
      <c r="A33" s="70" t="s">
        <v>12</v>
      </c>
      <c r="B33" s="67">
        <v>45.387</v>
      </c>
      <c r="C33" s="67">
        <v>132.15100000000001</v>
      </c>
      <c r="D33" s="67">
        <v>67.992000000000004</v>
      </c>
      <c r="E33" s="67">
        <v>0</v>
      </c>
      <c r="F33" s="67">
        <v>0</v>
      </c>
      <c r="G33" s="67">
        <v>0</v>
      </c>
      <c r="H33" s="67">
        <v>0</v>
      </c>
      <c r="I33" s="210">
        <f t="shared" si="2"/>
        <v>245.53000000000003</v>
      </c>
    </row>
    <row r="34" spans="1:9" ht="13.5" customHeight="1" x14ac:dyDescent="0.25">
      <c r="A34" s="70" t="s">
        <v>13</v>
      </c>
      <c r="B34" s="67">
        <v>53.372999999999998</v>
      </c>
      <c r="C34" s="67">
        <v>98.575000000000003</v>
      </c>
      <c r="D34" s="67">
        <v>80.171000000000006</v>
      </c>
      <c r="E34" s="67">
        <v>0</v>
      </c>
      <c r="F34" s="67">
        <v>0</v>
      </c>
      <c r="G34" s="67">
        <v>0</v>
      </c>
      <c r="H34" s="67">
        <v>0</v>
      </c>
      <c r="I34" s="210">
        <f t="shared" si="2"/>
        <v>232.11900000000003</v>
      </c>
    </row>
    <row r="35" spans="1:9" ht="13.5" customHeight="1" x14ac:dyDescent="0.25">
      <c r="A35" s="295" t="s">
        <v>22</v>
      </c>
      <c r="B35" s="71">
        <f t="shared" ref="B35:H35" si="3">+SUM(B23:B34)</f>
        <v>247.64499999999998</v>
      </c>
      <c r="C35" s="71">
        <f t="shared" si="3"/>
        <v>1959.6060000000002</v>
      </c>
      <c r="D35" s="71">
        <f t="shared" si="3"/>
        <v>436.774</v>
      </c>
      <c r="E35" s="71">
        <f t="shared" si="3"/>
        <v>0</v>
      </c>
      <c r="F35" s="71">
        <f t="shared" si="3"/>
        <v>0</v>
      </c>
      <c r="G35" s="71">
        <f t="shared" si="3"/>
        <v>0</v>
      </c>
      <c r="H35" s="71">
        <f t="shared" si="3"/>
        <v>0</v>
      </c>
      <c r="I35" s="210">
        <f t="shared" si="2"/>
        <v>2644.0250000000001</v>
      </c>
    </row>
    <row r="36" spans="1:9" x14ac:dyDescent="0.25">
      <c r="A36" s="73"/>
      <c r="B36" s="20"/>
      <c r="C36" s="20"/>
      <c r="D36" s="20"/>
      <c r="E36" s="20"/>
      <c r="F36" s="20"/>
      <c r="G36" s="20"/>
      <c r="H36" s="20"/>
      <c r="I36" s="20"/>
    </row>
    <row r="37" spans="1:9" x14ac:dyDescent="0.25">
      <c r="A37" s="73"/>
      <c r="B37" s="20"/>
      <c r="C37" s="20"/>
      <c r="D37" s="20"/>
      <c r="E37" s="20"/>
      <c r="F37" s="20"/>
      <c r="G37" s="20"/>
      <c r="H37" s="20"/>
      <c r="I37" s="20"/>
    </row>
    <row r="38" spans="1:9" x14ac:dyDescent="0.25">
      <c r="A38" s="73"/>
      <c r="B38" s="20"/>
      <c r="C38" s="20"/>
      <c r="D38" s="20"/>
      <c r="E38" s="20"/>
      <c r="F38" s="20"/>
      <c r="G38" s="20"/>
      <c r="H38" s="20"/>
      <c r="I38" s="20"/>
    </row>
    <row r="39" spans="1:9" x14ac:dyDescent="0.25">
      <c r="A39" s="73"/>
      <c r="B39" s="20"/>
      <c r="C39" s="20"/>
      <c r="D39" s="20"/>
      <c r="E39" s="20"/>
      <c r="F39" s="20"/>
      <c r="G39" s="20"/>
      <c r="H39" s="20"/>
      <c r="I39" s="20"/>
    </row>
    <row r="40" spans="1:9" x14ac:dyDescent="0.25">
      <c r="A40" s="76"/>
      <c r="B40" s="20"/>
      <c r="C40" s="20"/>
      <c r="D40" s="20"/>
      <c r="E40" s="20"/>
      <c r="F40" s="20"/>
      <c r="G40" s="20"/>
      <c r="H40" s="20"/>
      <c r="I40" s="20"/>
    </row>
    <row r="41" spans="1:9" x14ac:dyDescent="0.25">
      <c r="A41" s="76"/>
      <c r="B41" s="20"/>
      <c r="C41" s="20"/>
      <c r="D41" s="20"/>
      <c r="E41" s="20"/>
      <c r="F41" s="20"/>
      <c r="G41" s="20"/>
      <c r="H41" s="20"/>
      <c r="I41" s="20"/>
    </row>
    <row r="42" spans="1:9" x14ac:dyDescent="0.25">
      <c r="A42" s="76"/>
      <c r="B42" s="20"/>
      <c r="C42" s="20"/>
      <c r="D42" s="20"/>
      <c r="E42" s="20"/>
      <c r="F42" s="20"/>
      <c r="G42" s="20"/>
      <c r="H42" s="20"/>
      <c r="I42" s="20"/>
    </row>
    <row r="43" spans="1:9" x14ac:dyDescent="0.25">
      <c r="G43" s="20"/>
      <c r="H43" s="20"/>
    </row>
    <row r="44" spans="1:9" x14ac:dyDescent="0.25">
      <c r="G44" s="20"/>
      <c r="H44" s="20"/>
    </row>
    <row r="45" spans="1:9" x14ac:dyDescent="0.25">
      <c r="G45" s="20"/>
      <c r="H45" s="20"/>
    </row>
  </sheetData>
  <mergeCells count="2">
    <mergeCell ref="B4:I4"/>
    <mergeCell ref="B21:I21"/>
  </mergeCells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pageSetUpPr fitToPage="1"/>
  </sheetPr>
  <dimension ref="A1:S82"/>
  <sheetViews>
    <sheetView zoomScale="90" zoomScaleNormal="90" workbookViewId="0">
      <selection activeCell="K1" sqref="K1:Q65536"/>
    </sheetView>
  </sheetViews>
  <sheetFormatPr baseColWidth="10" defaultRowHeight="13.5" x14ac:dyDescent="0.25"/>
  <cols>
    <col min="1" max="1" width="16.7109375" style="8" customWidth="1"/>
    <col min="2" max="3" width="15.7109375" style="8" bestFit="1" customWidth="1"/>
    <col min="4" max="4" width="16.7109375" style="8" bestFit="1" customWidth="1"/>
    <col min="5" max="5" width="19.42578125" style="8" customWidth="1"/>
    <col min="6" max="6" width="16.7109375" style="8" customWidth="1"/>
    <col min="7" max="8" width="21.140625" style="8" customWidth="1"/>
    <col min="9" max="9" width="15.7109375" style="8" bestFit="1" customWidth="1"/>
    <col min="10" max="10" width="11.42578125" style="8"/>
    <col min="11" max="11" width="19.5703125" style="8" customWidth="1"/>
    <col min="12" max="12" width="15.5703125" style="8" customWidth="1"/>
    <col min="13" max="16384" width="11.42578125" style="8"/>
  </cols>
  <sheetData>
    <row r="1" spans="1:19" x14ac:dyDescent="0.25">
      <c r="A1" s="62"/>
      <c r="B1" s="62"/>
      <c r="C1" s="62"/>
      <c r="D1" s="62"/>
      <c r="E1" s="62"/>
      <c r="F1" s="62"/>
      <c r="G1" s="85"/>
      <c r="H1" s="85"/>
      <c r="I1" s="62"/>
    </row>
    <row r="2" spans="1:19" x14ac:dyDescent="0.25">
      <c r="A2" s="73" t="s">
        <v>467</v>
      </c>
      <c r="B2" s="73"/>
      <c r="C2" s="73"/>
      <c r="D2" s="73"/>
      <c r="E2" s="73"/>
      <c r="F2" s="73"/>
      <c r="G2" s="20"/>
      <c r="H2" s="20"/>
      <c r="I2" s="73"/>
    </row>
    <row r="3" spans="1:19" x14ac:dyDescent="0.25">
      <c r="A3" s="73"/>
      <c r="B3" s="73"/>
      <c r="C3" s="73"/>
      <c r="D3" s="73"/>
      <c r="E3" s="73"/>
      <c r="F3" s="73"/>
      <c r="G3" s="20"/>
      <c r="H3" s="20"/>
      <c r="I3" s="73"/>
    </row>
    <row r="4" spans="1:19" ht="19.5" customHeight="1" x14ac:dyDescent="0.25">
      <c r="A4" s="296"/>
      <c r="B4" s="661" t="s">
        <v>237</v>
      </c>
      <c r="C4" s="662"/>
      <c r="D4" s="662"/>
      <c r="E4" s="662"/>
      <c r="F4" s="662"/>
      <c r="G4" s="662"/>
      <c r="H4" s="662"/>
      <c r="I4" s="663"/>
    </row>
    <row r="5" spans="1:19" ht="25.5" x14ac:dyDescent="0.25">
      <c r="A5" s="292" t="s">
        <v>0</v>
      </c>
      <c r="B5" s="294" t="s">
        <v>30</v>
      </c>
      <c r="C5" s="294" t="s">
        <v>28</v>
      </c>
      <c r="D5" s="294" t="s">
        <v>27</v>
      </c>
      <c r="E5" s="294" t="s">
        <v>29</v>
      </c>
      <c r="F5" s="294" t="s">
        <v>43</v>
      </c>
      <c r="G5" s="294" t="s">
        <v>423</v>
      </c>
      <c r="H5" s="294" t="s">
        <v>475</v>
      </c>
      <c r="I5" s="294" t="s">
        <v>44</v>
      </c>
    </row>
    <row r="6" spans="1:19" ht="13.5" customHeight="1" x14ac:dyDescent="0.25">
      <c r="A6" s="70" t="s">
        <v>2</v>
      </c>
      <c r="B6" s="67">
        <v>507.94349999999997</v>
      </c>
      <c r="C6" s="67">
        <v>2681.5798999999997</v>
      </c>
      <c r="D6" s="67">
        <v>13942.444100000001</v>
      </c>
      <c r="E6" s="67">
        <v>1156.3530000000001</v>
      </c>
      <c r="F6" s="67">
        <v>1129.5282</v>
      </c>
      <c r="G6" s="67">
        <v>63.308</v>
      </c>
      <c r="H6" s="67">
        <v>8045.1460999999999</v>
      </c>
      <c r="I6" s="282">
        <f>+SUM(B6:H6)</f>
        <v>27526.302799999998</v>
      </c>
      <c r="K6" s="27"/>
      <c r="L6" s="27"/>
      <c r="M6" s="27"/>
      <c r="N6" s="27"/>
      <c r="O6" s="27"/>
      <c r="P6" s="27"/>
      <c r="Q6" s="27"/>
      <c r="R6" s="27"/>
      <c r="S6" s="27"/>
    </row>
    <row r="7" spans="1:19" ht="13.5" customHeight="1" x14ac:dyDescent="0.25">
      <c r="A7" s="70" t="s">
        <v>3</v>
      </c>
      <c r="B7" s="67">
        <v>639.25830000000008</v>
      </c>
      <c r="C7" s="67">
        <v>2424.2215000000001</v>
      </c>
      <c r="D7" s="67">
        <v>11143.825000000001</v>
      </c>
      <c r="E7" s="67">
        <v>962.86019999999996</v>
      </c>
      <c r="F7" s="67">
        <v>975.32249999999999</v>
      </c>
      <c r="G7" s="67">
        <v>59.401000000000003</v>
      </c>
      <c r="H7" s="67">
        <v>8363.2754000000004</v>
      </c>
      <c r="I7" s="282">
        <f t="shared" ref="I7:I18" si="0">+SUM(B7:H7)</f>
        <v>24568.1639</v>
      </c>
      <c r="K7" s="27"/>
      <c r="L7" s="27"/>
      <c r="M7" s="27"/>
      <c r="N7" s="27"/>
      <c r="O7" s="27"/>
      <c r="P7" s="27"/>
      <c r="Q7" s="27"/>
    </row>
    <row r="8" spans="1:19" ht="13.5" customHeight="1" x14ac:dyDescent="0.25">
      <c r="A8" s="70" t="s">
        <v>4</v>
      </c>
      <c r="B8" s="67">
        <v>647.96940000000006</v>
      </c>
      <c r="C8" s="67">
        <v>2735.4295000000002</v>
      </c>
      <c r="D8" s="67">
        <v>12030.4226</v>
      </c>
      <c r="E8" s="67">
        <v>1271.7758999999999</v>
      </c>
      <c r="F8" s="67">
        <v>1203.2443999999998</v>
      </c>
      <c r="G8" s="67">
        <v>78.337000000000003</v>
      </c>
      <c r="H8" s="67">
        <v>10101.603499999999</v>
      </c>
      <c r="I8" s="282">
        <f t="shared" si="0"/>
        <v>28068.782299999999</v>
      </c>
      <c r="K8" s="27"/>
      <c r="L8" s="27"/>
      <c r="M8" s="27"/>
      <c r="N8" s="27"/>
      <c r="O8" s="27"/>
      <c r="P8" s="27"/>
      <c r="Q8" s="27"/>
    </row>
    <row r="9" spans="1:19" ht="13.5" customHeight="1" x14ac:dyDescent="0.25">
      <c r="A9" s="70" t="s">
        <v>5</v>
      </c>
      <c r="B9" s="67">
        <v>729.0236000000001</v>
      </c>
      <c r="C9" s="67">
        <v>4058.9823999999999</v>
      </c>
      <c r="D9" s="67">
        <v>18820.9823</v>
      </c>
      <c r="E9" s="67">
        <v>1712.6162999999999</v>
      </c>
      <c r="F9" s="67">
        <v>1195.3235</v>
      </c>
      <c r="G9" s="67">
        <v>78.337000000000003</v>
      </c>
      <c r="H9" s="67">
        <v>9718.0679</v>
      </c>
      <c r="I9" s="282">
        <f t="shared" si="0"/>
        <v>36313.332999999999</v>
      </c>
      <c r="K9" s="27"/>
      <c r="L9" s="27"/>
      <c r="M9" s="27"/>
      <c r="N9" s="27"/>
      <c r="O9" s="27"/>
      <c r="P9" s="27"/>
      <c r="Q9" s="27"/>
    </row>
    <row r="10" spans="1:19" ht="13.5" customHeight="1" x14ac:dyDescent="0.25">
      <c r="A10" s="70" t="s">
        <v>6</v>
      </c>
      <c r="B10" s="67">
        <v>760.03750000000002</v>
      </c>
      <c r="C10" s="67">
        <v>4787.9162000000006</v>
      </c>
      <c r="D10" s="67">
        <v>22063.916100000002</v>
      </c>
      <c r="E10" s="67">
        <v>2057.6142</v>
      </c>
      <c r="F10" s="67">
        <v>1205.0719999999999</v>
      </c>
      <c r="G10" s="67">
        <v>123.029</v>
      </c>
      <c r="H10" s="67">
        <v>9625.9869999999992</v>
      </c>
      <c r="I10" s="282">
        <f t="shared" si="0"/>
        <v>40623.572</v>
      </c>
      <c r="K10" s="27"/>
      <c r="L10" s="27"/>
      <c r="M10" s="27"/>
      <c r="N10" s="27"/>
      <c r="O10" s="27"/>
      <c r="P10" s="27"/>
      <c r="Q10" s="27"/>
    </row>
    <row r="11" spans="1:19" ht="13.5" customHeight="1" x14ac:dyDescent="0.25">
      <c r="A11" s="70" t="s">
        <v>7</v>
      </c>
      <c r="B11" s="67">
        <v>643.1656999999999</v>
      </c>
      <c r="C11" s="67">
        <v>4998.5310999999992</v>
      </c>
      <c r="D11" s="67">
        <v>24319.683000000001</v>
      </c>
      <c r="E11" s="67">
        <v>2154.0954999999999</v>
      </c>
      <c r="F11" s="67">
        <v>1075.4151999999999</v>
      </c>
      <c r="G11" s="67">
        <v>129.095</v>
      </c>
      <c r="H11" s="67">
        <v>9706.8583999999992</v>
      </c>
      <c r="I11" s="282">
        <f t="shared" si="0"/>
        <v>43026.8439</v>
      </c>
      <c r="K11" s="27"/>
      <c r="L11" s="27"/>
      <c r="M11" s="27"/>
      <c r="N11" s="27"/>
      <c r="O11" s="27"/>
      <c r="P11" s="27"/>
      <c r="Q11" s="27"/>
    </row>
    <row r="12" spans="1:19" ht="13.5" customHeight="1" x14ac:dyDescent="0.25">
      <c r="A12" s="70" t="s">
        <v>8</v>
      </c>
      <c r="B12" s="67">
        <v>698.0168000000001</v>
      </c>
      <c r="C12" s="67">
        <v>5868.5282999999999</v>
      </c>
      <c r="D12" s="67">
        <v>28132.234799999998</v>
      </c>
      <c r="E12" s="67">
        <v>2404.2682</v>
      </c>
      <c r="F12" s="67">
        <v>1103.6541000000002</v>
      </c>
      <c r="G12" s="67">
        <v>145.96299999999999</v>
      </c>
      <c r="H12" s="67">
        <v>10036.0573</v>
      </c>
      <c r="I12" s="282">
        <f t="shared" si="0"/>
        <v>48388.722500000003</v>
      </c>
      <c r="K12" s="27"/>
      <c r="L12" s="27"/>
      <c r="M12" s="27"/>
      <c r="N12" s="27"/>
      <c r="O12" s="27"/>
      <c r="P12" s="27"/>
      <c r="Q12" s="27"/>
    </row>
    <row r="13" spans="1:19" ht="13.5" customHeight="1" x14ac:dyDescent="0.25">
      <c r="A13" s="70" t="s">
        <v>9</v>
      </c>
      <c r="B13" s="67">
        <v>608.84980000000007</v>
      </c>
      <c r="C13" s="67">
        <v>5014.3545999999997</v>
      </c>
      <c r="D13" s="67">
        <v>25475.489699999998</v>
      </c>
      <c r="E13" s="67">
        <v>2080.9461000000001</v>
      </c>
      <c r="F13" s="67">
        <v>1188.9902</v>
      </c>
      <c r="G13" s="67">
        <v>125.67700000000001</v>
      </c>
      <c r="H13" s="67">
        <v>9765.9138999999996</v>
      </c>
      <c r="I13" s="282">
        <f t="shared" si="0"/>
        <v>44260.221299999997</v>
      </c>
      <c r="K13" s="27"/>
      <c r="L13" s="27"/>
      <c r="M13" s="27"/>
      <c r="N13" s="27"/>
      <c r="O13" s="27"/>
      <c r="P13" s="27"/>
      <c r="Q13" s="27"/>
    </row>
    <row r="14" spans="1:19" ht="13.5" customHeight="1" x14ac:dyDescent="0.25">
      <c r="A14" s="70" t="s">
        <v>10</v>
      </c>
      <c r="B14" s="67">
        <v>575.86749999999995</v>
      </c>
      <c r="C14" s="67">
        <v>4906.2622999999994</v>
      </c>
      <c r="D14" s="67">
        <v>24046.215199999999</v>
      </c>
      <c r="E14" s="67">
        <v>2077.6512000000002</v>
      </c>
      <c r="F14" s="67">
        <v>1102.3583999999998</v>
      </c>
      <c r="G14" s="67">
        <v>109.752</v>
      </c>
      <c r="H14" s="67">
        <v>8591.088099999999</v>
      </c>
      <c r="I14" s="282">
        <f t="shared" si="0"/>
        <v>41409.1947</v>
      </c>
      <c r="K14" s="27"/>
      <c r="L14" s="27"/>
      <c r="M14" s="27"/>
      <c r="N14" s="27"/>
      <c r="O14" s="27"/>
      <c r="P14" s="27"/>
      <c r="Q14" s="27"/>
    </row>
    <row r="15" spans="1:19" ht="13.5" customHeight="1" x14ac:dyDescent="0.25">
      <c r="A15" s="70" t="s">
        <v>11</v>
      </c>
      <c r="B15" s="67">
        <v>630.90899999999999</v>
      </c>
      <c r="C15" s="67">
        <v>4236.5169999999998</v>
      </c>
      <c r="D15" s="67">
        <v>21440.081999999999</v>
      </c>
      <c r="E15" s="67">
        <v>1754.473</v>
      </c>
      <c r="F15" s="67">
        <v>1245.5060000000001</v>
      </c>
      <c r="G15" s="67">
        <v>100.241</v>
      </c>
      <c r="H15" s="67">
        <v>8933.4629999999997</v>
      </c>
      <c r="I15" s="282">
        <f t="shared" si="0"/>
        <v>38341.191000000006</v>
      </c>
      <c r="K15" s="27"/>
      <c r="L15" s="27"/>
      <c r="M15" s="27"/>
      <c r="N15" s="27"/>
      <c r="O15" s="27"/>
      <c r="P15" s="27"/>
      <c r="Q15" s="27"/>
    </row>
    <row r="16" spans="1:19" ht="13.5" customHeight="1" x14ac:dyDescent="0.25">
      <c r="A16" s="70" t="s">
        <v>12</v>
      </c>
      <c r="B16" s="67">
        <v>619.24</v>
      </c>
      <c r="C16" s="67">
        <v>3672.538</v>
      </c>
      <c r="D16" s="67">
        <v>18373.146000000001</v>
      </c>
      <c r="E16" s="67">
        <v>1702.1210000000001</v>
      </c>
      <c r="F16" s="67">
        <v>1192.8689999999999</v>
      </c>
      <c r="G16" s="67">
        <v>79.873999999999995</v>
      </c>
      <c r="H16" s="67">
        <v>8243.4850000000006</v>
      </c>
      <c r="I16" s="282">
        <f t="shared" si="0"/>
        <v>33883.273000000001</v>
      </c>
      <c r="K16" s="27"/>
      <c r="L16" s="27"/>
      <c r="M16" s="27"/>
      <c r="N16" s="27"/>
      <c r="O16" s="27"/>
      <c r="P16" s="27"/>
      <c r="Q16" s="27"/>
    </row>
    <row r="17" spans="1:17" ht="13.5" customHeight="1" x14ac:dyDescent="0.25">
      <c r="A17" s="70" t="s">
        <v>13</v>
      </c>
      <c r="B17" s="67">
        <v>560.88900000000001</v>
      </c>
      <c r="C17" s="67">
        <v>2884.7669999999998</v>
      </c>
      <c r="D17" s="67">
        <v>14472.039000000001</v>
      </c>
      <c r="E17" s="67">
        <v>1231.3520000000001</v>
      </c>
      <c r="F17" s="67">
        <v>1215.0719999999999</v>
      </c>
      <c r="G17" s="67">
        <v>55.316000000000003</v>
      </c>
      <c r="H17" s="67">
        <v>8732.5190000000002</v>
      </c>
      <c r="I17" s="282">
        <f t="shared" si="0"/>
        <v>29151.953999999998</v>
      </c>
      <c r="K17" s="27"/>
      <c r="L17" s="27"/>
      <c r="M17" s="27"/>
      <c r="N17" s="27"/>
      <c r="O17" s="27"/>
      <c r="P17" s="27"/>
      <c r="Q17" s="27"/>
    </row>
    <row r="18" spans="1:17" ht="13.5" customHeight="1" x14ac:dyDescent="0.25">
      <c r="A18" s="295" t="s">
        <v>22</v>
      </c>
      <c r="B18" s="71">
        <f t="shared" ref="B18:H18" si="1">+SUM(B6:B17)</f>
        <v>7621.1701000000003</v>
      </c>
      <c r="C18" s="71">
        <f t="shared" si="1"/>
        <v>48269.627800000002</v>
      </c>
      <c r="D18" s="71">
        <f t="shared" si="1"/>
        <v>234260.4798</v>
      </c>
      <c r="E18" s="71">
        <f t="shared" si="1"/>
        <v>20566.126599999996</v>
      </c>
      <c r="F18" s="71">
        <f t="shared" si="1"/>
        <v>13832.355499999998</v>
      </c>
      <c r="G18" s="71">
        <f t="shared" si="1"/>
        <v>1148.33</v>
      </c>
      <c r="H18" s="71">
        <f t="shared" si="1"/>
        <v>109863.46459999999</v>
      </c>
      <c r="I18" s="282">
        <f t="shared" si="0"/>
        <v>435561.55440000002</v>
      </c>
    </row>
    <row r="19" spans="1:17" s="28" customFormat="1" ht="13.5" customHeight="1" x14ac:dyDescent="0.25">
      <c r="H19" s="533"/>
    </row>
    <row r="20" spans="1:17" s="28" customFormat="1" ht="13.5" customHeight="1" x14ac:dyDescent="0.25">
      <c r="H20" s="533"/>
    </row>
    <row r="21" spans="1:17" ht="15.75" customHeight="1" x14ac:dyDescent="0.25">
      <c r="A21" s="296"/>
      <c r="B21" s="661" t="s">
        <v>434</v>
      </c>
      <c r="C21" s="662"/>
      <c r="D21" s="662"/>
      <c r="E21" s="662"/>
      <c r="F21" s="662"/>
      <c r="G21" s="662"/>
      <c r="H21" s="662"/>
      <c r="I21" s="663"/>
    </row>
    <row r="22" spans="1:17" ht="30" customHeight="1" x14ac:dyDescent="0.25">
      <c r="A22" s="292" t="s">
        <v>0</v>
      </c>
      <c r="B22" s="294" t="s">
        <v>30</v>
      </c>
      <c r="C22" s="294" t="s">
        <v>28</v>
      </c>
      <c r="D22" s="294" t="s">
        <v>27</v>
      </c>
      <c r="E22" s="294" t="s">
        <v>29</v>
      </c>
      <c r="F22" s="294" t="s">
        <v>43</v>
      </c>
      <c r="G22" s="294" t="s">
        <v>423</v>
      </c>
      <c r="H22" s="294" t="s">
        <v>475</v>
      </c>
      <c r="I22" s="294" t="s">
        <v>44</v>
      </c>
    </row>
    <row r="23" spans="1:17" ht="13.5" customHeight="1" x14ac:dyDescent="0.25">
      <c r="A23" s="70" t="s">
        <v>2</v>
      </c>
      <c r="B23" s="67">
        <v>42694.794000000002</v>
      </c>
      <c r="C23" s="67">
        <v>2326.6644300000003</v>
      </c>
      <c r="D23" s="67">
        <v>14274.786679999999</v>
      </c>
      <c r="E23" s="67">
        <v>0</v>
      </c>
      <c r="F23" s="67">
        <v>803.95</v>
      </c>
      <c r="G23" s="67">
        <v>1.3460000000000001</v>
      </c>
      <c r="H23" s="67">
        <v>0</v>
      </c>
      <c r="I23" s="282">
        <f>+SUM(B23:H23)</f>
        <v>60101.541109999991</v>
      </c>
      <c r="K23" s="27"/>
      <c r="L23" s="27"/>
      <c r="M23" s="27"/>
      <c r="N23" s="27"/>
      <c r="O23" s="27"/>
      <c r="P23" s="27"/>
      <c r="Q23" s="27"/>
    </row>
    <row r="24" spans="1:17" ht="13.5" customHeight="1" x14ac:dyDescent="0.25">
      <c r="A24" s="70" t="s">
        <v>3</v>
      </c>
      <c r="B24" s="67">
        <v>41894.061999999998</v>
      </c>
      <c r="C24" s="67">
        <v>1898.902</v>
      </c>
      <c r="D24" s="67">
        <v>10844.348</v>
      </c>
      <c r="E24" s="67">
        <v>0</v>
      </c>
      <c r="F24" s="67">
        <v>669.27499999999998</v>
      </c>
      <c r="G24" s="67">
        <v>1.2989999999999999</v>
      </c>
      <c r="H24" s="67">
        <v>0</v>
      </c>
      <c r="I24" s="282">
        <f t="shared" ref="I24:I35" si="2">+SUM(B24:H24)</f>
        <v>55307.885999999999</v>
      </c>
      <c r="K24" s="27"/>
      <c r="L24" s="27"/>
      <c r="M24" s="27"/>
      <c r="N24" s="27"/>
      <c r="O24" s="27"/>
      <c r="P24" s="27"/>
      <c r="Q24" s="27"/>
    </row>
    <row r="25" spans="1:17" ht="13.5" customHeight="1" x14ac:dyDescent="0.25">
      <c r="A25" s="70" t="s">
        <v>4</v>
      </c>
      <c r="B25" s="67">
        <v>46436.355510000001</v>
      </c>
      <c r="C25" s="67">
        <v>2563.347248</v>
      </c>
      <c r="D25" s="67">
        <v>15803.480380000001</v>
      </c>
      <c r="E25" s="67">
        <v>0</v>
      </c>
      <c r="F25" s="67">
        <v>742.63099999999997</v>
      </c>
      <c r="G25" s="67">
        <v>1.7050000000000001</v>
      </c>
      <c r="H25" s="67">
        <v>0</v>
      </c>
      <c r="I25" s="282">
        <f t="shared" si="2"/>
        <v>65547.519138000003</v>
      </c>
      <c r="K25" s="27"/>
      <c r="L25" s="27"/>
      <c r="M25" s="27"/>
      <c r="N25" s="27"/>
      <c r="O25" s="27"/>
      <c r="P25" s="27"/>
      <c r="Q25" s="27"/>
    </row>
    <row r="26" spans="1:17" ht="13.5" customHeight="1" x14ac:dyDescent="0.25">
      <c r="A26" s="70" t="s">
        <v>5</v>
      </c>
      <c r="B26" s="67">
        <v>48067.866000000002</v>
      </c>
      <c r="C26" s="67">
        <v>2537.33</v>
      </c>
      <c r="D26" s="67">
        <v>18523.167000000001</v>
      </c>
      <c r="E26" s="67">
        <v>0</v>
      </c>
      <c r="F26" s="67">
        <v>744.09500000000003</v>
      </c>
      <c r="G26" s="67">
        <v>3.69</v>
      </c>
      <c r="H26" s="67">
        <v>0</v>
      </c>
      <c r="I26" s="282">
        <f t="shared" si="2"/>
        <v>69876.148000000016</v>
      </c>
      <c r="K26" s="27"/>
      <c r="L26" s="27"/>
      <c r="M26" s="27"/>
      <c r="N26" s="27"/>
      <c r="O26" s="27"/>
      <c r="P26" s="27"/>
      <c r="Q26" s="27"/>
    </row>
    <row r="27" spans="1:17" ht="13.5" customHeight="1" x14ac:dyDescent="0.25">
      <c r="A27" s="70" t="s">
        <v>6</v>
      </c>
      <c r="B27" s="67">
        <v>48316.372000000003</v>
      </c>
      <c r="C27" s="67">
        <v>3126.4589999999998</v>
      </c>
      <c r="D27" s="67">
        <v>30092.144</v>
      </c>
      <c r="E27" s="67">
        <v>0</v>
      </c>
      <c r="F27" s="67">
        <v>770.98900000000003</v>
      </c>
      <c r="G27" s="67">
        <v>7.7380000000000004</v>
      </c>
      <c r="H27" s="67">
        <v>0</v>
      </c>
      <c r="I27" s="282">
        <f t="shared" si="2"/>
        <v>82313.702000000005</v>
      </c>
      <c r="K27" s="27"/>
      <c r="L27" s="27"/>
      <c r="M27" s="27"/>
      <c r="N27" s="27"/>
      <c r="O27" s="27"/>
      <c r="P27" s="27"/>
      <c r="Q27" s="27"/>
    </row>
    <row r="28" spans="1:17" ht="13.5" customHeight="1" x14ac:dyDescent="0.25">
      <c r="A28" s="70" t="s">
        <v>7</v>
      </c>
      <c r="B28" s="67">
        <v>47970.303999999996</v>
      </c>
      <c r="C28" s="67">
        <v>3896.16</v>
      </c>
      <c r="D28" s="67">
        <v>45475.277999999998</v>
      </c>
      <c r="E28" s="67">
        <v>0</v>
      </c>
      <c r="F28" s="67">
        <v>720.83399999999995</v>
      </c>
      <c r="G28" s="67">
        <v>13.246</v>
      </c>
      <c r="H28" s="67">
        <v>0</v>
      </c>
      <c r="I28" s="282">
        <f t="shared" si="2"/>
        <v>98075.822</v>
      </c>
      <c r="K28" s="27"/>
      <c r="L28" s="27"/>
      <c r="M28" s="27"/>
      <c r="N28" s="27"/>
      <c r="O28" s="27"/>
      <c r="P28" s="27"/>
      <c r="Q28" s="27"/>
    </row>
    <row r="29" spans="1:17" ht="13.5" customHeight="1" x14ac:dyDescent="0.25">
      <c r="A29" s="70" t="s">
        <v>8</v>
      </c>
      <c r="B29" s="67">
        <v>47505.417999999998</v>
      </c>
      <c r="C29" s="67">
        <v>4110.4480000000003</v>
      </c>
      <c r="D29" s="67">
        <v>47548.413</v>
      </c>
      <c r="E29" s="67">
        <v>0</v>
      </c>
      <c r="F29" s="67">
        <v>725.20899999999995</v>
      </c>
      <c r="G29" s="67">
        <v>6.7160000000000002</v>
      </c>
      <c r="H29" s="67">
        <v>0</v>
      </c>
      <c r="I29" s="282">
        <f t="shared" si="2"/>
        <v>99896.203999999998</v>
      </c>
      <c r="K29" s="27"/>
      <c r="L29" s="27"/>
      <c r="M29" s="27"/>
      <c r="N29" s="27"/>
      <c r="O29" s="27"/>
      <c r="P29" s="27"/>
      <c r="Q29" s="27"/>
    </row>
    <row r="30" spans="1:17" ht="13.5" customHeight="1" x14ac:dyDescent="0.25">
      <c r="A30" s="70" t="s">
        <v>9</v>
      </c>
      <c r="B30" s="67">
        <v>48095.970999999998</v>
      </c>
      <c r="C30" s="67">
        <v>3653.7570000000001</v>
      </c>
      <c r="D30" s="67">
        <v>42235.610999999997</v>
      </c>
      <c r="E30" s="67">
        <v>0</v>
      </c>
      <c r="F30" s="67">
        <v>734.303</v>
      </c>
      <c r="G30" s="67">
        <v>6.5250000000000004</v>
      </c>
      <c r="H30" s="67">
        <v>0</v>
      </c>
      <c r="I30" s="282">
        <f t="shared" si="2"/>
        <v>94726.166999999987</v>
      </c>
      <c r="K30" s="27"/>
      <c r="L30" s="27"/>
      <c r="M30" s="27"/>
      <c r="N30" s="27"/>
      <c r="O30" s="27"/>
      <c r="P30" s="27"/>
      <c r="Q30" s="27"/>
    </row>
    <row r="31" spans="1:17" ht="13.5" customHeight="1" x14ac:dyDescent="0.25">
      <c r="A31" s="70" t="s">
        <v>10</v>
      </c>
      <c r="B31" s="67">
        <v>43660.106</v>
      </c>
      <c r="C31" s="67">
        <v>2279.0859999999998</v>
      </c>
      <c r="D31" s="67">
        <v>28604.396000000001</v>
      </c>
      <c r="E31" s="67">
        <v>0</v>
      </c>
      <c r="F31" s="67">
        <v>697.63400000000001</v>
      </c>
      <c r="G31" s="67">
        <v>4.7290000000000001</v>
      </c>
      <c r="H31" s="67">
        <v>0</v>
      </c>
      <c r="I31" s="282">
        <f t="shared" si="2"/>
        <v>75245.951000000015</v>
      </c>
      <c r="K31" s="27"/>
      <c r="L31" s="27"/>
      <c r="M31" s="27"/>
      <c r="N31" s="27"/>
      <c r="O31" s="27"/>
      <c r="P31" s="27"/>
      <c r="Q31" s="27"/>
    </row>
    <row r="32" spans="1:17" ht="13.5" customHeight="1" x14ac:dyDescent="0.25">
      <c r="A32" s="70" t="s">
        <v>11</v>
      </c>
      <c r="B32" s="67">
        <v>46257.828000000001</v>
      </c>
      <c r="C32" s="67">
        <v>2754.3150000000001</v>
      </c>
      <c r="D32" s="67">
        <v>25167.777999999998</v>
      </c>
      <c r="E32" s="67">
        <v>0</v>
      </c>
      <c r="F32" s="67">
        <v>745.82100000000003</v>
      </c>
      <c r="G32" s="67">
        <v>3.3159999999999998</v>
      </c>
      <c r="H32" s="67">
        <v>0</v>
      </c>
      <c r="I32" s="282">
        <f t="shared" si="2"/>
        <v>74929.058000000005</v>
      </c>
      <c r="K32" s="27"/>
      <c r="L32" s="27"/>
      <c r="M32" s="27"/>
      <c r="N32" s="27"/>
      <c r="O32" s="27"/>
      <c r="P32" s="27"/>
      <c r="Q32" s="27"/>
    </row>
    <row r="33" spans="1:17" ht="13.5" customHeight="1" x14ac:dyDescent="0.25">
      <c r="A33" s="70" t="s">
        <v>12</v>
      </c>
      <c r="B33" s="67">
        <v>44168.508000000002</v>
      </c>
      <c r="C33" s="67">
        <v>1958.9649999999999</v>
      </c>
      <c r="D33" s="67">
        <v>17689.928</v>
      </c>
      <c r="E33" s="67">
        <v>0</v>
      </c>
      <c r="F33" s="67">
        <v>729.90899999999999</v>
      </c>
      <c r="G33" s="67">
        <v>2.2570000000000001</v>
      </c>
      <c r="H33" s="67">
        <v>0</v>
      </c>
      <c r="I33" s="282">
        <f t="shared" si="2"/>
        <v>64549.566999999995</v>
      </c>
      <c r="K33" s="27"/>
      <c r="L33" s="27"/>
      <c r="M33" s="27"/>
      <c r="N33" s="27"/>
      <c r="O33" s="27"/>
      <c r="P33" s="27"/>
      <c r="Q33" s="27"/>
    </row>
    <row r="34" spans="1:17" ht="13.5" customHeight="1" x14ac:dyDescent="0.25">
      <c r="A34" s="70" t="s">
        <v>13</v>
      </c>
      <c r="B34" s="67">
        <v>43268.453000000001</v>
      </c>
      <c r="C34" s="67">
        <v>2129.0070000000001</v>
      </c>
      <c r="D34" s="67">
        <v>17432.387999999999</v>
      </c>
      <c r="E34" s="67">
        <v>0</v>
      </c>
      <c r="F34" s="67">
        <v>713.64200000000005</v>
      </c>
      <c r="G34" s="67">
        <v>0</v>
      </c>
      <c r="H34" s="67">
        <v>0</v>
      </c>
      <c r="I34" s="282">
        <f t="shared" si="2"/>
        <v>63543.49</v>
      </c>
      <c r="K34" s="27"/>
      <c r="L34" s="27"/>
      <c r="M34" s="27"/>
      <c r="N34" s="27"/>
      <c r="O34" s="27"/>
      <c r="P34" s="27"/>
      <c r="Q34" s="27"/>
    </row>
    <row r="35" spans="1:17" ht="13.5" customHeight="1" x14ac:dyDescent="0.25">
      <c r="A35" s="295" t="s">
        <v>22</v>
      </c>
      <c r="B35" s="71">
        <f t="shared" ref="B35:G35" si="3">+SUM(B23:B34)</f>
        <v>548336.03751000005</v>
      </c>
      <c r="C35" s="71">
        <f t="shared" si="3"/>
        <v>33234.440677999999</v>
      </c>
      <c r="D35" s="71">
        <f t="shared" si="3"/>
        <v>313691.71805999998</v>
      </c>
      <c r="E35" s="71">
        <f t="shared" si="3"/>
        <v>0</v>
      </c>
      <c r="F35" s="71">
        <f t="shared" si="3"/>
        <v>8798.2919999999995</v>
      </c>
      <c r="G35" s="71">
        <f t="shared" si="3"/>
        <v>52.567</v>
      </c>
      <c r="H35" s="71">
        <f>+SUM(H23:H34)</f>
        <v>0</v>
      </c>
      <c r="I35" s="282">
        <f t="shared" si="2"/>
        <v>904113.05524800008</v>
      </c>
    </row>
    <row r="36" spans="1:17" s="28" customFormat="1" x14ac:dyDescent="0.25">
      <c r="A36" s="74"/>
      <c r="B36" s="33"/>
      <c r="C36" s="33"/>
      <c r="D36" s="33"/>
      <c r="E36" s="33"/>
      <c r="F36" s="33"/>
      <c r="G36" s="20"/>
      <c r="H36" s="20"/>
      <c r="I36" s="33"/>
    </row>
    <row r="37" spans="1:17" s="28" customFormat="1" x14ac:dyDescent="0.25">
      <c r="A37" s="74"/>
      <c r="B37" s="33"/>
      <c r="C37" s="33"/>
      <c r="D37" s="33"/>
      <c r="E37" s="33"/>
      <c r="F37" s="33"/>
      <c r="G37" s="20"/>
      <c r="H37" s="20"/>
      <c r="I37" s="33"/>
    </row>
    <row r="38" spans="1:17" x14ac:dyDescent="0.25">
      <c r="A38" s="20"/>
      <c r="B38" s="20"/>
      <c r="C38" s="20"/>
      <c r="D38" s="20"/>
      <c r="E38" s="20"/>
      <c r="F38" s="20"/>
      <c r="G38" s="20"/>
      <c r="H38" s="20"/>
      <c r="I38" s="20"/>
    </row>
    <row r="39" spans="1:17" x14ac:dyDescent="0.25">
      <c r="G39" s="20"/>
      <c r="H39" s="20"/>
    </row>
    <row r="40" spans="1:17" x14ac:dyDescent="0.25">
      <c r="G40" s="20"/>
      <c r="H40" s="20"/>
    </row>
    <row r="41" spans="1:17" x14ac:dyDescent="0.25">
      <c r="G41" s="20"/>
      <c r="H41" s="20"/>
    </row>
    <row r="42" spans="1:17" x14ac:dyDescent="0.25">
      <c r="G42" s="20"/>
      <c r="H42" s="20"/>
    </row>
    <row r="43" spans="1:17" x14ac:dyDescent="0.25">
      <c r="G43" s="20"/>
      <c r="H43" s="20"/>
    </row>
    <row r="44" spans="1:17" x14ac:dyDescent="0.25">
      <c r="G44" s="20"/>
      <c r="H44" s="20"/>
    </row>
    <row r="45" spans="1:17" x14ac:dyDescent="0.25">
      <c r="G45" s="20"/>
      <c r="H45" s="20"/>
    </row>
    <row r="55" spans="1:9" x14ac:dyDescent="0.25">
      <c r="A55" s="12"/>
      <c r="B55" s="12"/>
      <c r="C55" s="12"/>
      <c r="D55" s="12"/>
      <c r="E55" s="12"/>
      <c r="F55" s="12"/>
      <c r="I55" s="12"/>
    </row>
    <row r="56" spans="1:9" x14ac:dyDescent="0.25">
      <c r="A56" s="12"/>
      <c r="B56" s="12"/>
      <c r="C56" s="12"/>
      <c r="D56" s="12"/>
      <c r="E56" s="12"/>
      <c r="F56" s="12"/>
      <c r="I56" s="12"/>
    </row>
    <row r="72" spans="1:9" x14ac:dyDescent="0.25">
      <c r="A72" s="12"/>
      <c r="B72" s="12"/>
      <c r="C72" s="12"/>
      <c r="D72" s="12"/>
      <c r="E72" s="12"/>
      <c r="F72" s="12"/>
      <c r="I72" s="12"/>
    </row>
    <row r="73" spans="1:9" x14ac:dyDescent="0.25">
      <c r="A73" s="12"/>
      <c r="B73" s="12"/>
      <c r="C73" s="12"/>
      <c r="D73" s="12"/>
      <c r="E73" s="12"/>
      <c r="F73" s="12"/>
      <c r="I73" s="12"/>
    </row>
    <row r="74" spans="1:9" x14ac:dyDescent="0.25">
      <c r="A74" s="12"/>
      <c r="B74" s="12"/>
      <c r="C74" s="12"/>
      <c r="D74" s="12"/>
      <c r="E74" s="12"/>
      <c r="F74" s="12"/>
      <c r="I74" s="12"/>
    </row>
    <row r="75" spans="1:9" x14ac:dyDescent="0.25">
      <c r="A75" s="12"/>
      <c r="B75" s="12"/>
      <c r="C75" s="12"/>
      <c r="D75" s="12"/>
      <c r="E75" s="12"/>
      <c r="F75" s="12"/>
      <c r="I75" s="12"/>
    </row>
    <row r="76" spans="1:9" x14ac:dyDescent="0.25">
      <c r="A76" s="12"/>
      <c r="B76" s="12"/>
      <c r="C76" s="12"/>
      <c r="D76" s="12"/>
      <c r="E76" s="12"/>
      <c r="F76" s="12"/>
      <c r="I76" s="12"/>
    </row>
    <row r="77" spans="1:9" x14ac:dyDescent="0.25">
      <c r="A77" s="12"/>
      <c r="B77" s="12"/>
      <c r="C77" s="12"/>
      <c r="D77" s="12"/>
      <c r="E77" s="12"/>
      <c r="F77" s="12"/>
      <c r="I77" s="12"/>
    </row>
    <row r="78" spans="1:9" x14ac:dyDescent="0.25">
      <c r="A78" s="12"/>
      <c r="B78" s="12"/>
      <c r="C78" s="12"/>
      <c r="D78" s="12"/>
      <c r="E78" s="12"/>
      <c r="F78" s="12"/>
      <c r="I78" s="12"/>
    </row>
    <row r="79" spans="1:9" x14ac:dyDescent="0.25">
      <c r="A79" s="12"/>
      <c r="B79" s="12"/>
      <c r="C79" s="12"/>
      <c r="D79" s="12"/>
      <c r="E79" s="12"/>
      <c r="F79" s="12"/>
      <c r="I79" s="12"/>
    </row>
    <row r="80" spans="1:9" x14ac:dyDescent="0.25">
      <c r="A80" s="12"/>
      <c r="B80" s="12"/>
      <c r="C80" s="12"/>
      <c r="D80" s="12"/>
      <c r="E80" s="12"/>
      <c r="F80" s="12"/>
      <c r="I80" s="12"/>
    </row>
    <row r="81" spans="1:9" x14ac:dyDescent="0.25">
      <c r="A81" s="12"/>
      <c r="B81" s="12"/>
      <c r="C81" s="12"/>
      <c r="D81" s="12"/>
      <c r="E81" s="12"/>
      <c r="F81" s="12"/>
      <c r="I81" s="12"/>
    </row>
    <row r="82" spans="1:9" x14ac:dyDescent="0.25">
      <c r="A82" s="12"/>
      <c r="B82" s="12"/>
      <c r="C82" s="12"/>
      <c r="D82" s="12"/>
      <c r="E82" s="12"/>
      <c r="F82" s="12"/>
      <c r="I82" s="12"/>
    </row>
  </sheetData>
  <mergeCells count="2">
    <mergeCell ref="B21:I21"/>
    <mergeCell ref="B4:I4"/>
  </mergeCells>
  <phoneticPr fontId="0" type="noConversion"/>
  <printOptions horizontalCentered="1"/>
  <pageMargins left="0.97" right="1" top="1.2" bottom="0.67" header="0" footer="0"/>
  <pageSetup paperSize="14" scale="96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pageSetUpPr fitToPage="1"/>
  </sheetPr>
  <dimension ref="A1:I19"/>
  <sheetViews>
    <sheetView tabSelected="1" zoomScale="90" zoomScaleNormal="90" workbookViewId="0">
      <selection activeCell="H35" sqref="H35"/>
    </sheetView>
  </sheetViews>
  <sheetFormatPr baseColWidth="10" defaultRowHeight="13.5" x14ac:dyDescent="0.25"/>
  <cols>
    <col min="1" max="1" width="15" style="8" customWidth="1"/>
    <col min="2" max="2" width="17" style="8" bestFit="1" customWidth="1"/>
    <col min="3" max="3" width="16.140625" style="8" bestFit="1" customWidth="1"/>
    <col min="4" max="4" width="16.5703125" style="8" bestFit="1" customWidth="1"/>
    <col min="5" max="5" width="15.5703125" style="8" bestFit="1" customWidth="1"/>
    <col min="6" max="6" width="14.28515625" style="8" customWidth="1"/>
    <col min="7" max="8" width="15" style="8" customWidth="1"/>
    <col min="9" max="9" width="19.5703125" style="8" customWidth="1"/>
    <col min="10" max="16384" width="11.42578125" style="8"/>
  </cols>
  <sheetData>
    <row r="1" spans="1:9" x14ac:dyDescent="0.25">
      <c r="A1" s="58"/>
      <c r="B1" s="58"/>
      <c r="C1" s="58"/>
      <c r="D1" s="58"/>
      <c r="E1" s="58"/>
      <c r="F1" s="59"/>
      <c r="G1" s="59"/>
      <c r="H1" s="59"/>
    </row>
    <row r="2" spans="1:9" x14ac:dyDescent="0.25">
      <c r="A2" s="57" t="s">
        <v>438</v>
      </c>
      <c r="B2" s="57"/>
      <c r="C2" s="57"/>
      <c r="D2" s="57"/>
      <c r="E2" s="57"/>
      <c r="F2" s="59"/>
      <c r="G2" s="59"/>
      <c r="H2" s="59"/>
    </row>
    <row r="3" spans="1:9" x14ac:dyDescent="0.25">
      <c r="A3" s="57"/>
      <c r="B3" s="57"/>
      <c r="C3" s="57"/>
      <c r="D3" s="57"/>
      <c r="E3" s="57"/>
      <c r="F3" s="59"/>
      <c r="G3" s="59"/>
      <c r="H3" s="59"/>
    </row>
    <row r="4" spans="1:9" x14ac:dyDescent="0.25">
      <c r="A4" s="59"/>
      <c r="B4" s="59"/>
      <c r="C4" s="59"/>
      <c r="D4" s="59"/>
      <c r="E4" s="59"/>
      <c r="F4" s="59"/>
      <c r="G4" s="59"/>
      <c r="H4" s="59"/>
    </row>
    <row r="5" spans="1:9" x14ac:dyDescent="0.25">
      <c r="A5" s="437"/>
      <c r="B5" s="664" t="s">
        <v>45</v>
      </c>
      <c r="C5" s="665"/>
      <c r="D5" s="665"/>
      <c r="E5" s="665"/>
      <c r="F5" s="665"/>
      <c r="G5" s="665"/>
      <c r="H5" s="665"/>
      <c r="I5" s="666"/>
    </row>
    <row r="6" spans="1:9" ht="38.25" x14ac:dyDescent="0.25">
      <c r="A6" s="438" t="s">
        <v>0</v>
      </c>
      <c r="B6" s="439" t="s">
        <v>30</v>
      </c>
      <c r="C6" s="440" t="s">
        <v>28</v>
      </c>
      <c r="D6" s="440" t="s">
        <v>27</v>
      </c>
      <c r="E6" s="440" t="s">
        <v>29</v>
      </c>
      <c r="F6" s="440" t="s">
        <v>43</v>
      </c>
      <c r="G6" s="294" t="s">
        <v>423</v>
      </c>
      <c r="H6" s="294" t="s">
        <v>476</v>
      </c>
      <c r="I6" s="440" t="s">
        <v>44</v>
      </c>
    </row>
    <row r="7" spans="1:9" x14ac:dyDescent="0.25">
      <c r="A7" s="434" t="s">
        <v>2</v>
      </c>
      <c r="B7" s="435">
        <f>'48'!B23+'48'!B6+'47_4'!B23+'47_4'!B6+'47_3'!B23+'47_3'!B6+'47_2'!B23+'47_2'!B6+'47_1'!B23+'47_1'!B6</f>
        <v>56668.652600000001</v>
      </c>
      <c r="C7" s="435">
        <f>'48'!C23+'48'!C6+'47_4'!C23+'47_4'!C6+'47_3'!C23+'47_3'!C6+'47_2'!C23+'47_2'!C6+'47_1'!C23+'47_1'!C6</f>
        <v>6282.6089400000001</v>
      </c>
      <c r="D7" s="435">
        <f>'48'!D23+'48'!D6+'47_4'!D23+'47_4'!D6+'47_3'!D23+'47_3'!D6+'47_2'!D23+'47_2'!D6+'47_1'!D23+'47_1'!D6</f>
        <v>30574.277999800001</v>
      </c>
      <c r="E7" s="435">
        <f>'48'!E23+'48'!E6+'47_4'!E23+'47_4'!E6+'47_3'!E23+'47_3'!E6+'47_2'!E23+'47_2'!E6+'47_1'!E23+'47_1'!E6</f>
        <v>1347.2903100000001</v>
      </c>
      <c r="F7" s="435">
        <f>'48'!F23+'48'!F6+'47_4'!F23+'47_4'!F6+'47_3'!F23+'47_3'!F6+'47_2'!F23+'47_2'!F6+'47_1'!F23+'47_1'!F6</f>
        <v>1933.4782</v>
      </c>
      <c r="G7" s="435">
        <f>'48'!G23+'48'!G6+'47_4'!G23+'47_4'!G6+'47_3'!G23+'47_3'!G6+'47_2'!G23+'47_2'!G6+'47_1'!G23+'47_1'!G6</f>
        <v>65.641339999999985</v>
      </c>
      <c r="H7" s="435">
        <f>'48'!H23+'48'!H6+'47_4'!H23+'47_4'!H6+'47_3'!H23+'47_3'!H6+'47_2'!H23+'47_2'!H6+'47_1'!H23+'47_1'!H6</f>
        <v>9110.3161</v>
      </c>
      <c r="I7" s="571">
        <f>+SUM(B7:H7)</f>
        <v>105982.26548979999</v>
      </c>
    </row>
    <row r="8" spans="1:9" x14ac:dyDescent="0.25">
      <c r="A8" s="436" t="s">
        <v>3</v>
      </c>
      <c r="B8" s="435">
        <f>'48'!B24+'48'!B7+'47_4'!B24+'47_4'!B7+'47_3'!B24+'47_3'!B7+'47_2'!B24+'47_2'!B7+'47_1'!B24+'47_1'!B7</f>
        <v>55170.029000000002</v>
      </c>
      <c r="C8" s="435">
        <f>'48'!C24+'48'!C7+'47_4'!C24+'47_4'!C7+'47_3'!C24+'47_3'!C7+'47_2'!C24+'47_2'!C7+'47_1'!C24+'47_1'!C7</f>
        <v>6201.0983199999991</v>
      </c>
      <c r="D8" s="435">
        <f>'48'!D24+'48'!D7+'47_4'!D24+'47_4'!D7+'47_3'!D24+'47_3'!D7+'47_2'!D24+'47_2'!D7+'47_1'!D24+'47_1'!D7</f>
        <v>24616.319299999999</v>
      </c>
      <c r="E8" s="435">
        <f>'48'!E24+'48'!E7+'47_4'!E24+'47_4'!E7+'47_3'!E24+'47_3'!E7+'47_2'!E24+'47_2'!E7+'47_1'!E24+'47_1'!E7</f>
        <v>1216.33149</v>
      </c>
      <c r="F8" s="435">
        <f>'48'!F24+'48'!F7+'47_4'!F24+'47_4'!F7+'47_3'!F24+'47_3'!F7+'47_2'!F24+'47_2'!F7+'47_1'!F24+'47_1'!F7</f>
        <v>1644.5974999999999</v>
      </c>
      <c r="G8" s="435">
        <f>'48'!G24+'48'!G7+'47_4'!G24+'47_4'!G7+'47_3'!G24+'47_3'!G7+'47_2'!G24+'47_2'!G7+'47_1'!G24+'47_1'!G7</f>
        <v>61.708500000000008</v>
      </c>
      <c r="H8" s="435">
        <f>'48'!H24+'48'!H7+'47_4'!H24+'47_4'!H7+'47_3'!H24+'47_3'!H7+'47_2'!H24+'47_2'!H7+'47_1'!H24+'47_1'!H7</f>
        <v>8374.0680000000011</v>
      </c>
      <c r="I8" s="571">
        <f t="shared" ref="I8:I19" si="0">+SUM(B8:H8)</f>
        <v>97284.152109999995</v>
      </c>
    </row>
    <row r="9" spans="1:9" x14ac:dyDescent="0.25">
      <c r="A9" s="436" t="s">
        <v>4</v>
      </c>
      <c r="B9" s="435">
        <f>'48'!B25+'48'!B8+'47_4'!B25+'47_4'!B8+'47_3'!B25+'47_3'!B8+'47_2'!B25+'47_2'!B8+'47_1'!B25+'47_1'!B8</f>
        <v>61477.97490999999</v>
      </c>
      <c r="C9" s="435">
        <f>'48'!C25+'48'!C8+'47_4'!C25+'47_4'!C8+'47_3'!C25+'47_3'!C8+'47_2'!C25+'47_2'!C8+'47_1'!C25+'47_1'!C8</f>
        <v>7317.8136800799994</v>
      </c>
      <c r="D9" s="435">
        <f>'48'!D25+'48'!D8+'47_4'!D25+'47_4'!D8+'47_3'!D25+'47_3'!D8+'47_2'!D25+'47_2'!D8+'47_1'!D25+'47_1'!D8</f>
        <v>30703.654695500001</v>
      </c>
      <c r="E9" s="435">
        <f>'48'!E25+'48'!E8+'47_4'!E25+'47_4'!E8+'47_3'!E25+'47_3'!E8+'47_2'!E25+'47_2'!E8+'47_1'!E25+'47_1'!E8</f>
        <v>1580.3572499999998</v>
      </c>
      <c r="F9" s="435">
        <f>'48'!F25+'48'!F8+'47_4'!F25+'47_4'!F8+'47_3'!F25+'47_3'!F8+'47_2'!F25+'47_2'!F8+'47_1'!F25+'47_1'!F8</f>
        <v>1945.8753999999999</v>
      </c>
      <c r="G9" s="435">
        <f>'48'!G25+'48'!G8+'47_4'!G25+'47_4'!G8+'47_3'!G25+'47_3'!G8+'47_2'!G25+'47_2'!G8+'47_1'!G25+'47_1'!G8</f>
        <v>81.518940000000001</v>
      </c>
      <c r="H9" s="435">
        <f>'48'!H25+'48'!H8+'47_4'!H25+'47_4'!H8+'47_3'!H25+'47_3'!H8+'47_2'!H25+'47_2'!H8+'47_1'!H25+'47_1'!H8</f>
        <v>11652.796399999999</v>
      </c>
      <c r="I9" s="571">
        <f t="shared" si="0"/>
        <v>114759.99127557999</v>
      </c>
    </row>
    <row r="10" spans="1:9" x14ac:dyDescent="0.25">
      <c r="A10" s="436" t="s">
        <v>5</v>
      </c>
      <c r="B10" s="435">
        <f>'48'!B26+'48'!B9+'47_4'!B26+'47_4'!B9+'47_3'!B26+'47_3'!B9+'47_2'!B26+'47_2'!B9+'47_1'!B26+'47_1'!B9</f>
        <v>64633.158100000015</v>
      </c>
      <c r="C10" s="435">
        <f>'48'!C26+'48'!C9+'47_4'!C26+'47_4'!C9+'47_3'!C26+'47_3'!C9+'47_2'!C26+'47_2'!C9+'47_1'!C26+'47_1'!C9</f>
        <v>9034.6860399999987</v>
      </c>
      <c r="D10" s="435">
        <f>'48'!D26+'48'!D9+'47_4'!D26+'47_4'!D9+'47_3'!D26+'47_3'!D9+'47_2'!D26+'47_2'!D9+'47_1'!D26+'47_1'!D9</f>
        <v>40858.156910000012</v>
      </c>
      <c r="E10" s="435">
        <f>'48'!E26+'48'!E9+'47_4'!E26+'47_4'!E9+'47_3'!E26+'47_3'!E9+'47_2'!E26+'47_2'!E9+'47_1'!E26+'47_1'!E9</f>
        <v>2207.4780199999996</v>
      </c>
      <c r="F10" s="435">
        <f>'48'!F26+'48'!F9+'47_4'!F26+'47_4'!F9+'47_3'!F26+'47_3'!F9+'47_2'!F26+'47_2'!F9+'47_1'!F26+'47_1'!F9</f>
        <v>1939.4185</v>
      </c>
      <c r="G10" s="435">
        <f>'48'!G26+'48'!G9+'47_4'!G26+'47_4'!G9+'47_3'!G26+'47_3'!G9+'47_2'!G26+'47_2'!G9+'47_1'!G26+'47_1'!G9</f>
        <v>85.508790000000005</v>
      </c>
      <c r="H10" s="435">
        <f>'48'!H26+'48'!H9+'47_4'!H26+'47_4'!H9+'47_3'!H26+'47_3'!H9+'47_2'!H26+'47_2'!H9+'47_1'!H26+'47_1'!H9</f>
        <v>9995.5635999999995</v>
      </c>
      <c r="I10" s="571">
        <f t="shared" si="0"/>
        <v>128753.96996000002</v>
      </c>
    </row>
    <row r="11" spans="1:9" x14ac:dyDescent="0.25">
      <c r="A11" s="436" t="s">
        <v>6</v>
      </c>
      <c r="B11" s="435">
        <f>'48'!B27+'48'!B10+'47_4'!B27+'47_4'!B10+'47_3'!B27+'47_3'!B10+'47_2'!B27+'47_2'!B10+'47_1'!B27+'47_1'!B10</f>
        <v>65391.1774</v>
      </c>
      <c r="C11" s="435">
        <f>'48'!C27+'48'!C10+'47_4'!C27+'47_4'!C10+'47_3'!C27+'47_3'!C10+'47_2'!C27+'47_2'!C10+'47_1'!C27+'47_1'!C10</f>
        <v>10993.49863</v>
      </c>
      <c r="D11" s="435">
        <f>'48'!D27+'48'!D10+'47_4'!D27+'47_4'!D10+'47_3'!D27+'47_3'!D10+'47_2'!D27+'47_2'!D10+'47_1'!D27+'47_1'!D10</f>
        <v>56553.480730000003</v>
      </c>
      <c r="E11" s="435">
        <f>'48'!E27+'48'!E10+'47_4'!E27+'47_4'!E10+'47_3'!E27+'47_3'!E10+'47_2'!E27+'47_2'!E10+'47_1'!E27+'47_1'!E10</f>
        <v>2515.4098899999999</v>
      </c>
      <c r="F11" s="435">
        <f>'48'!F27+'48'!F10+'47_4'!F27+'47_4'!F10+'47_3'!F27+'47_3'!F10+'47_2'!F27+'47_2'!F10+'47_1'!F27+'47_1'!F10</f>
        <v>1976.0609999999999</v>
      </c>
      <c r="G11" s="435">
        <f>'48'!G27+'48'!G10+'47_4'!G27+'47_4'!G10+'47_3'!G27+'47_3'!G10+'47_2'!G27+'47_2'!G10+'47_1'!G27+'47_1'!G10</f>
        <v>136.15173999999999</v>
      </c>
      <c r="H11" s="435">
        <f>'48'!H27+'48'!H10+'47_4'!H27+'47_4'!H10+'47_3'!H27+'47_3'!H10+'47_2'!H27+'47_2'!H10+'47_1'!H27+'47_1'!H10</f>
        <v>9950.1811999999991</v>
      </c>
      <c r="I11" s="571">
        <f t="shared" si="0"/>
        <v>147515.96059</v>
      </c>
    </row>
    <row r="12" spans="1:9" x14ac:dyDescent="0.25">
      <c r="A12" s="436" t="s">
        <v>7</v>
      </c>
      <c r="B12" s="435">
        <f>'48'!B28+'48'!B11+'47_4'!B28+'47_4'!B11+'47_3'!B28+'47_3'!B11+'47_2'!B28+'47_2'!B11+'47_1'!B28+'47_1'!B11</f>
        <v>64806.712499999987</v>
      </c>
      <c r="C12" s="435">
        <f>'48'!C28+'48'!C11+'47_4'!C28+'47_4'!C11+'47_3'!C28+'47_3'!C11+'47_2'!C28+'47_2'!C11+'47_1'!C28+'47_1'!C11</f>
        <v>12286.42583</v>
      </c>
      <c r="D12" s="435">
        <f>'48'!D28+'48'!D11+'47_4'!D28+'47_4'!D11+'47_3'!D28+'47_3'!D11+'47_2'!D28+'47_2'!D11+'47_1'!D28+'47_1'!D11</f>
        <v>75178.258030000026</v>
      </c>
      <c r="E12" s="435">
        <f>'48'!E28+'48'!E11+'47_4'!E28+'47_4'!E11+'47_3'!E28+'47_3'!E11+'47_2'!E28+'47_2'!E11+'47_1'!E28+'47_1'!E11</f>
        <v>2755.1121899999998</v>
      </c>
      <c r="F12" s="435">
        <f>'48'!F28+'48'!F11+'47_4'!F28+'47_4'!F11+'47_3'!F28+'47_3'!F11+'47_2'!F28+'47_2'!F11+'47_1'!F28+'47_1'!F11</f>
        <v>1796.2491999999997</v>
      </c>
      <c r="G12" s="435">
        <f>'48'!G28+'48'!G11+'47_4'!G28+'47_4'!G11+'47_3'!G28+'47_3'!G11+'47_2'!G28+'47_2'!G11+'47_1'!G28+'47_1'!G11</f>
        <v>148.06174000000001</v>
      </c>
      <c r="H12" s="435">
        <f>'48'!H28+'48'!H11+'47_4'!H28+'47_4'!H11+'47_3'!H28+'47_3'!H11+'47_2'!H28+'47_2'!H11+'47_1'!H28+'47_1'!H11</f>
        <v>9918.3636999999999</v>
      </c>
      <c r="I12" s="571">
        <f t="shared" si="0"/>
        <v>166889.18319000001</v>
      </c>
    </row>
    <row r="13" spans="1:9" x14ac:dyDescent="0.25">
      <c r="A13" s="436" t="s">
        <v>8</v>
      </c>
      <c r="B13" s="435">
        <f>'48'!B29+'48'!B12+'47_4'!B29+'47_4'!B12+'47_3'!B29+'47_3'!B12+'47_2'!B29+'47_2'!B12+'47_1'!B29+'47_1'!B12</f>
        <v>64391.684199999989</v>
      </c>
      <c r="C13" s="435">
        <f>'48'!C29+'48'!C12+'47_4'!C29+'47_4'!C12+'47_3'!C29+'47_3'!C12+'47_2'!C29+'47_2'!C12+'47_1'!C29+'47_1'!C12</f>
        <v>13932.848150000003</v>
      </c>
      <c r="D13" s="435">
        <f>'48'!D29+'48'!D12+'47_4'!D29+'47_4'!D12+'47_3'!D29+'47_3'!D12+'47_2'!D29+'47_2'!D12+'47_1'!D29+'47_1'!D12</f>
        <v>81700.11563</v>
      </c>
      <c r="E13" s="435">
        <f>'48'!E29+'48'!E12+'47_4'!E29+'47_4'!E12+'47_3'!E29+'47_3'!E12+'47_2'!E29+'47_2'!E12+'47_1'!E29+'47_1'!E12</f>
        <v>3115.3267000000001</v>
      </c>
      <c r="F13" s="435">
        <f>'48'!F29+'48'!F12+'47_4'!F29+'47_4'!F12+'47_3'!F29+'47_3'!F12+'47_2'!F29+'47_2'!F12+'47_1'!F29+'47_1'!F12</f>
        <v>1828.8631</v>
      </c>
      <c r="G13" s="435">
        <f>'48'!G29+'48'!G12+'47_4'!G29+'47_4'!G12+'47_3'!G29+'47_3'!G12+'47_2'!G29+'47_2'!G12+'47_1'!G29+'47_1'!G12</f>
        <v>162.70158000000001</v>
      </c>
      <c r="H13" s="435">
        <f>'48'!H29+'48'!H12+'47_4'!H29+'47_4'!H12+'47_3'!H29+'47_3'!H12+'47_2'!H29+'47_2'!H12+'47_1'!H29+'47_1'!H12</f>
        <v>10361.6852</v>
      </c>
      <c r="I13" s="571">
        <f t="shared" si="0"/>
        <v>175493.22456</v>
      </c>
    </row>
    <row r="14" spans="1:9" x14ac:dyDescent="0.25">
      <c r="A14" s="436" t="s">
        <v>9</v>
      </c>
      <c r="B14" s="435">
        <f>'48'!B30+'48'!B13+'47_4'!B30+'47_4'!B13+'47_3'!B30+'47_3'!B13+'47_2'!B30+'47_2'!B13+'47_1'!B30+'47_1'!B13</f>
        <v>65571.833079999997</v>
      </c>
      <c r="C14" s="435">
        <f>'48'!C30+'48'!C13+'47_4'!C30+'47_4'!C13+'47_3'!C30+'47_3'!C13+'47_2'!C30+'47_2'!C13+'47_1'!C30+'47_1'!C13</f>
        <v>12481.940790000002</v>
      </c>
      <c r="D14" s="435">
        <f>'48'!D30+'48'!D13+'47_4'!D30+'47_4'!D13+'47_3'!D30+'47_3'!D13+'47_2'!D30+'47_2'!D13+'47_1'!D30+'47_1'!D13</f>
        <v>73625.300449999995</v>
      </c>
      <c r="E14" s="435">
        <f>'48'!E30+'48'!E13+'47_4'!E30+'47_4'!E13+'47_3'!E30+'47_3'!E13+'47_2'!E30+'47_2'!E13+'47_1'!E30+'47_1'!E13</f>
        <v>2757.7615800000003</v>
      </c>
      <c r="F14" s="435">
        <f>'48'!F30+'48'!F13+'47_4'!F30+'47_4'!F13+'47_3'!F30+'47_3'!F13+'47_2'!F30+'47_2'!F13+'47_1'!F30+'47_1'!F13</f>
        <v>1923.2932000000001</v>
      </c>
      <c r="G14" s="435">
        <f>'48'!G30+'48'!G13+'47_4'!G30+'47_4'!G13+'47_3'!G30+'47_3'!G13+'47_2'!G30+'47_2'!G13+'47_1'!G30+'47_1'!G13</f>
        <v>138.13107999999997</v>
      </c>
      <c r="H14" s="435">
        <f>'48'!H30+'48'!H13+'47_4'!H30+'47_4'!H13+'47_3'!H30+'47_3'!H13+'47_2'!H30+'47_2'!H13+'47_1'!H30+'47_1'!H13</f>
        <v>10092.944</v>
      </c>
      <c r="I14" s="571">
        <f t="shared" si="0"/>
        <v>166591.20418</v>
      </c>
    </row>
    <row r="15" spans="1:9" x14ac:dyDescent="0.25">
      <c r="A15" s="436" t="s">
        <v>10</v>
      </c>
      <c r="B15" s="435">
        <f>'48'!B31+'48'!B14+'47_4'!B31+'47_4'!B14+'47_3'!B31+'47_3'!B14+'47_2'!B31+'47_2'!B14+'47_1'!B31+'47_1'!B14</f>
        <v>59836.491329999997</v>
      </c>
      <c r="C15" s="435">
        <f>'48'!C31+'48'!C14+'47_4'!C31+'47_4'!C14+'47_3'!C31+'47_3'!C14+'47_2'!C31+'47_2'!C14+'47_1'!C31+'47_1'!C14</f>
        <v>10412.866599999999</v>
      </c>
      <c r="D15" s="435">
        <f>'48'!D31+'48'!D14+'47_4'!D31+'47_4'!D14+'47_3'!D31+'47_3'!D14+'47_2'!D31+'47_2'!D14+'47_1'!D31+'47_1'!D14</f>
        <v>57610.302410000004</v>
      </c>
      <c r="E15" s="435">
        <f>'48'!E31+'48'!E14+'47_4'!E31+'47_4'!E14+'47_3'!E31+'47_3'!E14+'47_2'!E31+'47_2'!E14+'47_1'!E31+'47_1'!E14</f>
        <v>2659.27295</v>
      </c>
      <c r="F15" s="435">
        <f>'48'!F31+'48'!F14+'47_4'!F31+'47_4'!F14+'47_3'!F31+'47_3'!F14+'47_2'!F31+'47_2'!F14+'47_1'!F31+'47_1'!F14</f>
        <v>1799.9923999999999</v>
      </c>
      <c r="G15" s="435">
        <f>'48'!G31+'48'!G14+'47_4'!G31+'47_4'!G14+'47_3'!G31+'47_3'!G14+'47_2'!G31+'47_2'!G14+'47_1'!G31+'47_1'!G14</f>
        <v>119.34428</v>
      </c>
      <c r="H15" s="435">
        <f>'48'!H31+'48'!H14+'47_4'!H31+'47_4'!H14+'47_3'!H31+'47_3'!H14+'47_2'!H31+'47_2'!H14+'47_1'!H31+'47_1'!H14</f>
        <v>8809.6836799999983</v>
      </c>
      <c r="I15" s="571">
        <f t="shared" si="0"/>
        <v>141247.95364999998</v>
      </c>
    </row>
    <row r="16" spans="1:9" x14ac:dyDescent="0.25">
      <c r="A16" s="436" t="s">
        <v>11</v>
      </c>
      <c r="B16" s="435">
        <f>'48'!B32+'48'!B15+'47_4'!B32+'47_4'!B15+'47_3'!B32+'47_3'!B15+'47_2'!B32+'47_2'!B15+'47_1'!B32+'47_1'!B15</f>
        <v>62844.042000000009</v>
      </c>
      <c r="C16" s="435">
        <f>'48'!C32+'48'!C15+'47_4'!C32+'47_4'!C15+'47_3'!C32+'47_3'!C15+'47_2'!C32+'47_2'!C15+'47_1'!C32+'47_1'!C15</f>
        <v>9993.773000000001</v>
      </c>
      <c r="D16" s="435">
        <f>'48'!D32+'48'!D15+'47_4'!D32+'47_4'!D15+'47_3'!D32+'47_3'!D15+'47_2'!D32+'47_2'!D15+'47_1'!D32+'47_1'!D15</f>
        <v>51343.101999999999</v>
      </c>
      <c r="E16" s="435">
        <f>'48'!E32+'48'!E15+'47_4'!E32+'47_4'!E15+'47_3'!E32+'47_3'!E15+'47_2'!E32+'47_2'!E15+'47_1'!E32+'47_1'!E15</f>
        <v>2262.7719999999999</v>
      </c>
      <c r="F16" s="435">
        <f>'48'!F32+'48'!F15+'47_4'!F32+'47_4'!F15+'47_3'!F32+'47_3'!F15+'47_2'!F32+'47_2'!F15+'47_1'!F32+'47_1'!F15</f>
        <v>1991.3270000000002</v>
      </c>
      <c r="G16" s="435">
        <f>'48'!G32+'48'!G15+'47_4'!G32+'47_4'!G15+'47_3'!G32+'47_3'!G15+'47_2'!G32+'47_2'!G15+'47_1'!G32+'47_1'!G15</f>
        <v>109.04400000000001</v>
      </c>
      <c r="H16" s="435">
        <f>'48'!H32+'48'!H15+'47_4'!H32+'47_4'!H15+'47_3'!H32+'47_3'!H15+'47_2'!H32+'47_2'!H15+'47_1'!H32+'47_1'!H15</f>
        <v>9093.5609999999997</v>
      </c>
      <c r="I16" s="571">
        <f t="shared" si="0"/>
        <v>137637.62099999998</v>
      </c>
    </row>
    <row r="17" spans="1:9" x14ac:dyDescent="0.25">
      <c r="A17" s="436" t="s">
        <v>12</v>
      </c>
      <c r="B17" s="435">
        <f>'48'!B33+'48'!B16+'47_4'!B33+'47_4'!B16+'47_3'!B33+'47_3'!B16+'47_2'!B33+'47_2'!B16+'47_1'!B33+'47_1'!B16</f>
        <v>60042.020000000004</v>
      </c>
      <c r="C17" s="435">
        <f>'48'!C33+'48'!C16+'47_4'!C33+'47_4'!C16+'47_3'!C33+'47_3'!C16+'47_2'!C33+'47_2'!C16+'47_1'!C33+'47_1'!C16</f>
        <v>8080.8519999999999</v>
      </c>
      <c r="D17" s="435">
        <f>'48'!D33+'48'!D16+'47_4'!D33+'47_4'!D16+'47_3'!D33+'47_3'!D16+'47_2'!D33+'47_2'!D16+'47_1'!D33+'47_1'!D16</f>
        <v>39974.239999999991</v>
      </c>
      <c r="E17" s="435">
        <f>'48'!E33+'48'!E16+'47_4'!E33+'47_4'!E16+'47_3'!E33+'47_3'!E16+'47_2'!E33+'47_2'!E16+'47_1'!E33+'47_1'!E16</f>
        <v>2178.5820000000003</v>
      </c>
      <c r="F17" s="435">
        <f>'48'!F33+'48'!F16+'47_4'!F33+'47_4'!F16+'47_3'!F33+'47_3'!F16+'47_2'!F33+'47_2'!F16+'47_1'!F33+'47_1'!F16</f>
        <v>1922.7779999999998</v>
      </c>
      <c r="G17" s="435">
        <f>'48'!G33+'48'!G16+'47_4'!G33+'47_4'!G16+'47_3'!G33+'47_3'!G16+'47_2'!G33+'47_2'!G16+'47_1'!G33+'47_1'!G16</f>
        <v>84.073999999999998</v>
      </c>
      <c r="H17" s="435">
        <f>'48'!H33+'48'!H16+'47_4'!H33+'47_4'!H16+'47_3'!H33+'47_3'!H16+'47_2'!H33+'47_2'!H16+'47_1'!H33+'47_1'!H16</f>
        <v>8456.6680000000015</v>
      </c>
      <c r="I17" s="571">
        <f t="shared" si="0"/>
        <v>120739.21399999999</v>
      </c>
    </row>
    <row r="18" spans="1:9" x14ac:dyDescent="0.25">
      <c r="A18" s="436" t="s">
        <v>13</v>
      </c>
      <c r="B18" s="435">
        <f>'48'!B34+'48'!B17+'47_4'!B34+'47_4'!B17+'47_3'!B34+'47_3'!B17+'47_2'!B34+'47_2'!B17+'47_1'!B34+'47_1'!B17</f>
        <v>58199.336000000003</v>
      </c>
      <c r="C18" s="435">
        <f>'48'!C34+'48'!C17+'47_4'!C34+'47_4'!C17+'47_3'!C34+'47_3'!C17+'47_2'!C34+'47_2'!C17+'47_1'!C34+'47_1'!C17</f>
        <v>7147.8939999999984</v>
      </c>
      <c r="D18" s="435">
        <f>'48'!D34+'48'!D17+'47_4'!D34+'47_4'!D17+'47_3'!D34+'47_3'!D17+'47_2'!D34+'47_2'!D17+'47_1'!D34+'47_1'!D17</f>
        <v>35190.591</v>
      </c>
      <c r="E18" s="435">
        <f>'48'!E34+'48'!E17+'47_4'!E34+'47_4'!E17+'47_3'!E34+'47_3'!E17+'47_2'!E34+'47_2'!E17+'47_1'!E34+'47_1'!E17</f>
        <v>1605.0700000000002</v>
      </c>
      <c r="F18" s="435">
        <f>'48'!F34+'48'!F17+'47_4'!F34+'47_4'!F17+'47_3'!F34+'47_3'!F17+'47_2'!F34+'47_2'!F17+'47_1'!F34+'47_1'!F17</f>
        <v>1928.7139999999999</v>
      </c>
      <c r="G18" s="435">
        <f>'48'!G34+'48'!G17+'47_4'!G34+'47_4'!G17+'47_3'!G34+'47_3'!G17+'47_2'!G34+'47_2'!G17+'47_1'!G34+'47_1'!G17</f>
        <v>57.161999999999999</v>
      </c>
      <c r="H18" s="435">
        <f>'48'!H34+'48'!H17+'47_4'!H34+'47_4'!H17+'47_3'!H34+'47_3'!H17+'47_2'!H34+'47_2'!H17+'47_1'!H34+'47_1'!H17</f>
        <v>9307.9259999999995</v>
      </c>
      <c r="I18" s="571">
        <f t="shared" si="0"/>
        <v>113436.693</v>
      </c>
    </row>
    <row r="19" spans="1:9" x14ac:dyDescent="0.25">
      <c r="A19" s="529" t="s">
        <v>22</v>
      </c>
      <c r="B19" s="570">
        <f t="shared" ref="B19:G19" si="1">+SUM(B7:B18)</f>
        <v>739033.11112000002</v>
      </c>
      <c r="C19" s="570">
        <f t="shared" si="1"/>
        <v>114166.30598008</v>
      </c>
      <c r="D19" s="570">
        <f t="shared" si="1"/>
        <v>597927.79915530002</v>
      </c>
      <c r="E19" s="570">
        <f t="shared" si="1"/>
        <v>26200.764380000001</v>
      </c>
      <c r="F19" s="570">
        <f t="shared" si="1"/>
        <v>22630.647499999999</v>
      </c>
      <c r="G19" s="570">
        <f t="shared" si="1"/>
        <v>1249.0479900000003</v>
      </c>
      <c r="H19" s="570">
        <f>SUM(H7:H18)</f>
        <v>115123.75688</v>
      </c>
      <c r="I19" s="571">
        <f t="shared" si="0"/>
        <v>1616331.4330053802</v>
      </c>
    </row>
  </sheetData>
  <mergeCells count="1">
    <mergeCell ref="B5:I5"/>
  </mergeCells>
  <phoneticPr fontId="0" type="noConversion"/>
  <pageMargins left="0.74803149606299213" right="0.74803149606299213" top="0.98425196850393704" bottom="0.98425196850393704" header="0" footer="0"/>
  <pageSetup paperSize="1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/>
  <dimension ref="B1:F72"/>
  <sheetViews>
    <sheetView topLeftCell="A43" zoomScaleNormal="100" workbookViewId="0">
      <selection activeCell="E71" sqref="E71"/>
    </sheetView>
  </sheetViews>
  <sheetFormatPr baseColWidth="10" defaultRowHeight="13.5" x14ac:dyDescent="0.25"/>
  <cols>
    <col min="1" max="1" width="11.42578125" style="8"/>
    <col min="2" max="2" width="34.42578125" style="8" customWidth="1"/>
    <col min="3" max="3" width="14" style="8" customWidth="1"/>
    <col min="4" max="4" width="19" style="8" customWidth="1"/>
    <col min="5" max="5" width="15.85546875" style="8" customWidth="1"/>
    <col min="6" max="6" width="15.42578125" style="421" customWidth="1"/>
    <col min="7" max="16384" width="11.42578125" style="8"/>
  </cols>
  <sheetData>
    <row r="1" spans="2:6" x14ac:dyDescent="0.25">
      <c r="B1" s="13" t="s">
        <v>444</v>
      </c>
      <c r="C1" s="9"/>
      <c r="D1" s="9"/>
      <c r="E1" s="9"/>
      <c r="F1" s="420"/>
    </row>
    <row r="2" spans="2:6" x14ac:dyDescent="0.25">
      <c r="B2" s="9"/>
      <c r="C2" s="9"/>
      <c r="D2" s="9"/>
      <c r="E2" s="9"/>
      <c r="F2" s="420"/>
    </row>
    <row r="3" spans="2:6" x14ac:dyDescent="0.25">
      <c r="B3" s="9"/>
      <c r="C3" s="9"/>
      <c r="D3" s="9"/>
      <c r="E3" s="9"/>
      <c r="F3" s="420"/>
    </row>
    <row r="4" spans="2:6" x14ac:dyDescent="0.25">
      <c r="B4" s="11" t="s">
        <v>86</v>
      </c>
      <c r="C4" s="9"/>
      <c r="D4" s="9"/>
      <c r="E4" s="9"/>
      <c r="F4" s="420"/>
    </row>
    <row r="5" spans="2:6" ht="14.25" thickBot="1" x14ac:dyDescent="0.3">
      <c r="B5" s="9"/>
      <c r="C5" s="9"/>
      <c r="D5" s="9"/>
      <c r="E5" s="9"/>
      <c r="F5" s="420"/>
    </row>
    <row r="6" spans="2:6" ht="14.25" thickBot="1" x14ac:dyDescent="0.3">
      <c r="B6" s="466" t="s">
        <v>87</v>
      </c>
      <c r="C6" s="464"/>
      <c r="D6" s="468" t="s">
        <v>88</v>
      </c>
      <c r="E6" s="464"/>
      <c r="F6" s="465"/>
    </row>
    <row r="7" spans="2:6" ht="14.25" thickBot="1" x14ac:dyDescent="0.3">
      <c r="B7" s="467" t="s">
        <v>89</v>
      </c>
      <c r="C7" s="469" t="s">
        <v>216</v>
      </c>
      <c r="D7" s="469" t="s">
        <v>215</v>
      </c>
      <c r="E7" s="469" t="s">
        <v>217</v>
      </c>
      <c r="F7" s="469" t="s">
        <v>15</v>
      </c>
    </row>
    <row r="8" spans="2:6" ht="14.25" thickBot="1" x14ac:dyDescent="0.3">
      <c r="B8" s="470" t="s">
        <v>23</v>
      </c>
      <c r="C8" s="471">
        <f>'7'!N5</f>
        <v>92041.080000000016</v>
      </c>
      <c r="D8" s="471">
        <f>'8'!N5</f>
        <v>283613.00900000002</v>
      </c>
      <c r="E8" s="471">
        <f>'9'!N5</f>
        <v>413881.75199999998</v>
      </c>
      <c r="F8" s="471">
        <f>E8+D8+C8</f>
        <v>789535.84100000001</v>
      </c>
    </row>
    <row r="9" spans="2:6" ht="14.25" x14ac:dyDescent="0.3">
      <c r="B9" s="472" t="s">
        <v>369</v>
      </c>
      <c r="C9" s="473">
        <f>'7'!N6</f>
        <v>-70.043999999999983</v>
      </c>
      <c r="D9" s="473">
        <f>'8'!N6</f>
        <v>0</v>
      </c>
      <c r="E9" s="473">
        <f>'9'!N6</f>
        <v>0</v>
      </c>
      <c r="F9" s="473">
        <f t="shared" ref="F9:F71" si="0">E9+D9+C9</f>
        <v>-70.043999999999983</v>
      </c>
    </row>
    <row r="10" spans="2:6" ht="14.25" x14ac:dyDescent="0.3">
      <c r="B10" s="474" t="s">
        <v>413</v>
      </c>
      <c r="C10" s="475">
        <f>'7'!N7</f>
        <v>10108.686</v>
      </c>
      <c r="D10" s="475">
        <f>'8'!N7</f>
        <v>201795.44000000003</v>
      </c>
      <c r="E10" s="475">
        <f>'9'!N7</f>
        <v>0</v>
      </c>
      <c r="F10" s="475">
        <f t="shared" si="0"/>
        <v>211904.12600000002</v>
      </c>
    </row>
    <row r="11" spans="2:6" ht="14.25" x14ac:dyDescent="0.3">
      <c r="B11" s="474" t="s">
        <v>421</v>
      </c>
      <c r="C11" s="475">
        <f>'7'!N8</f>
        <v>0</v>
      </c>
      <c r="D11" s="475">
        <f>'8'!N8</f>
        <v>0</v>
      </c>
      <c r="E11" s="475">
        <f>'9'!N8</f>
        <v>176029.109</v>
      </c>
      <c r="F11" s="475">
        <f t="shared" si="0"/>
        <v>176029.109</v>
      </c>
    </row>
    <row r="12" spans="2:6" ht="14.25" x14ac:dyDescent="0.3">
      <c r="B12" s="474" t="s">
        <v>370</v>
      </c>
      <c r="C12" s="475">
        <f>'7'!N9</f>
        <v>82002.438000000009</v>
      </c>
      <c r="D12" s="475">
        <f>'8'!N9</f>
        <v>81817.569000000003</v>
      </c>
      <c r="E12" s="475">
        <f>'9'!N9</f>
        <v>0</v>
      </c>
      <c r="F12" s="475">
        <f t="shared" si="0"/>
        <v>163820.00700000001</v>
      </c>
    </row>
    <row r="13" spans="2:6" ht="15" thickBot="1" x14ac:dyDescent="0.35">
      <c r="B13" s="476" t="s">
        <v>371</v>
      </c>
      <c r="C13" s="477">
        <f>'7'!N10</f>
        <v>0</v>
      </c>
      <c r="D13" s="477">
        <f>'8'!N10</f>
        <v>0</v>
      </c>
      <c r="E13" s="477">
        <f>'9'!N10</f>
        <v>237852.64300000001</v>
      </c>
      <c r="F13" s="477">
        <f t="shared" si="0"/>
        <v>237852.64300000001</v>
      </c>
    </row>
    <row r="14" spans="2:6" ht="14.25" thickBot="1" x14ac:dyDescent="0.3">
      <c r="B14" s="470" t="s">
        <v>372</v>
      </c>
      <c r="C14" s="471">
        <f>'7'!N11</f>
        <v>2114134.1159999995</v>
      </c>
      <c r="D14" s="471">
        <f>'8'!N11</f>
        <v>1856040.2209999999</v>
      </c>
      <c r="E14" s="471">
        <f>'9'!N11</f>
        <v>7918.6120000000083</v>
      </c>
      <c r="F14" s="471">
        <f t="shared" si="0"/>
        <v>3978092.9489999991</v>
      </c>
    </row>
    <row r="15" spans="2:6" ht="14.25" x14ac:dyDescent="0.3">
      <c r="B15" s="472" t="s">
        <v>373</v>
      </c>
      <c r="C15" s="473">
        <f>'7'!N12</f>
        <v>0</v>
      </c>
      <c r="D15" s="473">
        <f>'8'!N12</f>
        <v>-4.1970000000000001</v>
      </c>
      <c r="E15" s="473">
        <f>'9'!N12</f>
        <v>0</v>
      </c>
      <c r="F15" s="473">
        <f t="shared" si="0"/>
        <v>-4.1970000000000001</v>
      </c>
    </row>
    <row r="16" spans="2:6" ht="14.25" x14ac:dyDescent="0.3">
      <c r="B16" s="472" t="s">
        <v>431</v>
      </c>
      <c r="C16" s="473">
        <f>'7'!N13</f>
        <v>6117.9620000000004</v>
      </c>
      <c r="D16" s="473">
        <f>'8'!N13</f>
        <v>0</v>
      </c>
      <c r="E16" s="473">
        <f>'9'!N13</f>
        <v>0</v>
      </c>
      <c r="F16" s="473">
        <f>E16+D16+C16</f>
        <v>6117.9620000000004</v>
      </c>
    </row>
    <row r="17" spans="2:6" ht="14.25" x14ac:dyDescent="0.3">
      <c r="B17" s="474" t="s">
        <v>374</v>
      </c>
      <c r="C17" s="475">
        <f>'7'!N14</f>
        <v>31688.178</v>
      </c>
      <c r="D17" s="475">
        <f>'8'!N14</f>
        <v>-13843.691000000001</v>
      </c>
      <c r="E17" s="475">
        <f>'9'!N14</f>
        <v>0</v>
      </c>
      <c r="F17" s="475">
        <f t="shared" si="0"/>
        <v>17844.487000000001</v>
      </c>
    </row>
    <row r="18" spans="2:6" ht="14.25" x14ac:dyDescent="0.3">
      <c r="B18" s="474" t="s">
        <v>375</v>
      </c>
      <c r="C18" s="475">
        <f>'7'!N15</f>
        <v>1112457.8589999999</v>
      </c>
      <c r="D18" s="475">
        <f>'8'!N15</f>
        <v>0</v>
      </c>
      <c r="E18" s="475">
        <f>'9'!N15</f>
        <v>0</v>
      </c>
      <c r="F18" s="475">
        <f t="shared" si="0"/>
        <v>1112457.8589999999</v>
      </c>
    </row>
    <row r="19" spans="2:6" ht="14.25" x14ac:dyDescent="0.3">
      <c r="B19" s="474" t="s">
        <v>376</v>
      </c>
      <c r="C19" s="475">
        <f>'7'!N16</f>
        <v>295549.34799999988</v>
      </c>
      <c r="D19" s="475">
        <f>'8'!N16</f>
        <v>1269178.557</v>
      </c>
      <c r="E19" s="475">
        <f>'9'!N16</f>
        <v>39074.506000000008</v>
      </c>
      <c r="F19" s="475">
        <f t="shared" si="0"/>
        <v>1603802.4109999998</v>
      </c>
    </row>
    <row r="20" spans="2:6" ht="14.25" x14ac:dyDescent="0.3">
      <c r="B20" s="474" t="s">
        <v>377</v>
      </c>
      <c r="C20" s="475">
        <f>'7'!N17</f>
        <v>505730.58500000002</v>
      </c>
      <c r="D20" s="475">
        <f>'8'!N17</f>
        <v>29873.954000000002</v>
      </c>
      <c r="E20" s="475">
        <f>'9'!N17</f>
        <v>0</v>
      </c>
      <c r="F20" s="475">
        <f t="shared" si="0"/>
        <v>535604.53899999999</v>
      </c>
    </row>
    <row r="21" spans="2:6" ht="15" thickBot="1" x14ac:dyDescent="0.35">
      <c r="B21" s="476" t="s">
        <v>378</v>
      </c>
      <c r="C21" s="477">
        <f>'7'!N18</f>
        <v>162590.18399999998</v>
      </c>
      <c r="D21" s="477">
        <f>'8'!N18</f>
        <v>570835.59799999988</v>
      </c>
      <c r="E21" s="477">
        <f>'9'!N18</f>
        <v>-31155.894</v>
      </c>
      <c r="F21" s="477">
        <f t="shared" si="0"/>
        <v>702269.88799999992</v>
      </c>
    </row>
    <row r="22" spans="2:6" ht="14.25" thickBot="1" x14ac:dyDescent="0.3">
      <c r="B22" s="470" t="s">
        <v>24</v>
      </c>
      <c r="C22" s="471">
        <f>'7'!N19</f>
        <v>478064.18299999996</v>
      </c>
      <c r="D22" s="471">
        <f>'8'!N19</f>
        <v>465416.98600000003</v>
      </c>
      <c r="E22" s="471">
        <f>'9'!N19</f>
        <v>34896.432000000001</v>
      </c>
      <c r="F22" s="471">
        <f t="shared" si="0"/>
        <v>978377.60100000002</v>
      </c>
    </row>
    <row r="23" spans="2:6" ht="14.25" x14ac:dyDescent="0.3">
      <c r="B23" s="472" t="s">
        <v>379</v>
      </c>
      <c r="C23" s="473">
        <f>'7'!N20</f>
        <v>399024.24399999995</v>
      </c>
      <c r="D23" s="473">
        <f>'8'!N20</f>
        <v>379372.875</v>
      </c>
      <c r="E23" s="473">
        <f>'9'!N20</f>
        <v>0</v>
      </c>
      <c r="F23" s="473">
        <f t="shared" si="0"/>
        <v>778397.11899999995</v>
      </c>
    </row>
    <row r="24" spans="2:6" ht="15" thickBot="1" x14ac:dyDescent="0.35">
      <c r="B24" s="476" t="s">
        <v>380</v>
      </c>
      <c r="C24" s="477">
        <f>'7'!N21</f>
        <v>79039.938999999998</v>
      </c>
      <c r="D24" s="477">
        <f>'8'!N21</f>
        <v>86044.111000000004</v>
      </c>
      <c r="E24" s="477">
        <f>'9'!N21</f>
        <v>34896.432000000001</v>
      </c>
      <c r="F24" s="477">
        <f t="shared" si="0"/>
        <v>199980.48200000002</v>
      </c>
    </row>
    <row r="25" spans="2:6" ht="14.25" thickBot="1" x14ac:dyDescent="0.3">
      <c r="B25" s="470" t="s">
        <v>381</v>
      </c>
      <c r="C25" s="471">
        <f>'7'!N22</f>
        <v>1719744.56</v>
      </c>
      <c r="D25" s="471">
        <f>'8'!N22</f>
        <v>1861003.1030000001</v>
      </c>
      <c r="E25" s="471">
        <f>'9'!N22</f>
        <v>52690.161000000007</v>
      </c>
      <c r="F25" s="471">
        <f t="shared" si="0"/>
        <v>3633437.824</v>
      </c>
    </row>
    <row r="26" spans="2:6" ht="14.25" x14ac:dyDescent="0.3">
      <c r="B26" s="472" t="s">
        <v>414</v>
      </c>
      <c r="C26" s="473">
        <f>'7'!N23</f>
        <v>1554.2709999999986</v>
      </c>
      <c r="D26" s="473">
        <f>'8'!N23</f>
        <v>3757.896999999999</v>
      </c>
      <c r="E26" s="473">
        <f>'9'!N23</f>
        <v>0</v>
      </c>
      <c r="F26" s="473">
        <f t="shared" si="0"/>
        <v>5312.1679999999978</v>
      </c>
    </row>
    <row r="27" spans="2:6" ht="14.25" x14ac:dyDescent="0.3">
      <c r="B27" s="472" t="s">
        <v>432</v>
      </c>
      <c r="C27" s="473">
        <f>'7'!N24</f>
        <v>-21547.401000000002</v>
      </c>
      <c r="D27" s="473">
        <f>'8'!N25</f>
        <v>1842742.952</v>
      </c>
      <c r="E27" s="473">
        <f>'9'!N25</f>
        <v>0</v>
      </c>
      <c r="F27" s="473">
        <f>E27+D27+C27</f>
        <v>1821195.551</v>
      </c>
    </row>
    <row r="28" spans="2:6" ht="14.25" x14ac:dyDescent="0.3">
      <c r="B28" s="474" t="s">
        <v>342</v>
      </c>
      <c r="C28" s="475">
        <f>'7'!N25</f>
        <v>959706.66800000006</v>
      </c>
      <c r="D28" s="475">
        <f>'8'!N25</f>
        <v>1842742.952</v>
      </c>
      <c r="E28" s="475">
        <f>'9'!N25</f>
        <v>0</v>
      </c>
      <c r="F28" s="475">
        <f t="shared" si="0"/>
        <v>2802449.62</v>
      </c>
    </row>
    <row r="29" spans="2:6" ht="14.25" x14ac:dyDescent="0.3">
      <c r="B29" s="474" t="s">
        <v>382</v>
      </c>
      <c r="C29" s="475">
        <f>'7'!N26</f>
        <v>99810.472999999998</v>
      </c>
      <c r="D29" s="475">
        <f>'8'!N26</f>
        <v>13328.657999999999</v>
      </c>
      <c r="E29" s="475">
        <f>'9'!N26</f>
        <v>0</v>
      </c>
      <c r="F29" s="475">
        <f t="shared" si="0"/>
        <v>113139.13099999999</v>
      </c>
    </row>
    <row r="30" spans="2:6" ht="14.25" x14ac:dyDescent="0.3">
      <c r="B30" s="474" t="s">
        <v>383</v>
      </c>
      <c r="C30" s="475">
        <f>'7'!N27</f>
        <v>17367.375</v>
      </c>
      <c r="D30" s="475">
        <f>'8'!N27</f>
        <v>1173.596</v>
      </c>
      <c r="E30" s="475">
        <f>'9'!N27</f>
        <v>52690.161000000007</v>
      </c>
      <c r="F30" s="475">
        <f t="shared" si="0"/>
        <v>71231.132000000012</v>
      </c>
    </row>
    <row r="31" spans="2:6" ht="14.25" x14ac:dyDescent="0.3">
      <c r="B31" s="474" t="s">
        <v>415</v>
      </c>
      <c r="C31" s="475">
        <f>'7'!N28</f>
        <v>0</v>
      </c>
      <c r="D31" s="475">
        <f>'8'!N28</f>
        <v>0</v>
      </c>
      <c r="E31" s="475">
        <f>'9'!N28</f>
        <v>0</v>
      </c>
      <c r="F31" s="475">
        <f t="shared" si="0"/>
        <v>0</v>
      </c>
    </row>
    <row r="32" spans="2:6" ht="14.25" x14ac:dyDescent="0.3">
      <c r="B32" s="474" t="s">
        <v>341</v>
      </c>
      <c r="C32" s="475">
        <f>'7'!N29</f>
        <v>-150207.64200000002</v>
      </c>
      <c r="D32" s="475">
        <f>'8'!N29</f>
        <v>0</v>
      </c>
      <c r="E32" s="475">
        <f>'9'!N29</f>
        <v>0</v>
      </c>
      <c r="F32" s="475">
        <f t="shared" si="0"/>
        <v>-150207.64200000002</v>
      </c>
    </row>
    <row r="33" spans="2:6" ht="15" thickBot="1" x14ac:dyDescent="0.35">
      <c r="B33" s="476" t="s">
        <v>384</v>
      </c>
      <c r="C33" s="477">
        <f>'7'!N30</f>
        <v>813060.81600000011</v>
      </c>
      <c r="D33" s="477">
        <f>'8'!N30</f>
        <v>0</v>
      </c>
      <c r="E33" s="477">
        <f>'9'!N30</f>
        <v>0</v>
      </c>
      <c r="F33" s="477">
        <f t="shared" si="0"/>
        <v>813060.81600000011</v>
      </c>
    </row>
    <row r="34" spans="2:6" ht="14.25" thickBot="1" x14ac:dyDescent="0.3">
      <c r="B34" s="470" t="s">
        <v>385</v>
      </c>
      <c r="C34" s="471">
        <f>'7'!N31</f>
        <v>287601.58000000007</v>
      </c>
      <c r="D34" s="471">
        <f>'8'!N31</f>
        <v>922143.23399999994</v>
      </c>
      <c r="E34" s="471">
        <f>'9'!N31</f>
        <v>0</v>
      </c>
      <c r="F34" s="471">
        <f t="shared" si="0"/>
        <v>1209744.814</v>
      </c>
    </row>
    <row r="35" spans="2:6" ht="14.25" x14ac:dyDescent="0.3">
      <c r="B35" s="472" t="s">
        <v>343</v>
      </c>
      <c r="C35" s="473">
        <f>'7'!N32</f>
        <v>234427.61700000006</v>
      </c>
      <c r="D35" s="473">
        <f>'8'!N32</f>
        <v>-43.540000000000362</v>
      </c>
      <c r="E35" s="473">
        <f>'9'!N32</f>
        <v>0</v>
      </c>
      <c r="F35" s="473">
        <f t="shared" si="0"/>
        <v>234384.07700000005</v>
      </c>
    </row>
    <row r="36" spans="2:6" ht="14.25" x14ac:dyDescent="0.3">
      <c r="B36" s="474" t="s">
        <v>416</v>
      </c>
      <c r="C36" s="475">
        <f>'7'!N33</f>
        <v>0</v>
      </c>
      <c r="D36" s="475">
        <f>'8'!N33</f>
        <v>90348.008000000002</v>
      </c>
      <c r="E36" s="475">
        <f>'9'!N33</f>
        <v>0</v>
      </c>
      <c r="F36" s="475">
        <f t="shared" si="0"/>
        <v>90348.008000000002</v>
      </c>
    </row>
    <row r="37" spans="2:6" ht="14.25" x14ac:dyDescent="0.3">
      <c r="B37" s="474" t="s">
        <v>386</v>
      </c>
      <c r="C37" s="475">
        <f>'7'!N34</f>
        <v>12227.324000000001</v>
      </c>
      <c r="D37" s="475">
        <f>'8'!N34</f>
        <v>0</v>
      </c>
      <c r="E37" s="475">
        <f>'9'!N34</f>
        <v>0</v>
      </c>
      <c r="F37" s="475">
        <f t="shared" si="0"/>
        <v>12227.324000000001</v>
      </c>
    </row>
    <row r="38" spans="2:6" ht="14.25" x14ac:dyDescent="0.3">
      <c r="B38" s="474" t="s">
        <v>387</v>
      </c>
      <c r="C38" s="475">
        <f>'7'!N35</f>
        <v>0</v>
      </c>
      <c r="D38" s="475">
        <f>'8'!N35</f>
        <v>0</v>
      </c>
      <c r="E38" s="475">
        <f>'9'!N35</f>
        <v>0</v>
      </c>
      <c r="F38" s="475">
        <f t="shared" si="0"/>
        <v>0</v>
      </c>
    </row>
    <row r="39" spans="2:6" ht="14.25" x14ac:dyDescent="0.3">
      <c r="B39" s="474" t="s">
        <v>388</v>
      </c>
      <c r="C39" s="475">
        <f>'7'!N36</f>
        <v>7694.3389999999999</v>
      </c>
      <c r="D39" s="475">
        <f>'8'!N36</f>
        <v>341085.3</v>
      </c>
      <c r="E39" s="475">
        <f>'9'!N36</f>
        <v>0</v>
      </c>
      <c r="F39" s="475">
        <f t="shared" si="0"/>
        <v>348779.63899999997</v>
      </c>
    </row>
    <row r="40" spans="2:6" ht="15" thickBot="1" x14ac:dyDescent="0.35">
      <c r="B40" s="476" t="s">
        <v>389</v>
      </c>
      <c r="C40" s="477">
        <f>'7'!N37</f>
        <v>33252.30000000001</v>
      </c>
      <c r="D40" s="477">
        <f>'8'!N37</f>
        <v>490753.46600000001</v>
      </c>
      <c r="E40" s="477">
        <f>'9'!N37</f>
        <v>0</v>
      </c>
      <c r="F40" s="477">
        <f t="shared" si="0"/>
        <v>524005.766</v>
      </c>
    </row>
    <row r="41" spans="2:6" ht="14.25" thickBot="1" x14ac:dyDescent="0.3">
      <c r="B41" s="470" t="s">
        <v>390</v>
      </c>
      <c r="C41" s="471">
        <f>'7'!N38</f>
        <v>6189.9159999999993</v>
      </c>
      <c r="D41" s="471">
        <f>'8'!N38</f>
        <v>0</v>
      </c>
      <c r="E41" s="471">
        <f>'9'!N38</f>
        <v>0</v>
      </c>
      <c r="F41" s="471">
        <f t="shared" si="0"/>
        <v>6189.9159999999993</v>
      </c>
    </row>
    <row r="42" spans="2:6" ht="15" thickBot="1" x14ac:dyDescent="0.35">
      <c r="B42" s="478" t="s">
        <v>391</v>
      </c>
      <c r="C42" s="479">
        <f>'7'!N39</f>
        <v>6189.9159999999993</v>
      </c>
      <c r="D42" s="479">
        <f>'8'!N39</f>
        <v>0</v>
      </c>
      <c r="E42" s="479">
        <f>'9'!N39</f>
        <v>0</v>
      </c>
      <c r="F42" s="479">
        <f t="shared" si="0"/>
        <v>6189.9159999999993</v>
      </c>
    </row>
    <row r="43" spans="2:6" ht="14.25" thickBot="1" x14ac:dyDescent="0.3">
      <c r="B43" s="470" t="s">
        <v>392</v>
      </c>
      <c r="C43" s="471">
        <f>'7'!N40</f>
        <v>-14959.387000000001</v>
      </c>
      <c r="D43" s="471">
        <f>'8'!N40</f>
        <v>59354.253999999994</v>
      </c>
      <c r="E43" s="471">
        <f>'9'!N40</f>
        <v>22561.021000000001</v>
      </c>
      <c r="F43" s="471">
        <f t="shared" si="0"/>
        <v>66955.887999999992</v>
      </c>
    </row>
    <row r="44" spans="2:6" ht="14.25" x14ac:dyDescent="0.3">
      <c r="B44" s="472" t="s">
        <v>417</v>
      </c>
      <c r="C44" s="480">
        <f>'7'!N41</f>
        <v>0</v>
      </c>
      <c r="D44" s="480">
        <f>'8'!N41</f>
        <v>5911.3559999999998</v>
      </c>
      <c r="E44" s="480">
        <f>'9'!N41</f>
        <v>0</v>
      </c>
      <c r="F44" s="480">
        <f t="shared" si="0"/>
        <v>5911.3559999999998</v>
      </c>
    </row>
    <row r="45" spans="2:6" ht="14.25" x14ac:dyDescent="0.3">
      <c r="B45" s="474" t="s">
        <v>393</v>
      </c>
      <c r="C45" s="481">
        <f>'7'!N42</f>
        <v>493.18599999999998</v>
      </c>
      <c r="D45" s="481">
        <f>'8'!N42</f>
        <v>59502.691999999995</v>
      </c>
      <c r="E45" s="481">
        <f>'9'!N42</f>
        <v>0</v>
      </c>
      <c r="F45" s="481">
        <f t="shared" si="0"/>
        <v>59995.877999999997</v>
      </c>
    </row>
    <row r="46" spans="2:6" ht="14.25" x14ac:dyDescent="0.3">
      <c r="B46" s="474" t="s">
        <v>418</v>
      </c>
      <c r="C46" s="481">
        <f>'7'!N43</f>
        <v>0</v>
      </c>
      <c r="D46" s="481">
        <f>'8'!N43</f>
        <v>2E-3</v>
      </c>
      <c r="E46" s="481">
        <f>'9'!N43</f>
        <v>0</v>
      </c>
      <c r="F46" s="481">
        <f t="shared" si="0"/>
        <v>2E-3</v>
      </c>
    </row>
    <row r="47" spans="2:6" ht="15" thickBot="1" x14ac:dyDescent="0.35">
      <c r="B47" s="476" t="s">
        <v>394</v>
      </c>
      <c r="C47" s="482">
        <f>'7'!N45</f>
        <v>0</v>
      </c>
      <c r="D47" s="482">
        <f>'8'!N45</f>
        <v>-15.183999999999999</v>
      </c>
      <c r="E47" s="482">
        <f>'9'!N44</f>
        <v>22561.021000000001</v>
      </c>
      <c r="F47" s="482">
        <f t="shared" si="0"/>
        <v>22545.837</v>
      </c>
    </row>
    <row r="48" spans="2:6" ht="14.25" thickBot="1" x14ac:dyDescent="0.3">
      <c r="B48" s="470" t="s">
        <v>395</v>
      </c>
      <c r="C48" s="471">
        <f>'7'!N46</f>
        <v>-3583.741</v>
      </c>
      <c r="D48" s="471">
        <f>'8'!N46</f>
        <v>-9634.959000000008</v>
      </c>
      <c r="E48" s="471">
        <f>'9'!N46</f>
        <v>95167.557000000001</v>
      </c>
      <c r="F48" s="471">
        <f t="shared" si="0"/>
        <v>81948.857000000004</v>
      </c>
    </row>
    <row r="49" spans="2:6" ht="14.25" x14ac:dyDescent="0.3">
      <c r="B49" s="472" t="s">
        <v>396</v>
      </c>
      <c r="C49" s="473">
        <f>'7'!N47</f>
        <v>22007.246999999999</v>
      </c>
      <c r="D49" s="473">
        <f>'8'!N47</f>
        <v>-22482.665000000001</v>
      </c>
      <c r="E49" s="473">
        <f>'9'!N47</f>
        <v>0</v>
      </c>
      <c r="F49" s="473">
        <f t="shared" si="0"/>
        <v>-475.41800000000148</v>
      </c>
    </row>
    <row r="50" spans="2:6" ht="14.25" x14ac:dyDescent="0.3">
      <c r="B50" s="474" t="s">
        <v>395</v>
      </c>
      <c r="C50" s="475">
        <f>'7'!N49</f>
        <v>2488.3069999999998</v>
      </c>
      <c r="D50" s="475">
        <f>'8'!N49</f>
        <v>-13446.346</v>
      </c>
      <c r="E50" s="475">
        <f>'9'!N49</f>
        <v>95167.557000000001</v>
      </c>
      <c r="F50" s="475">
        <f t="shared" si="0"/>
        <v>84209.517999999996</v>
      </c>
    </row>
    <row r="51" spans="2:6" ht="14.25" x14ac:dyDescent="0.3">
      <c r="B51" s="474" t="s">
        <v>397</v>
      </c>
      <c r="C51" s="475">
        <f>'7'!N50</f>
        <v>-19720.662</v>
      </c>
      <c r="D51" s="475">
        <f>'8'!N50</f>
        <v>33670.082999999999</v>
      </c>
      <c r="E51" s="475">
        <f>'9'!N50</f>
        <v>0</v>
      </c>
      <c r="F51" s="475">
        <f t="shared" si="0"/>
        <v>13949.420999999998</v>
      </c>
    </row>
    <row r="52" spans="2:6" ht="15" thickBot="1" x14ac:dyDescent="0.35">
      <c r="B52" s="476" t="s">
        <v>398</v>
      </c>
      <c r="C52" s="477">
        <f>'7'!N51</f>
        <v>-8358.6329999999998</v>
      </c>
      <c r="D52" s="477">
        <f>'8'!N51</f>
        <v>-7372.7230000000036</v>
      </c>
      <c r="E52" s="477">
        <f>'9'!N51</f>
        <v>0</v>
      </c>
      <c r="F52" s="477">
        <f t="shared" si="0"/>
        <v>-15731.356000000003</v>
      </c>
    </row>
    <row r="53" spans="2:6" ht="14.25" thickBot="1" x14ac:dyDescent="0.3">
      <c r="B53" s="470" t="s">
        <v>399</v>
      </c>
      <c r="C53" s="471">
        <f>'7'!N52</f>
        <v>397693.08900000004</v>
      </c>
      <c r="D53" s="471">
        <f>'8'!N52</f>
        <v>225529.97099999996</v>
      </c>
      <c r="E53" s="471">
        <f>'9'!N52</f>
        <v>0</v>
      </c>
      <c r="F53" s="471">
        <f t="shared" si="0"/>
        <v>623223.06000000006</v>
      </c>
    </row>
    <row r="54" spans="2:6" ht="14.25" x14ac:dyDescent="0.3">
      <c r="B54" s="472" t="s">
        <v>400</v>
      </c>
      <c r="C54" s="473">
        <f>'7'!N53</f>
        <v>20020.630999999998</v>
      </c>
      <c r="D54" s="473">
        <f>'8'!N53</f>
        <v>-5841.1579999999994</v>
      </c>
      <c r="E54" s="473">
        <f>'9'!N53</f>
        <v>0</v>
      </c>
      <c r="F54" s="473">
        <f t="shared" si="0"/>
        <v>14179.472999999998</v>
      </c>
    </row>
    <row r="55" spans="2:6" ht="14.25" x14ac:dyDescent="0.3">
      <c r="B55" s="474" t="s">
        <v>401</v>
      </c>
      <c r="C55" s="475">
        <f>'7'!N54</f>
        <v>23776.280999999999</v>
      </c>
      <c r="D55" s="475">
        <f>'8'!N54</f>
        <v>47200.622000000003</v>
      </c>
      <c r="E55" s="475">
        <f>'9'!N54</f>
        <v>0</v>
      </c>
      <c r="F55" s="475">
        <f t="shared" si="0"/>
        <v>70976.903000000006</v>
      </c>
    </row>
    <row r="56" spans="2:6" ht="14.25" x14ac:dyDescent="0.3">
      <c r="B56" s="474" t="s">
        <v>211</v>
      </c>
      <c r="C56" s="475">
        <f>'7'!N55</f>
        <v>0</v>
      </c>
      <c r="D56" s="475">
        <f>'8'!N55</f>
        <v>5345.4930000000004</v>
      </c>
      <c r="E56" s="475">
        <f>'9'!N55</f>
        <v>0</v>
      </c>
      <c r="F56" s="475">
        <f t="shared" si="0"/>
        <v>5345.4930000000004</v>
      </c>
    </row>
    <row r="57" spans="2:6" ht="14.25" x14ac:dyDescent="0.3">
      <c r="B57" s="474" t="s">
        <v>419</v>
      </c>
      <c r="C57" s="475">
        <f>'7'!N56</f>
        <v>0</v>
      </c>
      <c r="D57" s="475">
        <f>'8'!N56</f>
        <v>0</v>
      </c>
      <c r="E57" s="475">
        <f>'9'!N56</f>
        <v>0</v>
      </c>
      <c r="F57" s="475">
        <f t="shared" si="0"/>
        <v>0</v>
      </c>
    </row>
    <row r="58" spans="2:6" ht="14.25" x14ac:dyDescent="0.3">
      <c r="B58" s="474" t="s">
        <v>402</v>
      </c>
      <c r="C58" s="475">
        <f>'7'!N57</f>
        <v>247731.91399999999</v>
      </c>
      <c r="D58" s="475">
        <f>'8'!N57</f>
        <v>14213.258</v>
      </c>
      <c r="E58" s="475">
        <f>'9'!N57</f>
        <v>0</v>
      </c>
      <c r="F58" s="475">
        <f t="shared" si="0"/>
        <v>261945.17199999999</v>
      </c>
    </row>
    <row r="59" spans="2:6" ht="14.25" x14ac:dyDescent="0.3">
      <c r="B59" s="474" t="s">
        <v>403</v>
      </c>
      <c r="C59" s="475">
        <f>'7'!N58</f>
        <v>-27.393000000000029</v>
      </c>
      <c r="D59" s="475">
        <f>'8'!N58</f>
        <v>0</v>
      </c>
      <c r="E59" s="475">
        <f>'9'!N58</f>
        <v>0</v>
      </c>
      <c r="F59" s="475">
        <f t="shared" si="0"/>
        <v>-27.393000000000029</v>
      </c>
    </row>
    <row r="60" spans="2:6" ht="14.25" x14ac:dyDescent="0.3">
      <c r="B60" s="474" t="s">
        <v>404</v>
      </c>
      <c r="C60" s="475">
        <f>'7'!N59</f>
        <v>11607.609999999999</v>
      </c>
      <c r="D60" s="475">
        <f>'8'!N59</f>
        <v>0</v>
      </c>
      <c r="E60" s="475">
        <f>'9'!N59</f>
        <v>0</v>
      </c>
      <c r="F60" s="475">
        <f t="shared" si="0"/>
        <v>11607.609999999999</v>
      </c>
    </row>
    <row r="61" spans="2:6" ht="14.25" x14ac:dyDescent="0.3">
      <c r="B61" s="474" t="s">
        <v>183</v>
      </c>
      <c r="C61" s="475">
        <f>'7'!N60</f>
        <v>0</v>
      </c>
      <c r="D61" s="475">
        <f>'8'!N60</f>
        <v>156263.52699999997</v>
      </c>
      <c r="E61" s="475">
        <f>'9'!N60</f>
        <v>0</v>
      </c>
      <c r="F61" s="475">
        <f t="shared" si="0"/>
        <v>156263.52699999997</v>
      </c>
    </row>
    <row r="62" spans="2:6" ht="14.25" x14ac:dyDescent="0.3">
      <c r="B62" s="474" t="s">
        <v>405</v>
      </c>
      <c r="C62" s="475">
        <f>'7'!N61</f>
        <v>353.00599999999997</v>
      </c>
      <c r="D62" s="475">
        <f>'8'!N61</f>
        <v>-2.87</v>
      </c>
      <c r="E62" s="475">
        <f>'9'!N61</f>
        <v>0</v>
      </c>
      <c r="F62" s="475">
        <f t="shared" si="0"/>
        <v>350.13599999999997</v>
      </c>
    </row>
    <row r="63" spans="2:6" ht="14.25" x14ac:dyDescent="0.3">
      <c r="B63" s="474" t="s">
        <v>406</v>
      </c>
      <c r="C63" s="475">
        <f>'7'!N62</f>
        <v>4133.1750000000002</v>
      </c>
      <c r="D63" s="475">
        <f>'8'!N62</f>
        <v>8374.9539999999997</v>
      </c>
      <c r="E63" s="475">
        <f>'9'!N62</f>
        <v>0</v>
      </c>
      <c r="F63" s="475">
        <f t="shared" si="0"/>
        <v>12508.129000000001</v>
      </c>
    </row>
    <row r="64" spans="2:6" ht="14.25" x14ac:dyDescent="0.3">
      <c r="B64" s="474" t="s">
        <v>407</v>
      </c>
      <c r="C64" s="475">
        <f>'7'!N63</f>
        <v>142.30899999999997</v>
      </c>
      <c r="D64" s="475">
        <f>'8'!N63</f>
        <v>0</v>
      </c>
      <c r="E64" s="475">
        <f>'9'!N63</f>
        <v>0</v>
      </c>
      <c r="F64" s="475">
        <f t="shared" si="0"/>
        <v>142.30899999999997</v>
      </c>
    </row>
    <row r="65" spans="2:6" ht="15" thickBot="1" x14ac:dyDescent="0.35">
      <c r="B65" s="476" t="s">
        <v>408</v>
      </c>
      <c r="C65" s="477">
        <f>'7'!N65</f>
        <v>89955.556000000026</v>
      </c>
      <c r="D65" s="477">
        <f>'8'!N65</f>
        <v>-31.763000000000002</v>
      </c>
      <c r="E65" s="477">
        <f>'9'!N65</f>
        <v>0</v>
      </c>
      <c r="F65" s="477">
        <f t="shared" si="0"/>
        <v>89923.79300000002</v>
      </c>
    </row>
    <row r="66" spans="2:6" ht="14.25" thickBot="1" x14ac:dyDescent="0.3">
      <c r="B66" s="470" t="s">
        <v>409</v>
      </c>
      <c r="C66" s="471">
        <f>'7'!N66</f>
        <v>16294.634</v>
      </c>
      <c r="D66" s="471">
        <f>'8'!N66</f>
        <v>0</v>
      </c>
      <c r="E66" s="471">
        <f>'9'!N66</f>
        <v>0</v>
      </c>
      <c r="F66" s="471">
        <f t="shared" si="0"/>
        <v>16294.634</v>
      </c>
    </row>
    <row r="67" spans="2:6" ht="14.25" x14ac:dyDescent="0.3">
      <c r="B67" s="472" t="s">
        <v>212</v>
      </c>
      <c r="C67" s="473">
        <f>'7'!N67</f>
        <v>13913.416999999999</v>
      </c>
      <c r="D67" s="473">
        <f>'8'!N67</f>
        <v>0</v>
      </c>
      <c r="E67" s="473">
        <f>'9'!N67</f>
        <v>0</v>
      </c>
      <c r="F67" s="473">
        <f t="shared" si="0"/>
        <v>13913.416999999999</v>
      </c>
    </row>
    <row r="68" spans="2:6" ht="14.25" x14ac:dyDescent="0.3">
      <c r="B68" s="474" t="s">
        <v>410</v>
      </c>
      <c r="C68" s="475">
        <f>'7'!N68</f>
        <v>-7.3289999999999997</v>
      </c>
      <c r="D68" s="475">
        <f>'8'!N68</f>
        <v>0</v>
      </c>
      <c r="E68" s="475">
        <f>'9'!N68</f>
        <v>0</v>
      </c>
      <c r="F68" s="475">
        <f t="shared" si="0"/>
        <v>-7.3289999999999997</v>
      </c>
    </row>
    <row r="69" spans="2:6" ht="15" thickBot="1" x14ac:dyDescent="0.35">
      <c r="B69" s="476" t="s">
        <v>411</v>
      </c>
      <c r="C69" s="477">
        <f>'7'!N69</f>
        <v>2388.5460000000003</v>
      </c>
      <c r="D69" s="477">
        <f>'8'!N69</f>
        <v>0</v>
      </c>
      <c r="E69" s="477">
        <f>'9'!N69</f>
        <v>0</v>
      </c>
      <c r="F69" s="477">
        <f t="shared" si="0"/>
        <v>2388.5460000000003</v>
      </c>
    </row>
    <row r="70" spans="2:6" ht="14.25" thickBot="1" x14ac:dyDescent="0.3">
      <c r="B70" s="470" t="s">
        <v>213</v>
      </c>
      <c r="C70" s="471">
        <f>'7'!N70</f>
        <v>-15172.006999999998</v>
      </c>
      <c r="D70" s="471">
        <f>'8'!N70</f>
        <v>-503.16800000000001</v>
      </c>
      <c r="E70" s="471">
        <f>'9'!N70</f>
        <v>64455.336999999985</v>
      </c>
      <c r="F70" s="471">
        <f t="shared" si="0"/>
        <v>48780.161999999989</v>
      </c>
    </row>
    <row r="71" spans="2:6" ht="15" thickBot="1" x14ac:dyDescent="0.35">
      <c r="B71" s="478" t="s">
        <v>213</v>
      </c>
      <c r="C71" s="479">
        <f>'7'!N71</f>
        <v>-15172.006999999998</v>
      </c>
      <c r="D71" s="479">
        <f>'8'!N71</f>
        <v>-503.16800000000001</v>
      </c>
      <c r="E71" s="479">
        <f>'9'!N71</f>
        <v>64455.336999999985</v>
      </c>
      <c r="F71" s="479">
        <f t="shared" si="0"/>
        <v>48780.161999999989</v>
      </c>
    </row>
    <row r="72" spans="2:6" ht="14.25" thickBot="1" x14ac:dyDescent="0.3">
      <c r="B72" s="483" t="s">
        <v>15</v>
      </c>
      <c r="C72" s="484">
        <f>'7'!N72</f>
        <v>5078048.023</v>
      </c>
      <c r="D72" s="484">
        <f>'8'!N72</f>
        <v>5662962.6509999996</v>
      </c>
      <c r="E72" s="484">
        <f>'9'!N72</f>
        <v>691570.87199999986</v>
      </c>
      <c r="F72" s="484">
        <f>'10'!N72</f>
        <v>11432581.546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I37"/>
  <sheetViews>
    <sheetView zoomScale="90" zoomScaleNormal="90" workbookViewId="0">
      <selection activeCell="F40" sqref="F40"/>
    </sheetView>
  </sheetViews>
  <sheetFormatPr baseColWidth="10" defaultRowHeight="13.5" x14ac:dyDescent="0.25"/>
  <cols>
    <col min="1" max="1" width="6.85546875" style="8" customWidth="1"/>
    <col min="2" max="2" width="30.85546875" style="8" customWidth="1"/>
    <col min="3" max="3" width="12.7109375" style="8" customWidth="1"/>
    <col min="4" max="4" width="12" style="8" customWidth="1"/>
    <col min="5" max="5" width="12.42578125" style="8" customWidth="1"/>
    <col min="6" max="6" width="12.85546875" style="8" customWidth="1"/>
    <col min="7" max="7" width="11.85546875" style="8" customWidth="1"/>
    <col min="8" max="8" width="11.5703125" style="8" customWidth="1"/>
    <col min="9" max="16384" width="11.42578125" style="8"/>
  </cols>
  <sheetData>
    <row r="1" spans="2:9" ht="14.25" customHeight="1" x14ac:dyDescent="0.25">
      <c r="B1" s="6"/>
    </row>
    <row r="2" spans="2:9" x14ac:dyDescent="0.25">
      <c r="B2" s="2"/>
    </row>
    <row r="3" spans="2:9" x14ac:dyDescent="0.25">
      <c r="B3" s="1" t="s">
        <v>180</v>
      </c>
    </row>
    <row r="4" spans="2:9" x14ac:dyDescent="0.25">
      <c r="B4" s="1"/>
    </row>
    <row r="5" spans="2:9" x14ac:dyDescent="0.25">
      <c r="B5" s="6" t="s">
        <v>187</v>
      </c>
    </row>
    <row r="6" spans="2:9" x14ac:dyDescent="0.25">
      <c r="B6" s="2"/>
    </row>
    <row r="7" spans="2:9" x14ac:dyDescent="0.25">
      <c r="B7" s="155" t="s">
        <v>87</v>
      </c>
      <c r="C7" s="156" t="s">
        <v>94</v>
      </c>
      <c r="D7" s="157"/>
      <c r="E7" s="158" t="s">
        <v>189</v>
      </c>
      <c r="F7" s="159"/>
      <c r="G7" s="89" t="s">
        <v>15</v>
      </c>
      <c r="H7" s="159"/>
    </row>
    <row r="8" spans="2:9" x14ac:dyDescent="0.25">
      <c r="B8" s="160" t="s">
        <v>89</v>
      </c>
      <c r="C8" s="161"/>
      <c r="D8" s="162"/>
      <c r="E8" s="163" t="s">
        <v>188</v>
      </c>
      <c r="F8" s="164"/>
      <c r="G8" s="165"/>
      <c r="H8" s="166"/>
    </row>
    <row r="9" spans="2:9" x14ac:dyDescent="0.25">
      <c r="B9" s="167"/>
      <c r="C9" s="90" t="s">
        <v>177</v>
      </c>
      <c r="D9" s="90" t="s">
        <v>178</v>
      </c>
      <c r="E9" s="90" t="s">
        <v>177</v>
      </c>
      <c r="F9" s="90" t="s">
        <v>178</v>
      </c>
      <c r="G9" s="90" t="s">
        <v>177</v>
      </c>
      <c r="H9" s="90" t="s">
        <v>178</v>
      </c>
    </row>
    <row r="10" spans="2:9" x14ac:dyDescent="0.25">
      <c r="B10" s="82"/>
      <c r="C10" s="10"/>
      <c r="D10" s="10"/>
      <c r="E10" s="10"/>
      <c r="F10" s="10"/>
      <c r="G10" s="10"/>
      <c r="H10" s="10"/>
      <c r="I10" s="12"/>
    </row>
    <row r="11" spans="2:9" x14ac:dyDescent="0.25">
      <c r="B11" s="50" t="s">
        <v>23</v>
      </c>
      <c r="C11" s="171">
        <v>0</v>
      </c>
      <c r="D11" s="171"/>
      <c r="E11" s="10">
        <v>0</v>
      </c>
      <c r="F11" s="10">
        <v>0</v>
      </c>
      <c r="G11" s="10">
        <f>C11+E11</f>
        <v>0</v>
      </c>
      <c r="H11" s="10">
        <f>D11+F11</f>
        <v>0</v>
      </c>
      <c r="I11" s="12"/>
    </row>
    <row r="12" spans="2:9" x14ac:dyDescent="0.25">
      <c r="B12" s="50" t="s">
        <v>175</v>
      </c>
      <c r="C12" s="212"/>
      <c r="D12" s="212">
        <v>0</v>
      </c>
      <c r="E12" s="10">
        <v>0</v>
      </c>
      <c r="F12" s="10">
        <v>0</v>
      </c>
      <c r="G12" s="10">
        <f t="shared" ref="G12:G17" si="0">C12+E12</f>
        <v>0</v>
      </c>
      <c r="H12" s="10">
        <f t="shared" ref="H12:H17" si="1">D12+F12</f>
        <v>0</v>
      </c>
      <c r="I12" s="12"/>
    </row>
    <row r="13" spans="2:9" x14ac:dyDescent="0.25">
      <c r="B13" s="203" t="s">
        <v>24</v>
      </c>
      <c r="C13" s="171">
        <v>0</v>
      </c>
      <c r="D13" s="171">
        <v>0</v>
      </c>
      <c r="E13" s="10">
        <v>0</v>
      </c>
      <c r="F13" s="10">
        <v>0</v>
      </c>
      <c r="G13" s="10">
        <f t="shared" si="0"/>
        <v>0</v>
      </c>
      <c r="H13" s="10">
        <f t="shared" si="1"/>
        <v>0</v>
      </c>
      <c r="I13" s="12"/>
    </row>
    <row r="14" spans="2:9" x14ac:dyDescent="0.25">
      <c r="B14" s="50" t="s">
        <v>25</v>
      </c>
      <c r="C14" s="171">
        <v>0</v>
      </c>
      <c r="D14" s="171">
        <v>0</v>
      </c>
      <c r="E14" s="10">
        <v>0</v>
      </c>
      <c r="F14" s="10">
        <v>0</v>
      </c>
      <c r="G14" s="10">
        <f t="shared" si="0"/>
        <v>0</v>
      </c>
      <c r="H14" s="10">
        <f t="shared" si="1"/>
        <v>0</v>
      </c>
      <c r="I14" s="12"/>
    </row>
    <row r="15" spans="2:9" x14ac:dyDescent="0.25">
      <c r="B15" s="203"/>
      <c r="C15" s="171"/>
      <c r="D15" s="171"/>
      <c r="E15" s="10">
        <v>0</v>
      </c>
      <c r="F15" s="10">
        <v>0</v>
      </c>
      <c r="G15" s="10">
        <f t="shared" si="0"/>
        <v>0</v>
      </c>
      <c r="H15" s="10">
        <f t="shared" si="1"/>
        <v>0</v>
      </c>
      <c r="I15" s="12"/>
    </row>
    <row r="16" spans="2:9" x14ac:dyDescent="0.25">
      <c r="B16" s="203" t="s">
        <v>26</v>
      </c>
      <c r="C16" s="171"/>
      <c r="D16" s="171"/>
      <c r="E16" s="418"/>
      <c r="F16" s="10">
        <v>0</v>
      </c>
      <c r="G16" s="10">
        <f t="shared" si="0"/>
        <v>0</v>
      </c>
      <c r="H16" s="10">
        <f t="shared" si="1"/>
        <v>0</v>
      </c>
      <c r="I16" s="12"/>
    </row>
    <row r="17" spans="1:9" x14ac:dyDescent="0.25">
      <c r="B17" s="203" t="s">
        <v>176</v>
      </c>
      <c r="C17" s="171">
        <v>0</v>
      </c>
      <c r="D17" s="171"/>
      <c r="E17" s="10">
        <v>0</v>
      </c>
      <c r="F17" s="10">
        <v>0</v>
      </c>
      <c r="G17" s="10">
        <f t="shared" si="0"/>
        <v>0</v>
      </c>
      <c r="H17" s="10">
        <f t="shared" si="1"/>
        <v>0</v>
      </c>
      <c r="I17" s="12"/>
    </row>
    <row r="18" spans="1:9" x14ac:dyDescent="0.25">
      <c r="B18" s="82"/>
      <c r="C18" s="171"/>
      <c r="D18" s="171"/>
      <c r="E18" s="10"/>
      <c r="F18" s="10"/>
      <c r="G18" s="10"/>
      <c r="H18" s="10"/>
      <c r="I18" s="12"/>
    </row>
    <row r="19" spans="1:9" x14ac:dyDescent="0.25">
      <c r="B19" s="7" t="s">
        <v>179</v>
      </c>
      <c r="C19" s="168">
        <f t="shared" ref="C19:H19" si="2">SUM(C11:C17)</f>
        <v>0</v>
      </c>
      <c r="D19" s="168">
        <f t="shared" si="2"/>
        <v>0</v>
      </c>
      <c r="E19" s="168">
        <f t="shared" si="2"/>
        <v>0</v>
      </c>
      <c r="F19" s="168">
        <f t="shared" si="2"/>
        <v>0</v>
      </c>
      <c r="G19" s="168">
        <f t="shared" si="2"/>
        <v>0</v>
      </c>
      <c r="H19" s="168">
        <f t="shared" si="2"/>
        <v>0</v>
      </c>
      <c r="I19" s="12"/>
    </row>
    <row r="20" spans="1:9" x14ac:dyDescent="0.25">
      <c r="A20" s="28"/>
      <c r="B20" s="234" t="s">
        <v>333</v>
      </c>
      <c r="C20" s="12"/>
      <c r="D20" s="12"/>
      <c r="E20" s="12"/>
      <c r="F20" s="12"/>
      <c r="G20" s="12"/>
      <c r="H20" s="12"/>
      <c r="I20" s="12"/>
    </row>
    <row r="21" spans="1:9" x14ac:dyDescent="0.25">
      <c r="A21" s="28"/>
      <c r="C21" s="12"/>
      <c r="D21" s="12"/>
      <c r="E21" s="12"/>
      <c r="F21" s="12"/>
      <c r="G21" s="12"/>
      <c r="H21" s="12"/>
      <c r="I21" s="12"/>
    </row>
    <row r="22" spans="1:9" x14ac:dyDescent="0.25">
      <c r="A22" s="28"/>
      <c r="B22" s="6" t="s">
        <v>204</v>
      </c>
    </row>
    <row r="23" spans="1:9" x14ac:dyDescent="0.25">
      <c r="A23" s="28"/>
      <c r="B23" s="1"/>
    </row>
    <row r="24" spans="1:9" x14ac:dyDescent="0.25">
      <c r="B24" s="155" t="s">
        <v>87</v>
      </c>
      <c r="C24" s="156" t="s">
        <v>94</v>
      </c>
      <c r="D24" s="157"/>
      <c r="E24" s="158" t="s">
        <v>189</v>
      </c>
      <c r="F24" s="159"/>
      <c r="G24" s="89" t="s">
        <v>15</v>
      </c>
      <c r="H24" s="159"/>
    </row>
    <row r="25" spans="1:9" x14ac:dyDescent="0.25">
      <c r="B25" s="160" t="s">
        <v>89</v>
      </c>
      <c r="C25" s="161"/>
      <c r="D25" s="162"/>
      <c r="E25" s="163" t="s">
        <v>188</v>
      </c>
      <c r="F25" s="169"/>
      <c r="G25" s="165"/>
      <c r="H25" s="166"/>
    </row>
    <row r="26" spans="1:9" x14ac:dyDescent="0.25">
      <c r="B26" s="170"/>
      <c r="C26" s="81" t="s">
        <v>177</v>
      </c>
      <c r="D26" s="81" t="s">
        <v>178</v>
      </c>
      <c r="E26" s="81" t="s">
        <v>177</v>
      </c>
      <c r="F26" s="81" t="s">
        <v>178</v>
      </c>
      <c r="G26" s="81" t="s">
        <v>177</v>
      </c>
      <c r="H26" s="81" t="s">
        <v>178</v>
      </c>
    </row>
    <row r="27" spans="1:9" x14ac:dyDescent="0.25">
      <c r="B27" s="138" t="s">
        <v>185</v>
      </c>
      <c r="C27" s="171"/>
      <c r="D27" s="171"/>
      <c r="E27" s="171"/>
      <c r="F27" s="171"/>
      <c r="G27" s="171"/>
      <c r="H27" s="171"/>
      <c r="I27" s="12"/>
    </row>
    <row r="28" spans="1:9" x14ac:dyDescent="0.25">
      <c r="B28" s="138" t="s">
        <v>186</v>
      </c>
      <c r="C28" s="171"/>
      <c r="D28" s="171"/>
      <c r="E28" s="171"/>
      <c r="F28" s="171"/>
      <c r="G28" s="171"/>
      <c r="H28" s="171"/>
      <c r="I28" s="12"/>
    </row>
    <row r="29" spans="1:9" x14ac:dyDescent="0.25">
      <c r="B29" s="123"/>
      <c r="C29" s="172"/>
      <c r="D29" s="172"/>
      <c r="E29" s="173"/>
      <c r="F29" s="173"/>
      <c r="G29" s="173"/>
      <c r="H29" s="174"/>
      <c r="I29" s="12"/>
    </row>
    <row r="30" spans="1:9" x14ac:dyDescent="0.25">
      <c r="B30" s="7" t="s">
        <v>179</v>
      </c>
      <c r="C30" s="168">
        <f>SUM(C27:C29)</f>
        <v>0</v>
      </c>
      <c r="D30" s="168">
        <v>0</v>
      </c>
      <c r="E30" s="168">
        <f>SUM(E27:E28)</f>
        <v>0</v>
      </c>
      <c r="F30" s="168">
        <v>0</v>
      </c>
      <c r="G30" s="168">
        <f>+C30+E30</f>
        <v>0</v>
      </c>
      <c r="H30" s="174">
        <v>0</v>
      </c>
      <c r="I30" s="12"/>
    </row>
    <row r="31" spans="1:9" x14ac:dyDescent="0.25">
      <c r="B31" s="234" t="s">
        <v>333</v>
      </c>
      <c r="C31" s="12"/>
      <c r="D31" s="12"/>
      <c r="E31" s="12"/>
      <c r="F31" s="12"/>
      <c r="G31" s="12"/>
      <c r="H31" s="12"/>
      <c r="I31" s="12"/>
    </row>
    <row r="37" spans="7:7" x14ac:dyDescent="0.25">
      <c r="G37" s="23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N72"/>
  <sheetViews>
    <sheetView topLeftCell="A34" zoomScale="91" zoomScaleNormal="91" workbookViewId="0">
      <selection activeCell="P71" sqref="P71"/>
    </sheetView>
  </sheetViews>
  <sheetFormatPr baseColWidth="10" defaultRowHeight="12.75" x14ac:dyDescent="0.2"/>
  <cols>
    <col min="1" max="1" width="38.5703125" customWidth="1"/>
    <col min="10" max="10" width="13.7109375" customWidth="1"/>
    <col min="12" max="12" width="13" customWidth="1"/>
    <col min="14" max="14" width="13.85546875" customWidth="1"/>
  </cols>
  <sheetData>
    <row r="1" spans="1:14" s="8" customFormat="1" ht="13.5" x14ac:dyDescent="0.25">
      <c r="A1" s="1" t="s">
        <v>200</v>
      </c>
    </row>
    <row r="2" spans="1:14" s="8" customFormat="1" ht="13.5" x14ac:dyDescent="0.25"/>
    <row r="3" spans="1:14" s="8" customFormat="1" ht="14.25" thickBot="1" x14ac:dyDescent="0.3">
      <c r="A3" s="153" t="s">
        <v>453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459" customFormat="1" ht="14.25" thickBot="1" x14ac:dyDescent="0.3">
      <c r="A4" s="485" t="s">
        <v>412</v>
      </c>
      <c r="B4" s="486" t="s">
        <v>49</v>
      </c>
      <c r="C4" s="487" t="s">
        <v>50</v>
      </c>
      <c r="D4" s="487" t="s">
        <v>51</v>
      </c>
      <c r="E4" s="487" t="s">
        <v>52</v>
      </c>
      <c r="F4" s="487" t="s">
        <v>53</v>
      </c>
      <c r="G4" s="487" t="s">
        <v>54</v>
      </c>
      <c r="H4" s="487" t="s">
        <v>55</v>
      </c>
      <c r="I4" s="487" t="s">
        <v>56</v>
      </c>
      <c r="J4" s="487" t="s">
        <v>57</v>
      </c>
      <c r="K4" s="487" t="s">
        <v>58</v>
      </c>
      <c r="L4" s="487" t="s">
        <v>59</v>
      </c>
      <c r="M4" s="488" t="s">
        <v>60</v>
      </c>
      <c r="N4" s="485" t="s">
        <v>368</v>
      </c>
    </row>
    <row r="5" spans="1:14" ht="14.25" thickBot="1" x14ac:dyDescent="0.3">
      <c r="A5" s="470" t="s">
        <v>23</v>
      </c>
      <c r="B5" s="489">
        <f>SUM(B6:B10)</f>
        <v>6222.7150000000001</v>
      </c>
      <c r="C5" s="490">
        <f t="shared" ref="C5:N5" si="0">SUM(C6:C10)</f>
        <v>7103.5460000000003</v>
      </c>
      <c r="D5" s="490">
        <f t="shared" si="0"/>
        <v>7215.0370000000003</v>
      </c>
      <c r="E5" s="490">
        <f t="shared" si="0"/>
        <v>5692.5410000000002</v>
      </c>
      <c r="F5" s="490">
        <f t="shared" si="0"/>
        <v>8230.2950000000001</v>
      </c>
      <c r="G5" s="490">
        <f t="shared" si="0"/>
        <v>8416.1419999999998</v>
      </c>
      <c r="H5" s="490">
        <f t="shared" si="0"/>
        <v>7202.8220000000001</v>
      </c>
      <c r="I5" s="490">
        <f t="shared" si="0"/>
        <v>8256.353000000001</v>
      </c>
      <c r="J5" s="490">
        <f t="shared" si="0"/>
        <v>6528.951</v>
      </c>
      <c r="K5" s="490">
        <f t="shared" si="0"/>
        <v>7895.5850000000009</v>
      </c>
      <c r="L5" s="490">
        <f t="shared" si="0"/>
        <v>11381.645</v>
      </c>
      <c r="M5" s="491">
        <f t="shared" si="0"/>
        <v>7895.4480000000003</v>
      </c>
      <c r="N5" s="471">
        <f t="shared" si="0"/>
        <v>92041.080000000016</v>
      </c>
    </row>
    <row r="6" spans="1:14" ht="14.25" x14ac:dyDescent="0.3">
      <c r="A6" s="472" t="s">
        <v>369</v>
      </c>
      <c r="B6" s="492">
        <v>-28.411999999999999</v>
      </c>
      <c r="C6" s="493"/>
      <c r="D6" s="493"/>
      <c r="E6" s="493"/>
      <c r="F6" s="493">
        <v>383.90199999999999</v>
      </c>
      <c r="G6" s="493">
        <v>-110.483</v>
      </c>
      <c r="H6" s="493">
        <v>-64.081999999999994</v>
      </c>
      <c r="I6" s="493">
        <v>27.341000000000001</v>
      </c>
      <c r="J6" s="493">
        <v>-278.31</v>
      </c>
      <c r="K6" s="493"/>
      <c r="L6" s="493"/>
      <c r="M6" s="494"/>
      <c r="N6" s="473">
        <f>SUM(B6:M6)</f>
        <v>-70.043999999999983</v>
      </c>
    </row>
    <row r="7" spans="1:14" ht="14.25" x14ac:dyDescent="0.3">
      <c r="A7" s="474" t="s">
        <v>413</v>
      </c>
      <c r="B7" s="495"/>
      <c r="C7" s="496"/>
      <c r="D7" s="496"/>
      <c r="E7" s="496"/>
      <c r="F7" s="496"/>
      <c r="G7" s="496"/>
      <c r="H7" s="496"/>
      <c r="I7" s="496"/>
      <c r="J7" s="496"/>
      <c r="K7" s="496">
        <v>3168.0030000000002</v>
      </c>
      <c r="L7" s="496">
        <v>6940.683</v>
      </c>
      <c r="M7" s="497"/>
      <c r="N7" s="475">
        <f>SUM(B7:M7)</f>
        <v>10108.686</v>
      </c>
    </row>
    <row r="8" spans="1:14" ht="14.25" x14ac:dyDescent="0.3">
      <c r="A8" s="474" t="s">
        <v>421</v>
      </c>
      <c r="B8" s="495"/>
      <c r="C8" s="496"/>
      <c r="D8" s="496"/>
      <c r="E8" s="496"/>
      <c r="F8" s="496"/>
      <c r="G8" s="496"/>
      <c r="H8" s="496"/>
      <c r="I8" s="496"/>
      <c r="J8" s="496"/>
      <c r="K8" s="496"/>
      <c r="L8" s="496"/>
      <c r="M8" s="497"/>
      <c r="N8" s="475">
        <f>SUM(B8:M8)</f>
        <v>0</v>
      </c>
    </row>
    <row r="9" spans="1:14" ht="14.25" x14ac:dyDescent="0.3">
      <c r="A9" s="474" t="s">
        <v>370</v>
      </c>
      <c r="B9" s="495">
        <v>6251.1270000000004</v>
      </c>
      <c r="C9" s="496">
        <v>7103.5460000000003</v>
      </c>
      <c r="D9" s="496">
        <v>7215.0370000000003</v>
      </c>
      <c r="E9" s="496">
        <v>5692.5410000000002</v>
      </c>
      <c r="F9" s="496">
        <v>7846.393</v>
      </c>
      <c r="G9" s="496">
        <v>8526.625</v>
      </c>
      <c r="H9" s="496">
        <v>7266.9040000000005</v>
      </c>
      <c r="I9" s="496">
        <v>8229.0120000000006</v>
      </c>
      <c r="J9" s="496">
        <v>6807.2610000000004</v>
      </c>
      <c r="K9" s="496">
        <v>4727.5820000000003</v>
      </c>
      <c r="L9" s="496">
        <v>4440.9620000000004</v>
      </c>
      <c r="M9" s="497">
        <v>7895.4480000000003</v>
      </c>
      <c r="N9" s="475">
        <f>SUM(B9:M9)</f>
        <v>82002.438000000009</v>
      </c>
    </row>
    <row r="10" spans="1:14" ht="15" thickBot="1" x14ac:dyDescent="0.35">
      <c r="A10" s="476" t="s">
        <v>371</v>
      </c>
      <c r="B10" s="498"/>
      <c r="C10" s="499"/>
      <c r="D10" s="499"/>
      <c r="E10" s="499"/>
      <c r="F10" s="499"/>
      <c r="G10" s="499"/>
      <c r="H10" s="499"/>
      <c r="I10" s="499"/>
      <c r="J10" s="499"/>
      <c r="K10" s="499"/>
      <c r="L10" s="499"/>
      <c r="M10" s="500"/>
      <c r="N10" s="477">
        <f>SUM(B10:M10)</f>
        <v>0</v>
      </c>
    </row>
    <row r="11" spans="1:14" ht="14.25" thickBot="1" x14ac:dyDescent="0.3">
      <c r="A11" s="470" t="s">
        <v>372</v>
      </c>
      <c r="B11" s="489">
        <f>SUM(B12:B18)</f>
        <v>192621.609</v>
      </c>
      <c r="C11" s="490">
        <f t="shared" ref="C11:N11" si="1">SUM(C12:C18)</f>
        <v>172290.978</v>
      </c>
      <c r="D11" s="490">
        <f t="shared" si="1"/>
        <v>190977.679</v>
      </c>
      <c r="E11" s="490">
        <f t="shared" si="1"/>
        <v>194431.61400000003</v>
      </c>
      <c r="F11" s="490">
        <f t="shared" si="1"/>
        <v>205211.26200000002</v>
      </c>
      <c r="G11" s="490">
        <f t="shared" si="1"/>
        <v>182392.15399999998</v>
      </c>
      <c r="H11" s="490">
        <f t="shared" si="1"/>
        <v>182587.94899999999</v>
      </c>
      <c r="I11" s="490">
        <f t="shared" si="1"/>
        <v>185804.18599999999</v>
      </c>
      <c r="J11" s="490">
        <f t="shared" si="1"/>
        <v>190300.15099999998</v>
      </c>
      <c r="K11" s="490">
        <f t="shared" si="1"/>
        <v>137154.34099999999</v>
      </c>
      <c r="L11" s="490">
        <f t="shared" si="1"/>
        <v>105970.65000000001</v>
      </c>
      <c r="M11" s="491">
        <f t="shared" si="1"/>
        <v>174391.54299999998</v>
      </c>
      <c r="N11" s="471">
        <f t="shared" si="1"/>
        <v>2114134.1159999995</v>
      </c>
    </row>
    <row r="12" spans="1:14" ht="14.25" x14ac:dyDescent="0.3">
      <c r="A12" s="472" t="s">
        <v>373</v>
      </c>
      <c r="B12" s="492"/>
      <c r="C12" s="493"/>
      <c r="D12" s="493"/>
      <c r="E12" s="493"/>
      <c r="F12" s="493"/>
      <c r="G12" s="493"/>
      <c r="H12" s="493"/>
      <c r="I12" s="493"/>
      <c r="J12" s="493"/>
      <c r="K12" s="493"/>
      <c r="L12" s="493"/>
      <c r="M12" s="494"/>
      <c r="N12" s="473">
        <f t="shared" ref="N12:N18" si="2">SUM(B12:M12)</f>
        <v>0</v>
      </c>
    </row>
    <row r="13" spans="1:14" ht="14.25" x14ac:dyDescent="0.3">
      <c r="A13" s="472" t="s">
        <v>431</v>
      </c>
      <c r="B13" s="492">
        <v>60.871000000000002</v>
      </c>
      <c r="C13" s="493"/>
      <c r="D13" s="493"/>
      <c r="E13" s="493">
        <v>1610.0260000000001</v>
      </c>
      <c r="F13" s="493"/>
      <c r="G13" s="493"/>
      <c r="H13" s="493">
        <v>1310.914</v>
      </c>
      <c r="I13" s="493"/>
      <c r="J13" s="493">
        <v>312.95800000000003</v>
      </c>
      <c r="K13" s="493">
        <v>1340.8879999999999</v>
      </c>
      <c r="L13" s="493">
        <v>932.5</v>
      </c>
      <c r="M13" s="494">
        <v>549.80499999999995</v>
      </c>
      <c r="N13" s="473">
        <f t="shared" si="2"/>
        <v>6117.9620000000004</v>
      </c>
    </row>
    <row r="14" spans="1:14" ht="14.25" x14ac:dyDescent="0.3">
      <c r="A14" s="474" t="s">
        <v>374</v>
      </c>
      <c r="B14" s="495">
        <v>851.47699999999998</v>
      </c>
      <c r="C14" s="496">
        <v>-1107.0129999999999</v>
      </c>
      <c r="D14" s="496">
        <v>1539.1479999999999</v>
      </c>
      <c r="E14" s="496">
        <v>-2096.424</v>
      </c>
      <c r="F14" s="496">
        <v>1182.607</v>
      </c>
      <c r="G14" s="496">
        <v>-3044.9409999999998</v>
      </c>
      <c r="H14" s="496">
        <v>2725.6149999999998</v>
      </c>
      <c r="I14" s="496">
        <v>-2885.4209999999998</v>
      </c>
      <c r="J14" s="496">
        <v>13645.77</v>
      </c>
      <c r="K14" s="496">
        <v>11327.79</v>
      </c>
      <c r="L14" s="496">
        <v>5433.9110000000001</v>
      </c>
      <c r="M14" s="497">
        <v>4115.6589999999997</v>
      </c>
      <c r="N14" s="475">
        <f t="shared" si="2"/>
        <v>31688.178</v>
      </c>
    </row>
    <row r="15" spans="1:14" ht="14.25" x14ac:dyDescent="0.3">
      <c r="A15" s="474" t="s">
        <v>375</v>
      </c>
      <c r="B15" s="495">
        <v>90438.080000000002</v>
      </c>
      <c r="C15" s="496">
        <v>76944.623000000007</v>
      </c>
      <c r="D15" s="496">
        <v>95348.327000000005</v>
      </c>
      <c r="E15" s="496">
        <v>83992.581000000006</v>
      </c>
      <c r="F15" s="496">
        <v>99570.361000000004</v>
      </c>
      <c r="G15" s="496">
        <v>87813.505999999994</v>
      </c>
      <c r="H15" s="496">
        <v>111169.682</v>
      </c>
      <c r="I15" s="496">
        <v>93048.956999999995</v>
      </c>
      <c r="J15" s="496">
        <v>97966.702999999994</v>
      </c>
      <c r="K15" s="496">
        <v>64431.061000000002</v>
      </c>
      <c r="L15" s="496">
        <v>94622.409</v>
      </c>
      <c r="M15" s="497">
        <v>117111.569</v>
      </c>
      <c r="N15" s="475">
        <f t="shared" si="2"/>
        <v>1112457.8589999999</v>
      </c>
    </row>
    <row r="16" spans="1:14" ht="14.25" x14ac:dyDescent="0.3">
      <c r="A16" s="474" t="s">
        <v>376</v>
      </c>
      <c r="B16" s="495">
        <v>40052.214999999997</v>
      </c>
      <c r="C16" s="496">
        <v>28070.687999999998</v>
      </c>
      <c r="D16" s="496">
        <v>43539.548999999999</v>
      </c>
      <c r="E16" s="496">
        <v>37454.870000000003</v>
      </c>
      <c r="F16" s="496">
        <v>18142.530999999999</v>
      </c>
      <c r="G16" s="496">
        <v>28816.188999999998</v>
      </c>
      <c r="H16" s="496">
        <v>17726.009999999998</v>
      </c>
      <c r="I16" s="496">
        <v>38487.963000000003</v>
      </c>
      <c r="J16" s="496">
        <v>30600.376</v>
      </c>
      <c r="K16" s="496">
        <v>34763.464999999997</v>
      </c>
      <c r="L16" s="496">
        <v>-26864.003000000001</v>
      </c>
      <c r="M16" s="497">
        <v>4759.4949999999999</v>
      </c>
      <c r="N16" s="475">
        <f t="shared" si="2"/>
        <v>295549.34799999988</v>
      </c>
    </row>
    <row r="17" spans="1:14" ht="14.25" x14ac:dyDescent="0.3">
      <c r="A17" s="474" t="s">
        <v>377</v>
      </c>
      <c r="B17" s="495">
        <v>37854.953000000001</v>
      </c>
      <c r="C17" s="496">
        <v>44381.483</v>
      </c>
      <c r="D17" s="496">
        <v>40212.519999999997</v>
      </c>
      <c r="E17" s="496">
        <v>50120.377</v>
      </c>
      <c r="F17" s="496">
        <v>51828.915000000001</v>
      </c>
      <c r="G17" s="496">
        <v>74137.627999999997</v>
      </c>
      <c r="H17" s="496">
        <v>38320.620000000003</v>
      </c>
      <c r="I17" s="496">
        <v>35923.279000000002</v>
      </c>
      <c r="J17" s="496">
        <v>40130.466</v>
      </c>
      <c r="K17" s="496">
        <v>22880.381000000001</v>
      </c>
      <c r="L17" s="496">
        <v>34705.821000000004</v>
      </c>
      <c r="M17" s="497">
        <v>35234.142</v>
      </c>
      <c r="N17" s="475">
        <f t="shared" si="2"/>
        <v>505730.58500000002</v>
      </c>
    </row>
    <row r="18" spans="1:14" ht="15" thickBot="1" x14ac:dyDescent="0.35">
      <c r="A18" s="476" t="s">
        <v>378</v>
      </c>
      <c r="B18" s="498">
        <v>23364.012999999999</v>
      </c>
      <c r="C18" s="499">
        <v>24001.197</v>
      </c>
      <c r="D18" s="499">
        <v>10338.135</v>
      </c>
      <c r="E18" s="499">
        <v>23350.184000000001</v>
      </c>
      <c r="F18" s="499">
        <v>34486.847999999998</v>
      </c>
      <c r="G18" s="499">
        <v>-5330.2280000000001</v>
      </c>
      <c r="H18" s="499">
        <v>11335.108</v>
      </c>
      <c r="I18" s="499">
        <v>21229.407999999999</v>
      </c>
      <c r="J18" s="499">
        <v>7643.8779999999997</v>
      </c>
      <c r="K18" s="499">
        <v>2410.7559999999999</v>
      </c>
      <c r="L18" s="499">
        <v>-2859.9879999999998</v>
      </c>
      <c r="M18" s="500">
        <v>12620.873</v>
      </c>
      <c r="N18" s="477">
        <f t="shared" si="2"/>
        <v>162590.18399999998</v>
      </c>
    </row>
    <row r="19" spans="1:14" ht="14.25" thickBot="1" x14ac:dyDescent="0.3">
      <c r="A19" s="470" t="s">
        <v>24</v>
      </c>
      <c r="B19" s="489">
        <f>SUM(B20:B21)</f>
        <v>30785.407999999999</v>
      </c>
      <c r="C19" s="490">
        <f t="shared" ref="C19:N19" si="3">SUM(C20:C21)</f>
        <v>36670.608999999997</v>
      </c>
      <c r="D19" s="490">
        <f t="shared" si="3"/>
        <v>43118.123999999996</v>
      </c>
      <c r="E19" s="490">
        <f t="shared" si="3"/>
        <v>34640.236000000004</v>
      </c>
      <c r="F19" s="490">
        <f t="shared" si="3"/>
        <v>39162.735000000001</v>
      </c>
      <c r="G19" s="490">
        <f t="shared" si="3"/>
        <v>38764.551999999996</v>
      </c>
      <c r="H19" s="490">
        <f t="shared" si="3"/>
        <v>38918.313999999998</v>
      </c>
      <c r="I19" s="490">
        <f t="shared" si="3"/>
        <v>41539.698000000004</v>
      </c>
      <c r="J19" s="490">
        <f t="shared" si="3"/>
        <v>44039.483</v>
      </c>
      <c r="K19" s="490">
        <f t="shared" si="3"/>
        <v>42734.096999999994</v>
      </c>
      <c r="L19" s="490">
        <f t="shared" si="3"/>
        <v>40121.748999999996</v>
      </c>
      <c r="M19" s="491">
        <f t="shared" si="3"/>
        <v>47569.178</v>
      </c>
      <c r="N19" s="471">
        <f t="shared" si="3"/>
        <v>478064.18299999996</v>
      </c>
    </row>
    <row r="20" spans="1:14" ht="14.25" x14ac:dyDescent="0.3">
      <c r="A20" s="472" t="s">
        <v>379</v>
      </c>
      <c r="B20" s="492">
        <v>30785.407999999999</v>
      </c>
      <c r="C20" s="493">
        <v>35032.182999999997</v>
      </c>
      <c r="D20" s="493">
        <v>37053.574999999997</v>
      </c>
      <c r="E20" s="493">
        <v>26447.197</v>
      </c>
      <c r="F20" s="493">
        <v>32159.93</v>
      </c>
      <c r="G20" s="493">
        <v>15644.808999999999</v>
      </c>
      <c r="H20" s="493">
        <v>17591.699000000001</v>
      </c>
      <c r="I20" s="493">
        <v>32479.65</v>
      </c>
      <c r="J20" s="493">
        <v>43741.775999999998</v>
      </c>
      <c r="K20" s="493">
        <v>40785.663999999997</v>
      </c>
      <c r="L20" s="493">
        <v>41105.203999999998</v>
      </c>
      <c r="M20" s="494">
        <v>46197.148999999998</v>
      </c>
      <c r="N20" s="473">
        <f>SUM(B20:M20)</f>
        <v>399024.24399999995</v>
      </c>
    </row>
    <row r="21" spans="1:14" ht="15" thickBot="1" x14ac:dyDescent="0.35">
      <c r="A21" s="476" t="s">
        <v>380</v>
      </c>
      <c r="B21" s="498"/>
      <c r="C21" s="499">
        <v>1638.4259999999999</v>
      </c>
      <c r="D21" s="499">
        <v>6064.549</v>
      </c>
      <c r="E21" s="499">
        <v>8193.0390000000007</v>
      </c>
      <c r="F21" s="499">
        <v>7002.8050000000003</v>
      </c>
      <c r="G21" s="499">
        <v>23119.742999999999</v>
      </c>
      <c r="H21" s="499">
        <v>21326.615000000002</v>
      </c>
      <c r="I21" s="499">
        <v>9060.0480000000007</v>
      </c>
      <c r="J21" s="499">
        <v>297.70699999999999</v>
      </c>
      <c r="K21" s="499">
        <v>1948.433</v>
      </c>
      <c r="L21" s="499">
        <v>-983.45500000000004</v>
      </c>
      <c r="M21" s="500">
        <v>1372.029</v>
      </c>
      <c r="N21" s="477">
        <f>SUM(B21:M21)</f>
        <v>79039.938999999998</v>
      </c>
    </row>
    <row r="22" spans="1:14" ht="14.25" thickBot="1" x14ac:dyDescent="0.3">
      <c r="A22" s="470" t="s">
        <v>381</v>
      </c>
      <c r="B22" s="489">
        <f>SUM(B23:B30)</f>
        <v>137606.58299999998</v>
      </c>
      <c r="C22" s="490">
        <f t="shared" ref="C22:N22" si="4">SUM(C23:C30)</f>
        <v>144022.204</v>
      </c>
      <c r="D22" s="490">
        <f t="shared" si="4"/>
        <v>113561.43</v>
      </c>
      <c r="E22" s="490">
        <f t="shared" si="4"/>
        <v>137046.58100000001</v>
      </c>
      <c r="F22" s="490">
        <f t="shared" si="4"/>
        <v>140482.64899999998</v>
      </c>
      <c r="G22" s="490">
        <f t="shared" si="4"/>
        <v>155917.315</v>
      </c>
      <c r="H22" s="490">
        <f t="shared" si="4"/>
        <v>149242.70500000002</v>
      </c>
      <c r="I22" s="490">
        <f t="shared" si="4"/>
        <v>141780.655</v>
      </c>
      <c r="J22" s="490">
        <f t="shared" si="4"/>
        <v>141311.41999999998</v>
      </c>
      <c r="K22" s="490">
        <f t="shared" si="4"/>
        <v>150987.18900000001</v>
      </c>
      <c r="L22" s="490">
        <f t="shared" si="4"/>
        <v>153107.10999999999</v>
      </c>
      <c r="M22" s="491">
        <f t="shared" si="4"/>
        <v>154678.71899999998</v>
      </c>
      <c r="N22" s="471">
        <f t="shared" si="4"/>
        <v>1719744.56</v>
      </c>
    </row>
    <row r="23" spans="1:14" ht="14.25" x14ac:dyDescent="0.3">
      <c r="A23" s="472" t="s">
        <v>414</v>
      </c>
      <c r="B23" s="492">
        <v>2289.8000000000002</v>
      </c>
      <c r="C23" s="492">
        <v>8551.8029999999999</v>
      </c>
      <c r="D23" s="492">
        <v>-1820.4269999999999</v>
      </c>
      <c r="E23" s="492">
        <v>-8206.7360000000008</v>
      </c>
      <c r="F23" s="492">
        <v>-289.00200000000001</v>
      </c>
      <c r="G23" s="492">
        <v>476.29899999999998</v>
      </c>
      <c r="H23" s="492">
        <v>76.962000000000003</v>
      </c>
      <c r="I23" s="492">
        <v>-86.94</v>
      </c>
      <c r="J23" s="492">
        <v>118.232</v>
      </c>
      <c r="K23" s="492"/>
      <c r="L23" s="492"/>
      <c r="M23" s="492">
        <v>444.28</v>
      </c>
      <c r="N23" s="473">
        <f>SUM(B23:M23)</f>
        <v>1554.2709999999986</v>
      </c>
    </row>
    <row r="24" spans="1:14" ht="14.25" x14ac:dyDescent="0.3">
      <c r="A24" s="472" t="s">
        <v>432</v>
      </c>
      <c r="B24" s="492">
        <v>-3383.2860000000001</v>
      </c>
      <c r="C24" s="492">
        <v>-1224.146</v>
      </c>
      <c r="D24" s="492">
        <v>-16353.419</v>
      </c>
      <c r="E24" s="492">
        <v>16244.754999999999</v>
      </c>
      <c r="F24" s="492">
        <v>-13112.968999999999</v>
      </c>
      <c r="G24" s="492">
        <v>4232.3999999999996</v>
      </c>
      <c r="H24" s="492">
        <v>2719.6120000000001</v>
      </c>
      <c r="I24" s="492">
        <v>1110.857</v>
      </c>
      <c r="J24" s="492">
        <v>-260.51499999999999</v>
      </c>
      <c r="K24" s="492">
        <v>-11516.138000000001</v>
      </c>
      <c r="L24" s="492">
        <v>-4.4050000000000002</v>
      </c>
      <c r="M24" s="492">
        <v>-0.14699999999999999</v>
      </c>
      <c r="N24" s="473">
        <f>SUM(B24:M24)</f>
        <v>-21547.401000000002</v>
      </c>
    </row>
    <row r="25" spans="1:14" ht="14.25" x14ac:dyDescent="0.3">
      <c r="A25" s="474" t="s">
        <v>342</v>
      </c>
      <c r="B25" s="492">
        <v>72782.993000000002</v>
      </c>
      <c r="C25" s="492">
        <v>92736.646999999997</v>
      </c>
      <c r="D25" s="492">
        <v>112492.003</v>
      </c>
      <c r="E25" s="492">
        <v>45642.684000000001</v>
      </c>
      <c r="F25" s="492">
        <v>99890.312999999995</v>
      </c>
      <c r="G25" s="492">
        <v>30342.863000000001</v>
      </c>
      <c r="H25" s="492">
        <v>111895.79700000001</v>
      </c>
      <c r="I25" s="492">
        <v>67195.953999999998</v>
      </c>
      <c r="J25" s="492">
        <v>60648.538999999997</v>
      </c>
      <c r="K25" s="492">
        <v>88705.794999999998</v>
      </c>
      <c r="L25" s="492">
        <v>69488.25</v>
      </c>
      <c r="M25" s="492">
        <v>107884.83</v>
      </c>
      <c r="N25" s="475">
        <f t="shared" ref="N25:N30" si="5">SUM(B25:M25)</f>
        <v>959706.66800000006</v>
      </c>
    </row>
    <row r="26" spans="1:14" ht="14.25" x14ac:dyDescent="0.3">
      <c r="A26" s="474" t="s">
        <v>382</v>
      </c>
      <c r="B26" s="492">
        <v>10966.608</v>
      </c>
      <c r="C26" s="492"/>
      <c r="D26" s="492">
        <v>9934.7119999999995</v>
      </c>
      <c r="E26" s="492">
        <v>51420.258999999998</v>
      </c>
      <c r="F26" s="492"/>
      <c r="G26" s="492"/>
      <c r="H26" s="492"/>
      <c r="I26" s="492">
        <v>4523.0479999999998</v>
      </c>
      <c r="J26" s="492">
        <v>22377.833999999999</v>
      </c>
      <c r="K26" s="492"/>
      <c r="L26" s="492"/>
      <c r="M26" s="492">
        <v>588.01199999999994</v>
      </c>
      <c r="N26" s="475">
        <f t="shared" si="5"/>
        <v>99810.472999999998</v>
      </c>
    </row>
    <row r="27" spans="1:14" ht="14.25" x14ac:dyDescent="0.3">
      <c r="A27" s="474" t="s">
        <v>383</v>
      </c>
      <c r="B27" s="492">
        <v>3172.5279999999998</v>
      </c>
      <c r="C27" s="492">
        <v>1048.9739999999999</v>
      </c>
      <c r="D27" s="492">
        <v>76.584000000000003</v>
      </c>
      <c r="E27" s="492">
        <v>955.66200000000003</v>
      </c>
      <c r="F27" s="492">
        <v>-230.13399999999999</v>
      </c>
      <c r="G27" s="492">
        <v>3920.87</v>
      </c>
      <c r="H27" s="492">
        <v>-204.57499999999999</v>
      </c>
      <c r="I27" s="492">
        <v>-981.52200000000005</v>
      </c>
      <c r="J27" s="492">
        <v>-614.31299999999999</v>
      </c>
      <c r="K27" s="492">
        <v>-74.572000000000003</v>
      </c>
      <c r="L27" s="492">
        <v>5743.5870000000004</v>
      </c>
      <c r="M27" s="492">
        <v>4554.2860000000001</v>
      </c>
      <c r="N27" s="475">
        <f t="shared" si="5"/>
        <v>17367.375</v>
      </c>
    </row>
    <row r="28" spans="1:14" ht="14.25" x14ac:dyDescent="0.3">
      <c r="A28" s="474" t="s">
        <v>415</v>
      </c>
      <c r="B28" s="492"/>
      <c r="C28" s="492"/>
      <c r="D28" s="492"/>
      <c r="E28" s="492"/>
      <c r="F28" s="492"/>
      <c r="G28" s="492"/>
      <c r="H28" s="492"/>
      <c r="I28" s="492"/>
      <c r="J28" s="492"/>
      <c r="K28" s="492"/>
      <c r="L28" s="492"/>
      <c r="M28" s="497"/>
      <c r="N28" s="475">
        <f t="shared" si="5"/>
        <v>0</v>
      </c>
    </row>
    <row r="29" spans="1:14" ht="14.25" x14ac:dyDescent="0.3">
      <c r="A29" s="474" t="s">
        <v>341</v>
      </c>
      <c r="B29" s="492">
        <v>-22589.877</v>
      </c>
      <c r="C29" s="492">
        <v>-5287.69</v>
      </c>
      <c r="D29" s="492">
        <v>-47914.985000000001</v>
      </c>
      <c r="E29" s="492">
        <v>-25136.054</v>
      </c>
      <c r="F29" s="492">
        <v>-24077.274000000001</v>
      </c>
      <c r="G29" s="492">
        <v>-110.56699999999999</v>
      </c>
      <c r="H29" s="492">
        <v>-13389.055</v>
      </c>
      <c r="I29" s="492">
        <v>-100.149</v>
      </c>
      <c r="J29" s="492"/>
      <c r="K29" s="492"/>
      <c r="L29" s="492">
        <v>-7031.0709999999999</v>
      </c>
      <c r="M29" s="497">
        <v>-4570.92</v>
      </c>
      <c r="N29" s="475">
        <f t="shared" si="5"/>
        <v>-150207.64200000002</v>
      </c>
    </row>
    <row r="30" spans="1:14" ht="15" thickBot="1" x14ac:dyDescent="0.35">
      <c r="A30" s="476" t="s">
        <v>384</v>
      </c>
      <c r="B30" s="492">
        <v>74367.816999999995</v>
      </c>
      <c r="C30" s="492">
        <v>48196.616000000002</v>
      </c>
      <c r="D30" s="492">
        <v>57146.962</v>
      </c>
      <c r="E30" s="492">
        <v>56126.010999999999</v>
      </c>
      <c r="F30" s="492">
        <v>78301.714999999997</v>
      </c>
      <c r="G30" s="492">
        <v>117055.45</v>
      </c>
      <c r="H30" s="492">
        <v>48143.964</v>
      </c>
      <c r="I30" s="492">
        <v>70119.407000000007</v>
      </c>
      <c r="J30" s="492">
        <v>59041.642999999996</v>
      </c>
      <c r="K30" s="492">
        <v>73872.104000000007</v>
      </c>
      <c r="L30" s="492">
        <v>84910.748999999996</v>
      </c>
      <c r="M30" s="500">
        <v>45778.377999999997</v>
      </c>
      <c r="N30" s="477">
        <f t="shared" si="5"/>
        <v>813060.81600000011</v>
      </c>
    </row>
    <row r="31" spans="1:14" ht="14.25" thickBot="1" x14ac:dyDescent="0.3">
      <c r="A31" s="470" t="s">
        <v>385</v>
      </c>
      <c r="B31" s="489">
        <f>SUM(B32:B37)</f>
        <v>28986.700999999997</v>
      </c>
      <c r="C31" s="490">
        <f t="shared" ref="C31:N31" si="6">SUM(C32:C37)</f>
        <v>15267.378000000001</v>
      </c>
      <c r="D31" s="490">
        <f t="shared" si="6"/>
        <v>48559.927000000003</v>
      </c>
      <c r="E31" s="490">
        <f t="shared" si="6"/>
        <v>24944.269</v>
      </c>
      <c r="F31" s="490">
        <f t="shared" si="6"/>
        <v>32494.732000000004</v>
      </c>
      <c r="G31" s="490">
        <f t="shared" si="6"/>
        <v>20416.650999999998</v>
      </c>
      <c r="H31" s="490">
        <f t="shared" si="6"/>
        <v>25184.223999999998</v>
      </c>
      <c r="I31" s="490">
        <f t="shared" si="6"/>
        <v>28349.101999999999</v>
      </c>
      <c r="J31" s="490">
        <f t="shared" si="6"/>
        <v>17619.562999999998</v>
      </c>
      <c r="K31" s="490">
        <f t="shared" si="6"/>
        <v>23716.796999999999</v>
      </c>
      <c r="L31" s="490">
        <f t="shared" si="6"/>
        <v>17450.141</v>
      </c>
      <c r="M31" s="491">
        <f t="shared" si="6"/>
        <v>4612.0949999999993</v>
      </c>
      <c r="N31" s="471">
        <f t="shared" si="6"/>
        <v>287601.58000000007</v>
      </c>
    </row>
    <row r="32" spans="1:14" ht="14.25" x14ac:dyDescent="0.3">
      <c r="A32" s="472" t="s">
        <v>343</v>
      </c>
      <c r="B32" s="492">
        <v>32293.989000000001</v>
      </c>
      <c r="C32" s="493">
        <v>19843.437000000002</v>
      </c>
      <c r="D32" s="493">
        <v>31371.558000000001</v>
      </c>
      <c r="E32" s="493">
        <v>18221.362000000001</v>
      </c>
      <c r="F32" s="493">
        <v>32694.400000000001</v>
      </c>
      <c r="G32" s="493">
        <v>11829.450999999999</v>
      </c>
      <c r="H32" s="493">
        <v>14333.382</v>
      </c>
      <c r="I32" s="493">
        <v>17322.415000000001</v>
      </c>
      <c r="J32" s="493">
        <v>17966.495999999999</v>
      </c>
      <c r="K32" s="493">
        <v>16466.638999999999</v>
      </c>
      <c r="L32" s="493">
        <v>15036.504999999999</v>
      </c>
      <c r="M32" s="494">
        <v>7047.9830000000002</v>
      </c>
      <c r="N32" s="473">
        <f t="shared" ref="N32:N37" si="7">SUM(B32:M32)</f>
        <v>234427.61700000006</v>
      </c>
    </row>
    <row r="33" spans="1:14" ht="14.25" x14ac:dyDescent="0.3">
      <c r="A33" s="474" t="s">
        <v>416</v>
      </c>
      <c r="B33" s="495"/>
      <c r="C33" s="496"/>
      <c r="D33" s="496"/>
      <c r="E33" s="496"/>
      <c r="F33" s="496"/>
      <c r="G33" s="496"/>
      <c r="H33" s="496"/>
      <c r="I33" s="496"/>
      <c r="J33" s="496"/>
      <c r="K33" s="496"/>
      <c r="L33" s="496"/>
      <c r="M33" s="497"/>
      <c r="N33" s="475">
        <f t="shared" si="7"/>
        <v>0</v>
      </c>
    </row>
    <row r="34" spans="1:14" ht="14.25" x14ac:dyDescent="0.3">
      <c r="A34" s="474" t="s">
        <v>386</v>
      </c>
      <c r="B34" s="495">
        <v>-655.88199999999995</v>
      </c>
      <c r="C34" s="496">
        <v>2293.6</v>
      </c>
      <c r="D34" s="496">
        <v>3238.4050000000002</v>
      </c>
      <c r="E34" s="496">
        <v>186.21899999999999</v>
      </c>
      <c r="F34" s="496">
        <v>1064.587</v>
      </c>
      <c r="G34" s="496">
        <v>-616.43399999999997</v>
      </c>
      <c r="H34" s="496">
        <v>2752.3359999999998</v>
      </c>
      <c r="I34" s="496">
        <v>1994.4749999999999</v>
      </c>
      <c r="J34" s="496"/>
      <c r="K34" s="496">
        <v>2040.539</v>
      </c>
      <c r="L34" s="496"/>
      <c r="M34" s="497">
        <v>-70.521000000000001</v>
      </c>
      <c r="N34" s="475">
        <f t="shared" si="7"/>
        <v>12227.324000000001</v>
      </c>
    </row>
    <row r="35" spans="1:14" ht="14.25" x14ac:dyDescent="0.3">
      <c r="A35" s="474" t="s">
        <v>387</v>
      </c>
      <c r="B35" s="495"/>
      <c r="C35" s="496"/>
      <c r="D35" s="496"/>
      <c r="E35" s="496"/>
      <c r="F35" s="496"/>
      <c r="G35" s="496"/>
      <c r="H35" s="496"/>
      <c r="I35" s="496"/>
      <c r="J35" s="496"/>
      <c r="K35" s="496"/>
      <c r="L35" s="496"/>
      <c r="M35" s="497"/>
      <c r="N35" s="475">
        <f t="shared" si="7"/>
        <v>0</v>
      </c>
    </row>
    <row r="36" spans="1:14" ht="14.25" x14ac:dyDescent="0.3">
      <c r="A36" s="474" t="s">
        <v>388</v>
      </c>
      <c r="B36" s="495">
        <v>4873.8450000000003</v>
      </c>
      <c r="C36" s="496">
        <v>-4780.0379999999996</v>
      </c>
      <c r="D36" s="496">
        <v>2315.0320000000002</v>
      </c>
      <c r="E36" s="496">
        <v>1435.2819999999999</v>
      </c>
      <c r="F36" s="496">
        <v>-6193.817</v>
      </c>
      <c r="G36" s="496">
        <v>-446.89400000000001</v>
      </c>
      <c r="H36" s="496">
        <v>1706.35</v>
      </c>
      <c r="I36" s="496">
        <v>2871.663</v>
      </c>
      <c r="J36" s="496">
        <v>-1546.1389999999999</v>
      </c>
      <c r="K36" s="496">
        <v>4826.7129999999997</v>
      </c>
      <c r="L36" s="496">
        <v>2286.42</v>
      </c>
      <c r="M36" s="497">
        <v>345.92200000000003</v>
      </c>
      <c r="N36" s="475">
        <f t="shared" si="7"/>
        <v>7694.3389999999999</v>
      </c>
    </row>
    <row r="37" spans="1:14" ht="15" thickBot="1" x14ac:dyDescent="0.35">
      <c r="A37" s="476" t="s">
        <v>389</v>
      </c>
      <c r="B37" s="498">
        <v>-7525.2510000000002</v>
      </c>
      <c r="C37" s="499">
        <v>-2089.6210000000001</v>
      </c>
      <c r="D37" s="499">
        <v>11634.932000000001</v>
      </c>
      <c r="E37" s="499">
        <v>5101.4059999999999</v>
      </c>
      <c r="F37" s="499">
        <v>4929.5619999999999</v>
      </c>
      <c r="G37" s="499">
        <v>9650.5280000000002</v>
      </c>
      <c r="H37" s="499">
        <v>6392.1559999999999</v>
      </c>
      <c r="I37" s="499">
        <v>6160.549</v>
      </c>
      <c r="J37" s="499">
        <v>1199.2059999999999</v>
      </c>
      <c r="K37" s="499">
        <v>382.90600000000001</v>
      </c>
      <c r="L37" s="499">
        <v>127.21599999999999</v>
      </c>
      <c r="M37" s="500">
        <v>-2711.2890000000002</v>
      </c>
      <c r="N37" s="477">
        <f t="shared" si="7"/>
        <v>33252.30000000001</v>
      </c>
    </row>
    <row r="38" spans="1:14" ht="14.25" thickBot="1" x14ac:dyDescent="0.3">
      <c r="A38" s="470" t="s">
        <v>390</v>
      </c>
      <c r="B38" s="489">
        <f>B39</f>
        <v>827.17600000000004</v>
      </c>
      <c r="C38" s="490">
        <f t="shared" ref="C38:N38" si="8">C39</f>
        <v>584.11199999999997</v>
      </c>
      <c r="D38" s="490">
        <f t="shared" si="8"/>
        <v>568.72699999999998</v>
      </c>
      <c r="E38" s="490">
        <f t="shared" si="8"/>
        <v>721.40099999999995</v>
      </c>
      <c r="F38" s="490">
        <f t="shared" si="8"/>
        <v>0</v>
      </c>
      <c r="G38" s="490">
        <f t="shared" si="8"/>
        <v>1219.8219999999999</v>
      </c>
      <c r="H38" s="490">
        <f t="shared" si="8"/>
        <v>0</v>
      </c>
      <c r="I38" s="490">
        <f t="shared" si="8"/>
        <v>1125.0319999999999</v>
      </c>
      <c r="J38" s="490">
        <f t="shared" si="8"/>
        <v>557.923</v>
      </c>
      <c r="K38" s="490">
        <f t="shared" si="8"/>
        <v>0</v>
      </c>
      <c r="L38" s="490">
        <f t="shared" si="8"/>
        <v>0</v>
      </c>
      <c r="M38" s="491">
        <f t="shared" si="8"/>
        <v>585.72299999999996</v>
      </c>
      <c r="N38" s="471">
        <f t="shared" si="8"/>
        <v>6189.9159999999993</v>
      </c>
    </row>
    <row r="39" spans="1:14" ht="15" thickBot="1" x14ac:dyDescent="0.35">
      <c r="A39" s="478" t="s">
        <v>391</v>
      </c>
      <c r="B39" s="501">
        <v>827.17600000000004</v>
      </c>
      <c r="C39" s="502">
        <v>584.11199999999997</v>
      </c>
      <c r="D39" s="502">
        <v>568.72699999999998</v>
      </c>
      <c r="E39" s="502">
        <v>721.40099999999995</v>
      </c>
      <c r="F39" s="502"/>
      <c r="G39" s="502">
        <v>1219.8219999999999</v>
      </c>
      <c r="H39" s="502"/>
      <c r="I39" s="502">
        <v>1125.0319999999999</v>
      </c>
      <c r="J39" s="502">
        <v>557.923</v>
      </c>
      <c r="K39" s="502"/>
      <c r="L39" s="502"/>
      <c r="M39" s="503">
        <v>585.72299999999996</v>
      </c>
      <c r="N39" s="479">
        <f>SUM(B39:M39)</f>
        <v>6189.9159999999993</v>
      </c>
    </row>
    <row r="40" spans="1:14" ht="14.25" thickBot="1" x14ac:dyDescent="0.3">
      <c r="A40" s="470" t="s">
        <v>392</v>
      </c>
      <c r="B40" s="489">
        <f>SUM(B41:B45)</f>
        <v>-1518.567</v>
      </c>
      <c r="C40" s="490">
        <f t="shared" ref="C40:N40" si="9">SUM(C41:C45)</f>
        <v>0</v>
      </c>
      <c r="D40" s="490">
        <f t="shared" si="9"/>
        <v>-2217.1329999999998</v>
      </c>
      <c r="E40" s="490">
        <f t="shared" si="9"/>
        <v>-2643.1750000000002</v>
      </c>
      <c r="F40" s="490">
        <f t="shared" si="9"/>
        <v>-2293.424</v>
      </c>
      <c r="G40" s="490">
        <f t="shared" si="9"/>
        <v>-1356.8920000000001</v>
      </c>
      <c r="H40" s="490">
        <f t="shared" si="9"/>
        <v>-1529.6679999999999</v>
      </c>
      <c r="I40" s="490">
        <f t="shared" si="9"/>
        <v>-2148.5549999999998</v>
      </c>
      <c r="J40" s="490">
        <f t="shared" si="9"/>
        <v>-1553.259</v>
      </c>
      <c r="K40" s="490">
        <f t="shared" si="9"/>
        <v>0</v>
      </c>
      <c r="L40" s="490">
        <f t="shared" si="9"/>
        <v>0</v>
      </c>
      <c r="M40" s="491">
        <f t="shared" si="9"/>
        <v>301.286</v>
      </c>
      <c r="N40" s="471">
        <f t="shared" si="9"/>
        <v>-14959.387000000001</v>
      </c>
    </row>
    <row r="41" spans="1:14" s="460" customFormat="1" ht="14.25" x14ac:dyDescent="0.3">
      <c r="A41" s="472" t="s">
        <v>417</v>
      </c>
      <c r="B41" s="504"/>
      <c r="C41" s="505"/>
      <c r="D41" s="505"/>
      <c r="E41" s="505"/>
      <c r="F41" s="505"/>
      <c r="G41" s="505"/>
      <c r="H41" s="505"/>
      <c r="I41" s="505"/>
      <c r="J41" s="505"/>
      <c r="K41" s="505"/>
      <c r="L41" s="505"/>
      <c r="M41" s="506"/>
      <c r="N41" s="480">
        <f>SUM(B41:M41)</f>
        <v>0</v>
      </c>
    </row>
    <row r="42" spans="1:14" ht="14.25" x14ac:dyDescent="0.3">
      <c r="A42" s="474" t="s">
        <v>393</v>
      </c>
      <c r="B42" s="495">
        <v>493.18599999999998</v>
      </c>
      <c r="C42" s="496"/>
      <c r="D42" s="496"/>
      <c r="E42" s="496"/>
      <c r="F42" s="496"/>
      <c r="G42" s="496"/>
      <c r="H42" s="496"/>
      <c r="I42" s="496"/>
      <c r="J42" s="496"/>
      <c r="K42" s="496"/>
      <c r="L42" s="496"/>
      <c r="M42" s="497"/>
      <c r="N42" s="481">
        <f>SUM(B42:M42)</f>
        <v>493.18599999999998</v>
      </c>
    </row>
    <row r="43" spans="1:14" ht="14.25" x14ac:dyDescent="0.3">
      <c r="A43" s="474" t="s">
        <v>418</v>
      </c>
      <c r="B43" s="495"/>
      <c r="C43" s="496"/>
      <c r="D43" s="496"/>
      <c r="E43" s="496"/>
      <c r="F43" s="496"/>
      <c r="G43" s="496"/>
      <c r="H43" s="496"/>
      <c r="I43" s="496"/>
      <c r="J43" s="496"/>
      <c r="K43" s="496"/>
      <c r="L43" s="496"/>
      <c r="M43" s="497"/>
      <c r="N43" s="481">
        <f>SUM(B43:M43)</f>
        <v>0</v>
      </c>
    </row>
    <row r="44" spans="1:14" ht="14.25" x14ac:dyDescent="0.3">
      <c r="A44" s="476" t="s">
        <v>394</v>
      </c>
      <c r="B44" s="498">
        <v>-2011.7529999999999</v>
      </c>
      <c r="C44" s="499"/>
      <c r="D44" s="499">
        <v>-2217.1329999999998</v>
      </c>
      <c r="E44" s="499">
        <v>-2643.1750000000002</v>
      </c>
      <c r="F44" s="499">
        <v>-2293.424</v>
      </c>
      <c r="G44" s="499">
        <v>-1356.8920000000001</v>
      </c>
      <c r="H44" s="499">
        <v>-1529.6679999999999</v>
      </c>
      <c r="I44" s="499">
        <v>-2148.5549999999998</v>
      </c>
      <c r="J44" s="499">
        <v>-1553.259</v>
      </c>
      <c r="K44" s="499"/>
      <c r="L44" s="499"/>
      <c r="M44" s="500">
        <v>301.286</v>
      </c>
      <c r="N44" s="482">
        <f>SUM(B44:M44)</f>
        <v>-15452.573</v>
      </c>
    </row>
    <row r="45" spans="1:14" ht="15" thickBot="1" x14ac:dyDescent="0.35">
      <c r="A45" s="476" t="s">
        <v>469</v>
      </c>
      <c r="B45" s="498"/>
      <c r="C45" s="499"/>
      <c r="D45" s="499"/>
      <c r="E45" s="499"/>
      <c r="F45" s="499"/>
      <c r="G45" s="499"/>
      <c r="H45" s="499"/>
      <c r="I45" s="499"/>
      <c r="J45" s="499"/>
      <c r="K45" s="499"/>
      <c r="L45" s="499"/>
      <c r="M45" s="500"/>
      <c r="N45" s="482">
        <f>SUM(B45:M45)</f>
        <v>0</v>
      </c>
    </row>
    <row r="46" spans="1:14" ht="14.25" thickBot="1" x14ac:dyDescent="0.3">
      <c r="A46" s="470" t="s">
        <v>395</v>
      </c>
      <c r="B46" s="489">
        <f t="shared" ref="B46:N46" si="10">SUM(B47:B51)</f>
        <v>3551.1529999999998</v>
      </c>
      <c r="C46" s="490">
        <f t="shared" si="10"/>
        <v>4027.5039999999999</v>
      </c>
      <c r="D46" s="490">
        <f t="shared" si="10"/>
        <v>3217.5140000000001</v>
      </c>
      <c r="E46" s="490">
        <f t="shared" si="10"/>
        <v>3921.2089999999998</v>
      </c>
      <c r="F46" s="490">
        <f t="shared" si="10"/>
        <v>-556.55799999999999</v>
      </c>
      <c r="G46" s="490">
        <f t="shared" si="10"/>
        <v>2926.3719999999998</v>
      </c>
      <c r="H46" s="490">
        <f t="shared" si="10"/>
        <v>4806.9750000000004</v>
      </c>
      <c r="I46" s="490">
        <f t="shared" si="10"/>
        <v>3040.5970000000002</v>
      </c>
      <c r="J46" s="490">
        <f t="shared" si="10"/>
        <v>-816.94399999999996</v>
      </c>
      <c r="K46" s="490">
        <f t="shared" si="10"/>
        <v>-7326.4830000000002</v>
      </c>
      <c r="L46" s="490">
        <f t="shared" si="10"/>
        <v>-11187.369999999999</v>
      </c>
      <c r="M46" s="491">
        <f t="shared" si="10"/>
        <v>-9187.7100000000009</v>
      </c>
      <c r="N46" s="471">
        <f t="shared" si="10"/>
        <v>-3583.741</v>
      </c>
    </row>
    <row r="47" spans="1:14" ht="14.25" x14ac:dyDescent="0.3">
      <c r="A47" s="472" t="s">
        <v>396</v>
      </c>
      <c r="B47" s="492">
        <v>3551.1529999999998</v>
      </c>
      <c r="C47" s="493">
        <v>4027.5039999999999</v>
      </c>
      <c r="D47" s="493">
        <v>3217.5140000000001</v>
      </c>
      <c r="E47" s="493">
        <v>3921.2089999999998</v>
      </c>
      <c r="F47" s="493">
        <v>-556.55799999999999</v>
      </c>
      <c r="G47" s="493">
        <v>2926.3719999999998</v>
      </c>
      <c r="H47" s="493">
        <v>2531.018</v>
      </c>
      <c r="I47" s="493">
        <v>3040.5970000000002</v>
      </c>
      <c r="J47" s="493">
        <v>2703.4780000000001</v>
      </c>
      <c r="K47" s="493">
        <v>804.43700000000001</v>
      </c>
      <c r="L47" s="493">
        <v>-4708.8829999999998</v>
      </c>
      <c r="M47" s="494">
        <v>549.40599999999995</v>
      </c>
      <c r="N47" s="473">
        <f>SUM(B47:M47)</f>
        <v>22007.246999999999</v>
      </c>
    </row>
    <row r="48" spans="1:14" ht="14.25" x14ac:dyDescent="0.3">
      <c r="A48" s="474" t="s">
        <v>470</v>
      </c>
      <c r="B48" s="495"/>
      <c r="C48" s="496"/>
      <c r="D48" s="496"/>
      <c r="E48" s="496"/>
      <c r="F48" s="496"/>
      <c r="G48" s="496"/>
      <c r="H48" s="496"/>
      <c r="I48" s="496"/>
      <c r="J48" s="496"/>
      <c r="K48" s="496"/>
      <c r="L48" s="496"/>
      <c r="M48" s="497"/>
      <c r="N48" s="475">
        <f>SUM(B48:M48)</f>
        <v>0</v>
      </c>
    </row>
    <row r="49" spans="1:14" ht="14.25" x14ac:dyDescent="0.3">
      <c r="A49" s="474" t="s">
        <v>395</v>
      </c>
      <c r="B49" s="495"/>
      <c r="C49" s="496"/>
      <c r="D49" s="496"/>
      <c r="E49" s="496"/>
      <c r="F49" s="496"/>
      <c r="G49" s="496"/>
      <c r="H49" s="496">
        <v>2275.9569999999999</v>
      </c>
      <c r="I49" s="496"/>
      <c r="J49" s="496"/>
      <c r="K49" s="496"/>
      <c r="L49" s="496"/>
      <c r="M49" s="497">
        <v>212.35</v>
      </c>
      <c r="N49" s="475">
        <f>SUM(B49:M49)</f>
        <v>2488.3069999999998</v>
      </c>
    </row>
    <row r="50" spans="1:14" ht="14.25" x14ac:dyDescent="0.3">
      <c r="A50" s="474" t="s">
        <v>397</v>
      </c>
      <c r="B50" s="495"/>
      <c r="C50" s="496"/>
      <c r="D50" s="496"/>
      <c r="E50" s="496"/>
      <c r="F50" s="496"/>
      <c r="G50" s="496"/>
      <c r="H50" s="496"/>
      <c r="I50" s="496"/>
      <c r="J50" s="496">
        <v>-3520.422</v>
      </c>
      <c r="K50" s="496">
        <v>-4461.9120000000003</v>
      </c>
      <c r="L50" s="496">
        <v>-1788.8620000000001</v>
      </c>
      <c r="M50" s="497">
        <v>-9949.4660000000003</v>
      </c>
      <c r="N50" s="475">
        <f>SUM(B50:M50)</f>
        <v>-19720.662</v>
      </c>
    </row>
    <row r="51" spans="1:14" ht="15" thickBot="1" x14ac:dyDescent="0.35">
      <c r="A51" s="476" t="s">
        <v>398</v>
      </c>
      <c r="B51" s="498"/>
      <c r="C51" s="499"/>
      <c r="D51" s="499"/>
      <c r="E51" s="499"/>
      <c r="F51" s="499"/>
      <c r="G51" s="499"/>
      <c r="H51" s="499"/>
      <c r="I51" s="499"/>
      <c r="J51" s="499"/>
      <c r="K51" s="499">
        <v>-3669.0079999999998</v>
      </c>
      <c r="L51" s="499">
        <v>-4689.625</v>
      </c>
      <c r="M51" s="500"/>
      <c r="N51" s="477">
        <f>SUM(B51:M51)</f>
        <v>-8358.6329999999998</v>
      </c>
    </row>
    <row r="52" spans="1:14" ht="14.25" thickBot="1" x14ac:dyDescent="0.3">
      <c r="A52" s="470" t="s">
        <v>399</v>
      </c>
      <c r="B52" s="489">
        <f>SUM(B53:B65)</f>
        <v>27313.065999999999</v>
      </c>
      <c r="C52" s="490">
        <f t="shared" ref="C52:N52" si="11">SUM(C53:C65)</f>
        <v>14806.379000000001</v>
      </c>
      <c r="D52" s="490">
        <f t="shared" si="11"/>
        <v>10707.957</v>
      </c>
      <c r="E52" s="490">
        <f t="shared" si="11"/>
        <v>21044.309000000001</v>
      </c>
      <c r="F52" s="490">
        <f t="shared" si="11"/>
        <v>17800.694000000003</v>
      </c>
      <c r="G52" s="490">
        <f t="shared" si="11"/>
        <v>31549.15</v>
      </c>
      <c r="H52" s="490">
        <f t="shared" si="11"/>
        <v>13152.502</v>
      </c>
      <c r="I52" s="490">
        <f t="shared" si="11"/>
        <v>25547.256000000001</v>
      </c>
      <c r="J52" s="490">
        <f t="shared" si="11"/>
        <v>23846.936000000002</v>
      </c>
      <c r="K52" s="490">
        <f t="shared" si="11"/>
        <v>69595.869000000006</v>
      </c>
      <c r="L52" s="490">
        <f t="shared" si="11"/>
        <v>97769.521000000008</v>
      </c>
      <c r="M52" s="491">
        <f t="shared" si="11"/>
        <v>44559.45</v>
      </c>
      <c r="N52" s="471">
        <f t="shared" si="11"/>
        <v>397693.08900000004</v>
      </c>
    </row>
    <row r="53" spans="1:14" ht="14.25" x14ac:dyDescent="0.3">
      <c r="A53" s="472" t="s">
        <v>400</v>
      </c>
      <c r="B53" s="492"/>
      <c r="C53" s="493"/>
      <c r="D53" s="493">
        <v>3441.942</v>
      </c>
      <c r="E53" s="493">
        <v>-595.89099999999996</v>
      </c>
      <c r="F53" s="493"/>
      <c r="G53" s="493"/>
      <c r="H53" s="493">
        <v>4105.0169999999998</v>
      </c>
      <c r="I53" s="493">
        <v>2731.1239999999998</v>
      </c>
      <c r="J53" s="493">
        <v>4348.6360000000004</v>
      </c>
      <c r="K53" s="493">
        <v>-364.43099999999998</v>
      </c>
      <c r="L53" s="493">
        <v>6882.3990000000003</v>
      </c>
      <c r="M53" s="494">
        <v>-528.16499999999996</v>
      </c>
      <c r="N53" s="473">
        <f>SUM(B53:M53)</f>
        <v>20020.630999999998</v>
      </c>
    </row>
    <row r="54" spans="1:14" ht="14.25" x14ac:dyDescent="0.3">
      <c r="A54" s="474" t="s">
        <v>401</v>
      </c>
      <c r="B54" s="495">
        <v>11134.147000000001</v>
      </c>
      <c r="C54" s="496">
        <v>-603.57899999999995</v>
      </c>
      <c r="D54" s="496">
        <v>-578.19799999999998</v>
      </c>
      <c r="E54" s="496">
        <v>4502.2910000000002</v>
      </c>
      <c r="F54" s="496">
        <v>3557.7460000000001</v>
      </c>
      <c r="G54" s="496">
        <v>5982.2520000000004</v>
      </c>
      <c r="H54" s="496">
        <v>-4105.0169999999998</v>
      </c>
      <c r="I54" s="496"/>
      <c r="J54" s="496"/>
      <c r="K54" s="496"/>
      <c r="L54" s="496"/>
      <c r="M54" s="497">
        <v>3886.6390000000001</v>
      </c>
      <c r="N54" s="475">
        <f t="shared" ref="N54:N65" si="12">SUM(B54:M54)</f>
        <v>23776.280999999999</v>
      </c>
    </row>
    <row r="55" spans="1:14" ht="14.25" x14ac:dyDescent="0.3">
      <c r="A55" s="474" t="s">
        <v>211</v>
      </c>
      <c r="B55" s="495"/>
      <c r="C55" s="496"/>
      <c r="D55" s="496"/>
      <c r="E55" s="496"/>
      <c r="F55" s="496"/>
      <c r="G55" s="496"/>
      <c r="H55" s="496"/>
      <c r="I55" s="496"/>
      <c r="J55" s="496"/>
      <c r="K55" s="496"/>
      <c r="L55" s="496"/>
      <c r="M55" s="497"/>
      <c r="N55" s="475">
        <f t="shared" si="12"/>
        <v>0</v>
      </c>
    </row>
    <row r="56" spans="1:14" ht="14.25" x14ac:dyDescent="0.3">
      <c r="A56" s="474" t="s">
        <v>419</v>
      </c>
      <c r="B56" s="495"/>
      <c r="C56" s="496"/>
      <c r="D56" s="496"/>
      <c r="E56" s="496"/>
      <c r="F56" s="496"/>
      <c r="G56" s="496"/>
      <c r="H56" s="496"/>
      <c r="I56" s="496"/>
      <c r="J56" s="496"/>
      <c r="K56" s="496"/>
      <c r="L56" s="496"/>
      <c r="M56" s="497"/>
      <c r="N56" s="475">
        <f t="shared" si="12"/>
        <v>0</v>
      </c>
    </row>
    <row r="57" spans="1:14" ht="14.25" x14ac:dyDescent="0.3">
      <c r="A57" s="474" t="s">
        <v>402</v>
      </c>
      <c r="B57" s="495">
        <v>6009.9579999999996</v>
      </c>
      <c r="C57" s="496">
        <v>2706.8029999999999</v>
      </c>
      <c r="D57" s="496"/>
      <c r="E57" s="496">
        <v>6777.3010000000004</v>
      </c>
      <c r="F57" s="496">
        <v>2926.933</v>
      </c>
      <c r="G57" s="496">
        <v>15138.096</v>
      </c>
      <c r="H57" s="496"/>
      <c r="I57" s="496">
        <v>12492.031000000001</v>
      </c>
      <c r="J57" s="496">
        <v>7211.6859999999997</v>
      </c>
      <c r="K57" s="496">
        <v>64599.945</v>
      </c>
      <c r="L57" s="496">
        <v>90554.725000000006</v>
      </c>
      <c r="M57" s="497">
        <v>39314.436000000002</v>
      </c>
      <c r="N57" s="475">
        <f t="shared" si="12"/>
        <v>247731.91399999999</v>
      </c>
    </row>
    <row r="58" spans="1:14" ht="14.25" x14ac:dyDescent="0.3">
      <c r="A58" s="474" t="s">
        <v>403</v>
      </c>
      <c r="B58" s="495"/>
      <c r="C58" s="496">
        <v>2586.8739999999998</v>
      </c>
      <c r="D58" s="496">
        <v>-2082.6329999999998</v>
      </c>
      <c r="E58" s="496">
        <v>-531.63400000000001</v>
      </c>
      <c r="F58" s="496"/>
      <c r="G58" s="496"/>
      <c r="H58" s="496"/>
      <c r="I58" s="496"/>
      <c r="J58" s="496"/>
      <c r="K58" s="496"/>
      <c r="L58" s="496"/>
      <c r="M58" s="497"/>
      <c r="N58" s="475">
        <f t="shared" si="12"/>
        <v>-27.393000000000029</v>
      </c>
    </row>
    <row r="59" spans="1:14" ht="14.25" x14ac:dyDescent="0.3">
      <c r="A59" s="474" t="s">
        <v>404</v>
      </c>
      <c r="B59" s="495"/>
      <c r="C59" s="496">
        <v>1691.028</v>
      </c>
      <c r="D59" s="496"/>
      <c r="E59" s="496">
        <v>403.048</v>
      </c>
      <c r="F59" s="496">
        <v>2197.5709999999999</v>
      </c>
      <c r="G59" s="496"/>
      <c r="H59" s="496">
        <v>2794.8690000000001</v>
      </c>
      <c r="I59" s="496"/>
      <c r="J59" s="496">
        <v>1757.3209999999999</v>
      </c>
      <c r="K59" s="496">
        <v>1677.623</v>
      </c>
      <c r="L59" s="496"/>
      <c r="M59" s="497">
        <v>1086.1500000000001</v>
      </c>
      <c r="N59" s="475">
        <f t="shared" si="12"/>
        <v>11607.609999999999</v>
      </c>
    </row>
    <row r="60" spans="1:14" ht="14.25" x14ac:dyDescent="0.3">
      <c r="A60" s="474" t="s">
        <v>183</v>
      </c>
      <c r="B60" s="495"/>
      <c r="C60" s="496"/>
      <c r="D60" s="496"/>
      <c r="E60" s="496"/>
      <c r="F60" s="496"/>
      <c r="G60" s="496"/>
      <c r="H60" s="496"/>
      <c r="I60" s="496"/>
      <c r="J60" s="496"/>
      <c r="K60" s="496"/>
      <c r="L60" s="496"/>
      <c r="M60" s="497"/>
      <c r="N60" s="475">
        <f t="shared" si="12"/>
        <v>0</v>
      </c>
    </row>
    <row r="61" spans="1:14" ht="14.25" x14ac:dyDescent="0.3">
      <c r="A61" s="474" t="s">
        <v>405</v>
      </c>
      <c r="B61" s="495">
        <v>265.94799999999998</v>
      </c>
      <c r="C61" s="496">
        <v>42.287999999999997</v>
      </c>
      <c r="D61" s="496"/>
      <c r="E61" s="496"/>
      <c r="F61" s="496"/>
      <c r="G61" s="496"/>
      <c r="H61" s="496">
        <v>0.84399999999999997</v>
      </c>
      <c r="I61" s="496"/>
      <c r="J61" s="496"/>
      <c r="K61" s="496"/>
      <c r="L61" s="496"/>
      <c r="M61" s="497">
        <v>43.926000000000002</v>
      </c>
      <c r="N61" s="475">
        <f t="shared" si="12"/>
        <v>353.00599999999997</v>
      </c>
    </row>
    <row r="62" spans="1:14" ht="14.25" x14ac:dyDescent="0.3">
      <c r="A62" s="474" t="s">
        <v>406</v>
      </c>
      <c r="B62" s="495"/>
      <c r="C62" s="496"/>
      <c r="D62" s="496"/>
      <c r="E62" s="496"/>
      <c r="F62" s="496">
        <v>126.744</v>
      </c>
      <c r="G62" s="496">
        <v>2414.319</v>
      </c>
      <c r="H62" s="496"/>
      <c r="I62" s="496">
        <v>465.21499999999997</v>
      </c>
      <c r="J62" s="496"/>
      <c r="K62" s="496">
        <v>483.65800000000002</v>
      </c>
      <c r="L62" s="496">
        <v>484.74700000000001</v>
      </c>
      <c r="M62" s="497">
        <v>158.49199999999999</v>
      </c>
      <c r="N62" s="475">
        <f t="shared" si="12"/>
        <v>4133.1750000000002</v>
      </c>
    </row>
    <row r="63" spans="1:14" s="8" customFormat="1" ht="14.25" x14ac:dyDescent="0.3">
      <c r="A63" s="474" t="s">
        <v>407</v>
      </c>
      <c r="B63" s="495"/>
      <c r="C63" s="496"/>
      <c r="D63" s="496">
        <v>147.93199999999999</v>
      </c>
      <c r="E63" s="496"/>
      <c r="F63" s="496"/>
      <c r="G63" s="496">
        <v>-495.28</v>
      </c>
      <c r="H63" s="496">
        <v>105.57299999999999</v>
      </c>
      <c r="I63" s="496">
        <v>693.55499999999995</v>
      </c>
      <c r="J63" s="496">
        <v>-232.18299999999999</v>
      </c>
      <c r="K63" s="496">
        <v>-99.67</v>
      </c>
      <c r="L63" s="496">
        <v>-1.0660000000000001</v>
      </c>
      <c r="M63" s="497">
        <v>23.448</v>
      </c>
      <c r="N63" s="475">
        <f t="shared" si="12"/>
        <v>142.30899999999997</v>
      </c>
    </row>
    <row r="64" spans="1:14" ht="14.25" x14ac:dyDescent="0.3">
      <c r="A64" s="476" t="s">
        <v>468</v>
      </c>
      <c r="B64" s="498"/>
      <c r="C64" s="499"/>
      <c r="D64" s="499"/>
      <c r="E64" s="499"/>
      <c r="F64" s="499"/>
      <c r="G64" s="499"/>
      <c r="H64" s="499"/>
      <c r="I64" s="499"/>
      <c r="J64" s="499"/>
      <c r="K64" s="499"/>
      <c r="L64" s="499"/>
      <c r="M64" s="500"/>
      <c r="N64" s="473"/>
    </row>
    <row r="65" spans="1:14" ht="15" thickBot="1" x14ac:dyDescent="0.35">
      <c r="A65" s="476" t="s">
        <v>408</v>
      </c>
      <c r="B65" s="498">
        <v>9903.0130000000008</v>
      </c>
      <c r="C65" s="499">
        <v>8382.9650000000001</v>
      </c>
      <c r="D65" s="499">
        <v>9778.9140000000007</v>
      </c>
      <c r="E65" s="499">
        <v>10489.194</v>
      </c>
      <c r="F65" s="499">
        <v>8991.7000000000007</v>
      </c>
      <c r="G65" s="499">
        <v>8509.7630000000008</v>
      </c>
      <c r="H65" s="499">
        <v>10251.216</v>
      </c>
      <c r="I65" s="499">
        <v>9165.3310000000001</v>
      </c>
      <c r="J65" s="499">
        <v>10761.476000000001</v>
      </c>
      <c r="K65" s="499">
        <v>3298.7440000000001</v>
      </c>
      <c r="L65" s="499">
        <v>-151.28399999999999</v>
      </c>
      <c r="M65" s="500">
        <v>574.524</v>
      </c>
      <c r="N65" s="477">
        <f t="shared" si="12"/>
        <v>89955.556000000026</v>
      </c>
    </row>
    <row r="66" spans="1:14" ht="14.25" thickBot="1" x14ac:dyDescent="0.3">
      <c r="A66" s="470" t="s">
        <v>409</v>
      </c>
      <c r="B66" s="489">
        <f>SUM(B67:B69)</f>
        <v>2265.81</v>
      </c>
      <c r="C66" s="490">
        <f t="shared" ref="C66:N66" si="13">SUM(C67:C69)</f>
        <v>686.11699999999996</v>
      </c>
      <c r="D66" s="490">
        <f t="shared" si="13"/>
        <v>1079.8</v>
      </c>
      <c r="E66" s="490">
        <f t="shared" si="13"/>
        <v>1105.3820000000001</v>
      </c>
      <c r="F66" s="490">
        <f t="shared" si="13"/>
        <v>3126.0639999999999</v>
      </c>
      <c r="G66" s="490">
        <f t="shared" si="13"/>
        <v>653.351</v>
      </c>
      <c r="H66" s="490">
        <f t="shared" si="13"/>
        <v>1485.1079999999999</v>
      </c>
      <c r="I66" s="490">
        <f t="shared" si="13"/>
        <v>1428.569</v>
      </c>
      <c r="J66" s="490">
        <f t="shared" si="13"/>
        <v>343.42200000000003</v>
      </c>
      <c r="K66" s="490">
        <f t="shared" si="13"/>
        <v>2203.0990000000002</v>
      </c>
      <c r="L66" s="490">
        <f t="shared" si="13"/>
        <v>623.97299999999996</v>
      </c>
      <c r="M66" s="491">
        <f t="shared" si="13"/>
        <v>1293.9390000000001</v>
      </c>
      <c r="N66" s="471">
        <f t="shared" si="13"/>
        <v>16294.634</v>
      </c>
    </row>
    <row r="67" spans="1:14" ht="14.25" x14ac:dyDescent="0.3">
      <c r="A67" s="472" t="s">
        <v>212</v>
      </c>
      <c r="B67" s="492">
        <v>1704.0519999999999</v>
      </c>
      <c r="C67" s="493">
        <v>687.20299999999997</v>
      </c>
      <c r="D67" s="493">
        <v>1082.8599999999999</v>
      </c>
      <c r="E67" s="493">
        <v>835.928</v>
      </c>
      <c r="F67" s="493">
        <v>3079.1869999999999</v>
      </c>
      <c r="G67" s="493">
        <v>314.23099999999999</v>
      </c>
      <c r="H67" s="493">
        <v>990.43</v>
      </c>
      <c r="I67" s="493">
        <v>1372.4639999999999</v>
      </c>
      <c r="J67" s="493"/>
      <c r="K67" s="493">
        <v>2183.77</v>
      </c>
      <c r="L67" s="493">
        <v>369.35300000000001</v>
      </c>
      <c r="M67" s="494">
        <v>1293.9390000000001</v>
      </c>
      <c r="N67" s="473">
        <f>SUM(B67:M67)</f>
        <v>13913.416999999999</v>
      </c>
    </row>
    <row r="68" spans="1:14" ht="14.25" x14ac:dyDescent="0.3">
      <c r="A68" s="474" t="s">
        <v>410</v>
      </c>
      <c r="B68" s="495">
        <v>-1.044</v>
      </c>
      <c r="C68" s="496">
        <v>-1.0860000000000001</v>
      </c>
      <c r="D68" s="496">
        <v>-3.06</v>
      </c>
      <c r="E68" s="496">
        <v>-0.40400000000000003</v>
      </c>
      <c r="F68" s="496">
        <v>-0.93500000000000005</v>
      </c>
      <c r="G68" s="496">
        <v>-0.8</v>
      </c>
      <c r="H68" s="496"/>
      <c r="I68" s="496"/>
      <c r="J68" s="496"/>
      <c r="K68" s="496"/>
      <c r="L68" s="496"/>
      <c r="M68" s="497"/>
      <c r="N68" s="475">
        <f>SUM(B68:M68)</f>
        <v>-7.3289999999999997</v>
      </c>
    </row>
    <row r="69" spans="1:14" ht="15" thickBot="1" x14ac:dyDescent="0.35">
      <c r="A69" s="476" t="s">
        <v>411</v>
      </c>
      <c r="B69" s="498">
        <v>562.80200000000002</v>
      </c>
      <c r="C69" s="499"/>
      <c r="D69" s="499"/>
      <c r="E69" s="499">
        <v>269.858</v>
      </c>
      <c r="F69" s="499">
        <v>47.811999999999998</v>
      </c>
      <c r="G69" s="499">
        <v>339.92</v>
      </c>
      <c r="H69" s="499">
        <v>494.678</v>
      </c>
      <c r="I69" s="499">
        <v>56.104999999999997</v>
      </c>
      <c r="J69" s="499">
        <v>343.42200000000003</v>
      </c>
      <c r="K69" s="499">
        <v>19.329000000000001</v>
      </c>
      <c r="L69" s="499">
        <v>254.62</v>
      </c>
      <c r="M69" s="500"/>
      <c r="N69" s="477">
        <f>SUM(B69:M69)</f>
        <v>2388.5460000000003</v>
      </c>
    </row>
    <row r="70" spans="1:14" ht="14.25" thickBot="1" x14ac:dyDescent="0.3">
      <c r="A70" s="470" t="s">
        <v>213</v>
      </c>
      <c r="B70" s="489">
        <f>B71</f>
        <v>0</v>
      </c>
      <c r="C70" s="490">
        <f t="shared" ref="C70:N70" si="14">C71</f>
        <v>0</v>
      </c>
      <c r="D70" s="490">
        <f t="shared" si="14"/>
        <v>0</v>
      </c>
      <c r="E70" s="490">
        <f t="shared" si="14"/>
        <v>-4929.8639999999996</v>
      </c>
      <c r="F70" s="490">
        <f t="shared" si="14"/>
        <v>0</v>
      </c>
      <c r="G70" s="490">
        <f t="shared" si="14"/>
        <v>-1512.585</v>
      </c>
      <c r="H70" s="490">
        <f t="shared" si="14"/>
        <v>0</v>
      </c>
      <c r="I70" s="490">
        <f t="shared" si="14"/>
        <v>0</v>
      </c>
      <c r="J70" s="490">
        <f t="shared" si="14"/>
        <v>0</v>
      </c>
      <c r="K70" s="490">
        <f t="shared" si="14"/>
        <v>0</v>
      </c>
      <c r="L70" s="490">
        <f t="shared" si="14"/>
        <v>-1.5069999999999999</v>
      </c>
      <c r="M70" s="491">
        <f t="shared" si="14"/>
        <v>-8728.0509999999995</v>
      </c>
      <c r="N70" s="471">
        <f t="shared" si="14"/>
        <v>-15172.006999999998</v>
      </c>
    </row>
    <row r="71" spans="1:14" ht="15" thickBot="1" x14ac:dyDescent="0.35">
      <c r="A71" s="478" t="s">
        <v>213</v>
      </c>
      <c r="B71" s="501"/>
      <c r="C71" s="502"/>
      <c r="D71" s="502"/>
      <c r="E71" s="502">
        <v>-4929.8639999999996</v>
      </c>
      <c r="F71" s="502"/>
      <c r="G71" s="502">
        <v>-1512.585</v>
      </c>
      <c r="H71" s="502"/>
      <c r="I71" s="502"/>
      <c r="J71" s="502"/>
      <c r="K71" s="502"/>
      <c r="L71" s="502">
        <v>-1.5069999999999999</v>
      </c>
      <c r="M71" s="503">
        <v>-8728.0509999999995</v>
      </c>
      <c r="N71" s="479">
        <f>SUM(B71:M71)</f>
        <v>-15172.006999999998</v>
      </c>
    </row>
    <row r="72" spans="1:14" ht="14.25" thickBot="1" x14ac:dyDescent="0.3">
      <c r="A72" s="483" t="s">
        <v>15</v>
      </c>
      <c r="B72" s="507">
        <f t="shared" ref="B72:N72" si="15">B70+B66+B52+B46+B40+B38+B31+B22+B19+B11+B5</f>
        <v>428661.65400000004</v>
      </c>
      <c r="C72" s="508">
        <f t="shared" si="15"/>
        <v>395458.82699999999</v>
      </c>
      <c r="D72" s="508">
        <f t="shared" si="15"/>
        <v>416789.06200000003</v>
      </c>
      <c r="E72" s="508">
        <f t="shared" si="15"/>
        <v>415974.50300000008</v>
      </c>
      <c r="F72" s="508">
        <f t="shared" si="15"/>
        <v>443658.44899999996</v>
      </c>
      <c r="G72" s="508">
        <f t="shared" si="15"/>
        <v>439386.03200000001</v>
      </c>
      <c r="H72" s="508">
        <f t="shared" si="15"/>
        <v>421050.93100000004</v>
      </c>
      <c r="I72" s="508">
        <f t="shared" si="15"/>
        <v>434722.89300000004</v>
      </c>
      <c r="J72" s="508">
        <f t="shared" si="15"/>
        <v>422177.64599999995</v>
      </c>
      <c r="K72" s="508">
        <f t="shared" si="15"/>
        <v>426960.49400000001</v>
      </c>
      <c r="L72" s="508">
        <f t="shared" si="15"/>
        <v>415235.91200000007</v>
      </c>
      <c r="M72" s="509">
        <f t="shared" si="15"/>
        <v>417971.61999999988</v>
      </c>
      <c r="N72" s="484">
        <f t="shared" si="15"/>
        <v>5078048.023</v>
      </c>
    </row>
  </sheetData>
  <pageMargins left="0.7" right="0.7" top="0.75" bottom="0.75" header="0.3" footer="0.3"/>
  <pageSetup orientation="portrait" r:id="rId1"/>
  <ignoredErrors>
    <ignoredError sqref="B5:N5 B11 C11:M11 B19:M19 B22:M22 B31:M31 B40:M40 B46:M46 B52:M52 B66:M66" formulaRange="1"/>
    <ignoredError sqref="N11 N19 N22 N31 N40 N46 N52 N66" formula="1" formulaRange="1"/>
    <ignoredError sqref="N38 N7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N72"/>
  <sheetViews>
    <sheetView topLeftCell="A43" zoomScaleNormal="100" workbookViewId="0">
      <selection activeCell="B60" sqref="B60:M60"/>
    </sheetView>
  </sheetViews>
  <sheetFormatPr baseColWidth="10" defaultRowHeight="13.5" x14ac:dyDescent="0.25"/>
  <cols>
    <col min="1" max="1" width="38" style="8" customWidth="1"/>
    <col min="2" max="13" width="11.42578125" style="8"/>
    <col min="14" max="14" width="12.85546875" style="8" customWidth="1"/>
    <col min="15" max="16384" width="11.42578125" style="8"/>
  </cols>
  <sheetData>
    <row r="1" spans="1:14" x14ac:dyDescent="0.25">
      <c r="A1" s="1" t="s">
        <v>200</v>
      </c>
    </row>
    <row r="3" spans="1:14" ht="14.25" thickBot="1" x14ac:dyDescent="0.3">
      <c r="A3" s="153" t="s">
        <v>454</v>
      </c>
    </row>
    <row r="4" spans="1:14" s="128" customFormat="1" ht="14.25" thickBot="1" x14ac:dyDescent="0.3">
      <c r="A4" s="485" t="s">
        <v>420</v>
      </c>
      <c r="B4" s="486" t="s">
        <v>49</v>
      </c>
      <c r="C4" s="487" t="s">
        <v>50</v>
      </c>
      <c r="D4" s="487" t="s">
        <v>51</v>
      </c>
      <c r="E4" s="487" t="s">
        <v>52</v>
      </c>
      <c r="F4" s="487" t="s">
        <v>53</v>
      </c>
      <c r="G4" s="487" t="s">
        <v>54</v>
      </c>
      <c r="H4" s="487" t="s">
        <v>55</v>
      </c>
      <c r="I4" s="487" t="s">
        <v>56</v>
      </c>
      <c r="J4" s="487" t="s">
        <v>57</v>
      </c>
      <c r="K4" s="487" t="s">
        <v>58</v>
      </c>
      <c r="L4" s="487" t="s">
        <v>59</v>
      </c>
      <c r="M4" s="488" t="s">
        <v>60</v>
      </c>
      <c r="N4" s="485" t="s">
        <v>367</v>
      </c>
    </row>
    <row r="5" spans="1:14" ht="14.25" thickBot="1" x14ac:dyDescent="0.3">
      <c r="A5" s="470" t="s">
        <v>23</v>
      </c>
      <c r="B5" s="489">
        <f>SUM(B6:B10)</f>
        <v>24092.423000000003</v>
      </c>
      <c r="C5" s="489">
        <f t="shared" ref="C5:N5" si="0">SUM(C6:C10)</f>
        <v>21572.364000000001</v>
      </c>
      <c r="D5" s="489">
        <f t="shared" si="0"/>
        <v>25759.296000000002</v>
      </c>
      <c r="E5" s="489">
        <f t="shared" si="0"/>
        <v>22259.364000000001</v>
      </c>
      <c r="F5" s="489">
        <f t="shared" si="0"/>
        <v>11850.444</v>
      </c>
      <c r="G5" s="489">
        <f t="shared" si="0"/>
        <v>24843.67</v>
      </c>
      <c r="H5" s="489">
        <f t="shared" si="0"/>
        <v>24274.872000000003</v>
      </c>
      <c r="I5" s="489">
        <f t="shared" si="0"/>
        <v>27936.922999999999</v>
      </c>
      <c r="J5" s="489">
        <f t="shared" si="0"/>
        <v>22776.292999999998</v>
      </c>
      <c r="K5" s="489">
        <f t="shared" si="0"/>
        <v>24599.615000000002</v>
      </c>
      <c r="L5" s="489">
        <f t="shared" si="0"/>
        <v>27475.652000000002</v>
      </c>
      <c r="M5" s="530">
        <f t="shared" si="0"/>
        <v>26172.093000000001</v>
      </c>
      <c r="N5" s="471">
        <f t="shared" si="0"/>
        <v>283613.00900000002</v>
      </c>
    </row>
    <row r="6" spans="1:14" ht="14.25" x14ac:dyDescent="0.3">
      <c r="A6" s="472" t="s">
        <v>369</v>
      </c>
      <c r="B6" s="492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4"/>
      <c r="N6" s="473"/>
    </row>
    <row r="7" spans="1:14" ht="14.25" x14ac:dyDescent="0.3">
      <c r="A7" s="474" t="s">
        <v>413</v>
      </c>
      <c r="B7" s="495">
        <v>16486.666000000001</v>
      </c>
      <c r="C7" s="496">
        <v>15184.805</v>
      </c>
      <c r="D7" s="496">
        <v>17925.72</v>
      </c>
      <c r="E7" s="496">
        <v>14099.727000000001</v>
      </c>
      <c r="F7" s="496">
        <v>7945.4859999999999</v>
      </c>
      <c r="G7" s="496">
        <v>16206.84</v>
      </c>
      <c r="H7" s="496">
        <v>16805.668000000001</v>
      </c>
      <c r="I7" s="496">
        <v>20163.761999999999</v>
      </c>
      <c r="J7" s="496">
        <v>15990.13</v>
      </c>
      <c r="K7" s="496">
        <v>18562.467000000001</v>
      </c>
      <c r="L7" s="496">
        <v>20688.969000000001</v>
      </c>
      <c r="M7" s="497">
        <v>21735.200000000001</v>
      </c>
      <c r="N7" s="475">
        <f>SUM(B7:M7)</f>
        <v>201795.44000000003</v>
      </c>
    </row>
    <row r="8" spans="1:14" ht="14.25" x14ac:dyDescent="0.3">
      <c r="A8" s="474" t="s">
        <v>421</v>
      </c>
      <c r="B8" s="495"/>
      <c r="C8" s="496"/>
      <c r="D8" s="496"/>
      <c r="E8" s="496"/>
      <c r="F8" s="496"/>
      <c r="G8" s="496"/>
      <c r="H8" s="496"/>
      <c r="I8" s="496"/>
      <c r="J8" s="496"/>
      <c r="K8" s="496"/>
      <c r="L8" s="496"/>
      <c r="M8" s="497"/>
      <c r="N8" s="475">
        <f>SUM(B8:M8)</f>
        <v>0</v>
      </c>
    </row>
    <row r="9" spans="1:14" ht="14.25" x14ac:dyDescent="0.3">
      <c r="A9" s="474" t="s">
        <v>370</v>
      </c>
      <c r="B9" s="495">
        <v>7605.7569999999996</v>
      </c>
      <c r="C9" s="496">
        <v>6387.5590000000002</v>
      </c>
      <c r="D9" s="496">
        <v>7833.576</v>
      </c>
      <c r="E9" s="496">
        <v>8159.6369999999997</v>
      </c>
      <c r="F9" s="496">
        <v>3904.9580000000001</v>
      </c>
      <c r="G9" s="496">
        <v>8636.83</v>
      </c>
      <c r="H9" s="496">
        <v>7469.2039999999997</v>
      </c>
      <c r="I9" s="496">
        <v>7773.1610000000001</v>
      </c>
      <c r="J9" s="496">
        <v>6786.1629999999996</v>
      </c>
      <c r="K9" s="496">
        <v>6037.1480000000001</v>
      </c>
      <c r="L9" s="496">
        <v>6786.683</v>
      </c>
      <c r="M9" s="497">
        <v>4436.893</v>
      </c>
      <c r="N9" s="475">
        <f>SUM(B9:M9)</f>
        <v>81817.569000000003</v>
      </c>
    </row>
    <row r="10" spans="1:14" ht="15" thickBot="1" x14ac:dyDescent="0.35">
      <c r="A10" s="476" t="s">
        <v>371</v>
      </c>
      <c r="B10" s="498"/>
      <c r="C10" s="499"/>
      <c r="D10" s="499"/>
      <c r="E10" s="499"/>
      <c r="F10" s="499"/>
      <c r="G10" s="499"/>
      <c r="H10" s="499"/>
      <c r="I10" s="499"/>
      <c r="J10" s="499"/>
      <c r="K10" s="499"/>
      <c r="L10" s="499"/>
      <c r="M10" s="500"/>
      <c r="N10" s="477"/>
    </row>
    <row r="11" spans="1:14" ht="14.25" thickBot="1" x14ac:dyDescent="0.3">
      <c r="A11" s="470" t="s">
        <v>372</v>
      </c>
      <c r="B11" s="489">
        <f>SUM(B12:B18)</f>
        <v>168592.424</v>
      </c>
      <c r="C11" s="489">
        <f t="shared" ref="C11:N11" si="1">SUM(C12:C18)</f>
        <v>138705.49</v>
      </c>
      <c r="D11" s="489">
        <f t="shared" si="1"/>
        <v>172635.484</v>
      </c>
      <c r="E11" s="489">
        <f t="shared" si="1"/>
        <v>173314.04800000001</v>
      </c>
      <c r="F11" s="489">
        <f t="shared" si="1"/>
        <v>107881.878</v>
      </c>
      <c r="G11" s="489">
        <f t="shared" si="1"/>
        <v>149926.878</v>
      </c>
      <c r="H11" s="489">
        <f t="shared" si="1"/>
        <v>164750.856</v>
      </c>
      <c r="I11" s="489">
        <f t="shared" si="1"/>
        <v>170121.55900000001</v>
      </c>
      <c r="J11" s="489">
        <f t="shared" si="1"/>
        <v>158834.66399999999</v>
      </c>
      <c r="K11" s="489">
        <f t="shared" si="1"/>
        <v>155502.44500000001</v>
      </c>
      <c r="L11" s="489">
        <f t="shared" si="1"/>
        <v>143520.53400000001</v>
      </c>
      <c r="M11" s="530">
        <f t="shared" si="1"/>
        <v>152253.96099999998</v>
      </c>
      <c r="N11" s="471">
        <f t="shared" si="1"/>
        <v>1856040.2209999999</v>
      </c>
    </row>
    <row r="12" spans="1:14" ht="14.25" x14ac:dyDescent="0.3">
      <c r="A12" s="472" t="s">
        <v>373</v>
      </c>
      <c r="B12" s="492">
        <v>-3.94</v>
      </c>
      <c r="C12" s="493">
        <v>-0.25700000000000001</v>
      </c>
      <c r="D12" s="493"/>
      <c r="E12" s="493"/>
      <c r="F12" s="493"/>
      <c r="G12" s="493"/>
      <c r="H12" s="493"/>
      <c r="I12" s="493"/>
      <c r="J12" s="493"/>
      <c r="K12" s="493"/>
      <c r="L12" s="493"/>
      <c r="M12" s="494"/>
      <c r="N12" s="473">
        <f>SUM(B12:M12)</f>
        <v>-4.1970000000000001</v>
      </c>
    </row>
    <row r="13" spans="1:14" ht="14.25" x14ac:dyDescent="0.3">
      <c r="A13" s="472" t="s">
        <v>431</v>
      </c>
      <c r="B13" s="492"/>
      <c r="C13" s="493"/>
      <c r="D13" s="493"/>
      <c r="E13" s="493"/>
      <c r="F13" s="493"/>
      <c r="G13" s="493"/>
      <c r="H13" s="493"/>
      <c r="I13" s="493"/>
      <c r="J13" s="493"/>
      <c r="K13" s="493"/>
      <c r="L13" s="493"/>
      <c r="M13" s="494"/>
      <c r="N13" s="473">
        <f t="shared" ref="N13:N18" si="2">SUM(B13:M13)</f>
        <v>0</v>
      </c>
    </row>
    <row r="14" spans="1:14" ht="14.25" x14ac:dyDescent="0.3">
      <c r="A14" s="474" t="s">
        <v>374</v>
      </c>
      <c r="B14" s="495"/>
      <c r="C14" s="496"/>
      <c r="D14" s="496"/>
      <c r="E14" s="496"/>
      <c r="F14" s="496"/>
      <c r="G14" s="496"/>
      <c r="H14" s="496"/>
      <c r="I14" s="496"/>
      <c r="J14" s="496"/>
      <c r="K14" s="496"/>
      <c r="L14" s="496">
        <v>9115.4869999999992</v>
      </c>
      <c r="M14" s="497">
        <v>-22959.178</v>
      </c>
      <c r="N14" s="473">
        <f t="shared" si="2"/>
        <v>-13843.691000000001</v>
      </c>
    </row>
    <row r="15" spans="1:14" ht="14.25" x14ac:dyDescent="0.3">
      <c r="A15" s="474" t="s">
        <v>375</v>
      </c>
      <c r="B15" s="495"/>
      <c r="C15" s="496"/>
      <c r="D15" s="496"/>
      <c r="E15" s="496"/>
      <c r="F15" s="496"/>
      <c r="G15" s="496"/>
      <c r="H15" s="496"/>
      <c r="I15" s="496"/>
      <c r="J15" s="496"/>
      <c r="K15" s="496"/>
      <c r="L15" s="496"/>
      <c r="M15" s="497"/>
      <c r="N15" s="473">
        <f t="shared" si="2"/>
        <v>0</v>
      </c>
    </row>
    <row r="16" spans="1:14" ht="14.25" x14ac:dyDescent="0.3">
      <c r="A16" s="474" t="s">
        <v>376</v>
      </c>
      <c r="B16" s="495">
        <v>117211.474</v>
      </c>
      <c r="C16" s="496">
        <v>90978.902000000002</v>
      </c>
      <c r="D16" s="496">
        <v>115006.26300000001</v>
      </c>
      <c r="E16" s="496">
        <v>118480.647</v>
      </c>
      <c r="F16" s="496">
        <v>82803.48</v>
      </c>
      <c r="G16" s="496">
        <v>99336.687000000005</v>
      </c>
      <c r="H16" s="496">
        <v>106236.58199999999</v>
      </c>
      <c r="I16" s="496">
        <v>123099.27499999999</v>
      </c>
      <c r="J16" s="496">
        <v>113695.435</v>
      </c>
      <c r="K16" s="496">
        <v>111406.493</v>
      </c>
      <c r="L16" s="496">
        <v>74931.191000000006</v>
      </c>
      <c r="M16" s="497">
        <v>115992.128</v>
      </c>
      <c r="N16" s="473">
        <f t="shared" si="2"/>
        <v>1269178.557</v>
      </c>
    </row>
    <row r="17" spans="1:14" ht="14.25" x14ac:dyDescent="0.3">
      <c r="A17" s="474" t="s">
        <v>377</v>
      </c>
      <c r="B17" s="495"/>
      <c r="C17" s="496"/>
      <c r="D17" s="496"/>
      <c r="E17" s="496"/>
      <c r="F17" s="496"/>
      <c r="G17" s="496"/>
      <c r="H17" s="496"/>
      <c r="I17" s="496"/>
      <c r="J17" s="496"/>
      <c r="K17" s="496"/>
      <c r="L17" s="496">
        <v>21232.039000000001</v>
      </c>
      <c r="M17" s="497">
        <v>8641.9150000000009</v>
      </c>
      <c r="N17" s="473">
        <f t="shared" si="2"/>
        <v>29873.954000000002</v>
      </c>
    </row>
    <row r="18" spans="1:14" ht="15" thickBot="1" x14ac:dyDescent="0.35">
      <c r="A18" s="476" t="s">
        <v>378</v>
      </c>
      <c r="B18" s="498">
        <v>51384.89</v>
      </c>
      <c r="C18" s="499">
        <v>47726.845000000001</v>
      </c>
      <c r="D18" s="499">
        <v>57629.220999999998</v>
      </c>
      <c r="E18" s="499">
        <v>54833.400999999998</v>
      </c>
      <c r="F18" s="499">
        <v>25078.398000000001</v>
      </c>
      <c r="G18" s="499">
        <v>50590.190999999999</v>
      </c>
      <c r="H18" s="499">
        <v>58514.273999999998</v>
      </c>
      <c r="I18" s="499">
        <v>47022.284</v>
      </c>
      <c r="J18" s="499">
        <v>45139.228999999999</v>
      </c>
      <c r="K18" s="499">
        <v>44095.951999999997</v>
      </c>
      <c r="L18" s="499">
        <v>38241.817000000003</v>
      </c>
      <c r="M18" s="500">
        <v>50579.095999999998</v>
      </c>
      <c r="N18" s="473">
        <f t="shared" si="2"/>
        <v>570835.59799999988</v>
      </c>
    </row>
    <row r="19" spans="1:14" ht="14.25" thickBot="1" x14ac:dyDescent="0.3">
      <c r="A19" s="470" t="s">
        <v>24</v>
      </c>
      <c r="B19" s="489">
        <f>SUM(B20:B21)</f>
        <v>39084.803999999996</v>
      </c>
      <c r="C19" s="489">
        <f t="shared" ref="C19:N19" si="3">SUM(C20:C21)</f>
        <v>34351.414000000004</v>
      </c>
      <c r="D19" s="489">
        <f t="shared" si="3"/>
        <v>36525.938999999998</v>
      </c>
      <c r="E19" s="489">
        <f t="shared" si="3"/>
        <v>35825.194000000003</v>
      </c>
      <c r="F19" s="489">
        <f t="shared" si="3"/>
        <v>22027.092000000001</v>
      </c>
      <c r="G19" s="489">
        <f t="shared" si="3"/>
        <v>30256.59</v>
      </c>
      <c r="H19" s="489">
        <f t="shared" si="3"/>
        <v>33975.991999999998</v>
      </c>
      <c r="I19" s="489">
        <f t="shared" si="3"/>
        <v>39685.568999999996</v>
      </c>
      <c r="J19" s="489">
        <f t="shared" si="3"/>
        <v>47240.930999999997</v>
      </c>
      <c r="K19" s="489">
        <f t="shared" si="3"/>
        <v>40894.160999999993</v>
      </c>
      <c r="L19" s="489">
        <f t="shared" si="3"/>
        <v>47082.207000000002</v>
      </c>
      <c r="M19" s="530">
        <f t="shared" si="3"/>
        <v>58467.093000000001</v>
      </c>
      <c r="N19" s="471">
        <f t="shared" si="3"/>
        <v>465416.98600000003</v>
      </c>
    </row>
    <row r="20" spans="1:14" ht="14.25" x14ac:dyDescent="0.3">
      <c r="A20" s="472" t="s">
        <v>379</v>
      </c>
      <c r="B20" s="492">
        <v>36627.546999999999</v>
      </c>
      <c r="C20" s="493">
        <v>32943.58</v>
      </c>
      <c r="D20" s="493">
        <v>24615.505000000001</v>
      </c>
      <c r="E20" s="493">
        <v>19821.955000000002</v>
      </c>
      <c r="F20" s="493">
        <v>18364.723000000002</v>
      </c>
      <c r="G20" s="493">
        <v>9557.6779999999999</v>
      </c>
      <c r="H20" s="493">
        <v>16921.95</v>
      </c>
      <c r="I20" s="493">
        <v>34440.714999999997</v>
      </c>
      <c r="J20" s="493">
        <v>41942.805999999997</v>
      </c>
      <c r="K20" s="493">
        <v>36958.661999999997</v>
      </c>
      <c r="L20" s="493">
        <v>47061.088000000003</v>
      </c>
      <c r="M20" s="494">
        <v>60116.665999999997</v>
      </c>
      <c r="N20" s="473">
        <f>SUM(B20:M20)</f>
        <v>379372.875</v>
      </c>
    </row>
    <row r="21" spans="1:14" ht="15" thickBot="1" x14ac:dyDescent="0.35">
      <c r="A21" s="476" t="s">
        <v>380</v>
      </c>
      <c r="B21" s="498">
        <v>2457.2570000000001</v>
      </c>
      <c r="C21" s="499">
        <v>1407.8340000000001</v>
      </c>
      <c r="D21" s="499">
        <v>11910.433999999999</v>
      </c>
      <c r="E21" s="499">
        <v>16003.239</v>
      </c>
      <c r="F21" s="499">
        <v>3662.3690000000001</v>
      </c>
      <c r="G21" s="499">
        <v>20698.912</v>
      </c>
      <c r="H21" s="499">
        <v>17054.042000000001</v>
      </c>
      <c r="I21" s="499">
        <v>5244.8540000000003</v>
      </c>
      <c r="J21" s="499">
        <v>5298.125</v>
      </c>
      <c r="K21" s="499">
        <v>3935.4989999999998</v>
      </c>
      <c r="L21" s="499">
        <v>21.119</v>
      </c>
      <c r="M21" s="500">
        <v>-1649.5730000000001</v>
      </c>
      <c r="N21" s="477">
        <f>SUM(B21:M21)</f>
        <v>86044.111000000004</v>
      </c>
    </row>
    <row r="22" spans="1:14" ht="14.25" thickBot="1" x14ac:dyDescent="0.3">
      <c r="A22" s="470" t="s">
        <v>381</v>
      </c>
      <c r="B22" s="489">
        <f t="shared" ref="B22:N22" si="4">SUM(B23:B30)</f>
        <v>180224.75599999999</v>
      </c>
      <c r="C22" s="489">
        <f t="shared" si="4"/>
        <v>164643.98200000002</v>
      </c>
      <c r="D22" s="489">
        <f t="shared" si="4"/>
        <v>174793.291</v>
      </c>
      <c r="E22" s="489">
        <f t="shared" si="4"/>
        <v>165945.74799999999</v>
      </c>
      <c r="F22" s="489">
        <f t="shared" si="4"/>
        <v>77970.407000000007</v>
      </c>
      <c r="G22" s="489">
        <f t="shared" si="4"/>
        <v>138672.965</v>
      </c>
      <c r="H22" s="489">
        <f t="shared" si="4"/>
        <v>150641.296</v>
      </c>
      <c r="I22" s="489">
        <f t="shared" si="4"/>
        <v>184868.51200000002</v>
      </c>
      <c r="J22" s="489">
        <f t="shared" si="4"/>
        <v>148681.10400000002</v>
      </c>
      <c r="K22" s="489">
        <f t="shared" si="4"/>
        <v>162226.785</v>
      </c>
      <c r="L22" s="489">
        <f t="shared" si="4"/>
        <v>145273.13199999998</v>
      </c>
      <c r="M22" s="530">
        <f t="shared" si="4"/>
        <v>167061.125</v>
      </c>
      <c r="N22" s="471">
        <f t="shared" si="4"/>
        <v>1861003.1030000001</v>
      </c>
    </row>
    <row r="23" spans="1:14" ht="14.25" x14ac:dyDescent="0.3">
      <c r="A23" s="472" t="s">
        <v>414</v>
      </c>
      <c r="B23" s="495">
        <v>3129.585</v>
      </c>
      <c r="C23" s="495">
        <v>5625.0709999999999</v>
      </c>
      <c r="D23" s="495">
        <v>-2563.9769999999999</v>
      </c>
      <c r="E23" s="495">
        <v>-6143.1409999999996</v>
      </c>
      <c r="F23" s="495">
        <v>1319.3340000000001</v>
      </c>
      <c r="G23" s="495">
        <v>7267.0140000000001</v>
      </c>
      <c r="H23" s="495">
        <v>2344.2829999999999</v>
      </c>
      <c r="I23" s="495">
        <v>-4554.7349999999997</v>
      </c>
      <c r="J23" s="495">
        <v>-979.84900000000005</v>
      </c>
      <c r="K23" s="495">
        <v>1109.1279999999999</v>
      </c>
      <c r="L23" s="495">
        <v>-2038.27</v>
      </c>
      <c r="M23" s="531">
        <v>-756.54600000000005</v>
      </c>
      <c r="N23" s="473">
        <f>SUM(B23:M23)</f>
        <v>3757.896999999999</v>
      </c>
    </row>
    <row r="24" spans="1:14" ht="14.25" x14ac:dyDescent="0.3">
      <c r="A24" s="472" t="s">
        <v>432</v>
      </c>
      <c r="B24" s="461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3"/>
      <c r="N24" s="473">
        <f>SUM(B24:M24)</f>
        <v>0</v>
      </c>
    </row>
    <row r="25" spans="1:14" ht="14.25" x14ac:dyDescent="0.3">
      <c r="A25" s="474" t="s">
        <v>342</v>
      </c>
      <c r="B25" s="495">
        <v>176815.429</v>
      </c>
      <c r="C25" s="496">
        <v>158923.16500000001</v>
      </c>
      <c r="D25" s="496">
        <v>174375.981</v>
      </c>
      <c r="E25" s="496">
        <v>171045.09099999999</v>
      </c>
      <c r="F25" s="496">
        <v>76651.073000000004</v>
      </c>
      <c r="G25" s="496">
        <v>131405.951</v>
      </c>
      <c r="H25" s="496">
        <v>148297.01300000001</v>
      </c>
      <c r="I25" s="496">
        <v>189423.247</v>
      </c>
      <c r="J25" s="496">
        <v>149660.95300000001</v>
      </c>
      <c r="K25" s="496">
        <v>161117.65700000001</v>
      </c>
      <c r="L25" s="496">
        <v>146218.66699999999</v>
      </c>
      <c r="M25" s="497">
        <v>158808.72500000001</v>
      </c>
      <c r="N25" s="473">
        <f t="shared" ref="N25:N30" si="5">SUM(B25:M25)</f>
        <v>1842742.952</v>
      </c>
    </row>
    <row r="26" spans="1:14" ht="14.25" x14ac:dyDescent="0.3">
      <c r="A26" s="474" t="s">
        <v>382</v>
      </c>
      <c r="B26" s="495"/>
      <c r="C26" s="496">
        <v>51.63</v>
      </c>
      <c r="D26" s="496">
        <v>2206.652</v>
      </c>
      <c r="E26" s="496">
        <v>968.69500000000005</v>
      </c>
      <c r="F26" s="496"/>
      <c r="G26" s="496"/>
      <c r="H26" s="496"/>
      <c r="I26" s="496"/>
      <c r="J26" s="496"/>
      <c r="K26" s="496"/>
      <c r="L26" s="496">
        <v>1092.7349999999999</v>
      </c>
      <c r="M26" s="497">
        <v>9008.9459999999999</v>
      </c>
      <c r="N26" s="473">
        <f t="shared" si="5"/>
        <v>13328.657999999999</v>
      </c>
    </row>
    <row r="27" spans="1:14" ht="14.25" x14ac:dyDescent="0.3">
      <c r="A27" s="474" t="s">
        <v>383</v>
      </c>
      <c r="B27" s="495">
        <v>279.74200000000002</v>
      </c>
      <c r="C27" s="496">
        <v>44.116</v>
      </c>
      <c r="D27" s="496">
        <v>774.63499999999999</v>
      </c>
      <c r="E27" s="496">
        <v>75.102999999999994</v>
      </c>
      <c r="F27" s="496"/>
      <c r="G27" s="496"/>
      <c r="H27" s="496"/>
      <c r="I27" s="496"/>
      <c r="J27" s="496"/>
      <c r="K27" s="496"/>
      <c r="L27" s="496"/>
      <c r="M27" s="497"/>
      <c r="N27" s="473">
        <f t="shared" si="5"/>
        <v>1173.596</v>
      </c>
    </row>
    <row r="28" spans="1:14" ht="14.25" x14ac:dyDescent="0.3">
      <c r="A28" s="474" t="s">
        <v>415</v>
      </c>
      <c r="B28" s="495"/>
      <c r="C28" s="496"/>
      <c r="D28" s="496"/>
      <c r="E28" s="496"/>
      <c r="F28" s="496"/>
      <c r="G28" s="496"/>
      <c r="H28" s="496"/>
      <c r="I28" s="496"/>
      <c r="J28" s="496"/>
      <c r="K28" s="496"/>
      <c r="L28" s="496"/>
      <c r="M28" s="497"/>
      <c r="N28" s="473">
        <f t="shared" si="5"/>
        <v>0</v>
      </c>
    </row>
    <row r="29" spans="1:14" ht="14.25" x14ac:dyDescent="0.3">
      <c r="A29" s="474" t="s">
        <v>341</v>
      </c>
      <c r="B29" s="495"/>
      <c r="C29" s="496"/>
      <c r="D29" s="496"/>
      <c r="E29" s="496"/>
      <c r="F29" s="496"/>
      <c r="G29" s="496"/>
      <c r="H29" s="496"/>
      <c r="I29" s="496"/>
      <c r="J29" s="496"/>
      <c r="K29" s="496"/>
      <c r="L29" s="496"/>
      <c r="M29" s="497"/>
      <c r="N29" s="473">
        <f t="shared" si="5"/>
        <v>0</v>
      </c>
    </row>
    <row r="30" spans="1:14" ht="15" thickBot="1" x14ac:dyDescent="0.35">
      <c r="A30" s="476" t="s">
        <v>384</v>
      </c>
      <c r="B30" s="498"/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500"/>
      <c r="N30" s="473">
        <f t="shared" si="5"/>
        <v>0</v>
      </c>
    </row>
    <row r="31" spans="1:14" ht="14.25" thickBot="1" x14ac:dyDescent="0.3">
      <c r="A31" s="470" t="s">
        <v>385</v>
      </c>
      <c r="B31" s="489">
        <f>SUM(B32:B37)</f>
        <v>79741.358000000007</v>
      </c>
      <c r="C31" s="489">
        <f t="shared" ref="C31:N31" si="6">SUM(C32:C37)</f>
        <v>60977.993999999999</v>
      </c>
      <c r="D31" s="489">
        <f t="shared" si="6"/>
        <v>93572.353999999992</v>
      </c>
      <c r="E31" s="489">
        <f t="shared" si="6"/>
        <v>88992.114000000001</v>
      </c>
      <c r="F31" s="489">
        <f t="shared" si="6"/>
        <v>84060.232000000004</v>
      </c>
      <c r="G31" s="489">
        <f t="shared" si="6"/>
        <v>73607.627999999997</v>
      </c>
      <c r="H31" s="489">
        <f t="shared" si="6"/>
        <v>80613.445000000007</v>
      </c>
      <c r="I31" s="489">
        <f t="shared" si="6"/>
        <v>92670.775999999998</v>
      </c>
      <c r="J31" s="489">
        <f t="shared" si="6"/>
        <v>82724.540000000008</v>
      </c>
      <c r="K31" s="489">
        <f t="shared" si="6"/>
        <v>78738.615999999995</v>
      </c>
      <c r="L31" s="489">
        <f t="shared" si="6"/>
        <v>51726.187999999995</v>
      </c>
      <c r="M31" s="530">
        <f t="shared" si="6"/>
        <v>54717.989000000001</v>
      </c>
      <c r="N31" s="471">
        <f t="shared" si="6"/>
        <v>922143.23399999994</v>
      </c>
    </row>
    <row r="32" spans="1:14" ht="14.25" x14ac:dyDescent="0.3">
      <c r="A32" s="472" t="s">
        <v>343</v>
      </c>
      <c r="B32" s="492">
        <v>241.78299999999999</v>
      </c>
      <c r="C32" s="493">
        <v>-50.972999999999999</v>
      </c>
      <c r="D32" s="493">
        <v>-3467.6329999999998</v>
      </c>
      <c r="E32" s="493">
        <v>1746.4259999999999</v>
      </c>
      <c r="F32" s="493">
        <v>-1917.5889999999999</v>
      </c>
      <c r="G32" s="493">
        <v>3303.5149999999999</v>
      </c>
      <c r="H32" s="493">
        <v>-2265.6770000000001</v>
      </c>
      <c r="I32" s="493">
        <v>1064.1279999999999</v>
      </c>
      <c r="J32" s="493">
        <v>-493.536</v>
      </c>
      <c r="K32" s="493">
        <v>111.39700000000001</v>
      </c>
      <c r="L32" s="493">
        <v>1176.857</v>
      </c>
      <c r="M32" s="494">
        <v>507.762</v>
      </c>
      <c r="N32" s="473">
        <f t="shared" ref="N32:N37" si="7">SUM(B32:M32)</f>
        <v>-43.540000000000362</v>
      </c>
    </row>
    <row r="33" spans="1:14" ht="14.25" x14ac:dyDescent="0.3">
      <c r="A33" s="474" t="s">
        <v>416</v>
      </c>
      <c r="B33" s="495">
        <v>19790.151000000002</v>
      </c>
      <c r="C33" s="496"/>
      <c r="D33" s="496"/>
      <c r="E33" s="496"/>
      <c r="F33" s="496">
        <v>16012.322</v>
      </c>
      <c r="G33" s="496"/>
      <c r="H33" s="496">
        <v>24541.293000000001</v>
      </c>
      <c r="I33" s="496"/>
      <c r="J33" s="496"/>
      <c r="K33" s="496">
        <v>30004.241999999998</v>
      </c>
      <c r="L33" s="496"/>
      <c r="M33" s="497"/>
      <c r="N33" s="473">
        <f t="shared" si="7"/>
        <v>90348.008000000002</v>
      </c>
    </row>
    <row r="34" spans="1:14" ht="14.25" x14ac:dyDescent="0.3">
      <c r="A34" s="474" t="s">
        <v>386</v>
      </c>
      <c r="B34" s="495"/>
      <c r="C34" s="496"/>
      <c r="D34" s="496"/>
      <c r="E34" s="496"/>
      <c r="F34" s="496"/>
      <c r="G34" s="496"/>
      <c r="H34" s="496"/>
      <c r="I34" s="496"/>
      <c r="J34" s="496"/>
      <c r="K34" s="496"/>
      <c r="L34" s="496"/>
      <c r="M34" s="497"/>
      <c r="N34" s="473">
        <f t="shared" si="7"/>
        <v>0</v>
      </c>
    </row>
    <row r="35" spans="1:14" ht="14.25" x14ac:dyDescent="0.3">
      <c r="A35" s="474" t="s">
        <v>387</v>
      </c>
      <c r="B35" s="495"/>
      <c r="C35" s="496"/>
      <c r="D35" s="496"/>
      <c r="E35" s="496"/>
      <c r="F35" s="496"/>
      <c r="G35" s="496"/>
      <c r="H35" s="496"/>
      <c r="I35" s="496"/>
      <c r="J35" s="496"/>
      <c r="K35" s="496"/>
      <c r="L35" s="496"/>
      <c r="M35" s="497"/>
      <c r="N35" s="473">
        <f t="shared" si="7"/>
        <v>0</v>
      </c>
    </row>
    <row r="36" spans="1:14" ht="14.25" x14ac:dyDescent="0.3">
      <c r="A36" s="474" t="s">
        <v>388</v>
      </c>
      <c r="B36" s="495">
        <v>32594.292000000001</v>
      </c>
      <c r="C36" s="496">
        <v>25652.249</v>
      </c>
      <c r="D36" s="496">
        <v>33858.588000000003</v>
      </c>
      <c r="E36" s="496">
        <v>17937.559000000001</v>
      </c>
      <c r="F36" s="496">
        <v>32555.576000000001</v>
      </c>
      <c r="G36" s="496">
        <v>44432.444000000003</v>
      </c>
      <c r="H36" s="496">
        <v>33282.807999999997</v>
      </c>
      <c r="I36" s="496">
        <v>20004.786</v>
      </c>
      <c r="J36" s="496">
        <v>42525.690999999999</v>
      </c>
      <c r="K36" s="496">
        <v>27380.205000000002</v>
      </c>
      <c r="L36" s="496">
        <v>16121.938</v>
      </c>
      <c r="M36" s="497">
        <v>14739.164000000001</v>
      </c>
      <c r="N36" s="473">
        <f t="shared" si="7"/>
        <v>341085.3</v>
      </c>
    </row>
    <row r="37" spans="1:14" ht="15" thickBot="1" x14ac:dyDescent="0.35">
      <c r="A37" s="476" t="s">
        <v>389</v>
      </c>
      <c r="B37" s="498">
        <v>27115.132000000001</v>
      </c>
      <c r="C37" s="499">
        <v>35376.718000000001</v>
      </c>
      <c r="D37" s="499">
        <v>63181.398999999998</v>
      </c>
      <c r="E37" s="499">
        <v>69308.129000000001</v>
      </c>
      <c r="F37" s="499">
        <v>37409.923000000003</v>
      </c>
      <c r="G37" s="499">
        <v>25871.669000000002</v>
      </c>
      <c r="H37" s="499">
        <v>25055.021000000001</v>
      </c>
      <c r="I37" s="499">
        <v>71601.861999999994</v>
      </c>
      <c r="J37" s="499">
        <v>40692.385000000002</v>
      </c>
      <c r="K37" s="499">
        <v>21242.772000000001</v>
      </c>
      <c r="L37" s="499">
        <v>34427.392999999996</v>
      </c>
      <c r="M37" s="500">
        <v>39471.063000000002</v>
      </c>
      <c r="N37" s="473">
        <f t="shared" si="7"/>
        <v>490753.46600000001</v>
      </c>
    </row>
    <row r="38" spans="1:14" ht="14.25" thickBot="1" x14ac:dyDescent="0.3">
      <c r="A38" s="470" t="s">
        <v>390</v>
      </c>
      <c r="B38" s="489">
        <f>SUM(B39)</f>
        <v>0</v>
      </c>
      <c r="C38" s="489">
        <f t="shared" ref="C38:N38" si="8">SUM(C39)</f>
        <v>0</v>
      </c>
      <c r="D38" s="489">
        <f t="shared" si="8"/>
        <v>0</v>
      </c>
      <c r="E38" s="489">
        <f t="shared" si="8"/>
        <v>0</v>
      </c>
      <c r="F38" s="489">
        <f t="shared" si="8"/>
        <v>0</v>
      </c>
      <c r="G38" s="489">
        <f t="shared" si="8"/>
        <v>0</v>
      </c>
      <c r="H38" s="489">
        <f t="shared" si="8"/>
        <v>0</v>
      </c>
      <c r="I38" s="489">
        <f t="shared" si="8"/>
        <v>0</v>
      </c>
      <c r="J38" s="489">
        <f t="shared" si="8"/>
        <v>0</v>
      </c>
      <c r="K38" s="489">
        <f t="shared" si="8"/>
        <v>0</v>
      </c>
      <c r="L38" s="489">
        <f t="shared" si="8"/>
        <v>0</v>
      </c>
      <c r="M38" s="530">
        <f t="shared" si="8"/>
        <v>0</v>
      </c>
      <c r="N38" s="471">
        <f t="shared" si="8"/>
        <v>0</v>
      </c>
    </row>
    <row r="39" spans="1:14" ht="15" thickBot="1" x14ac:dyDescent="0.35">
      <c r="A39" s="478" t="s">
        <v>391</v>
      </c>
      <c r="B39" s="501"/>
      <c r="C39" s="502"/>
      <c r="D39" s="502"/>
      <c r="E39" s="502"/>
      <c r="F39" s="502"/>
      <c r="G39" s="502"/>
      <c r="H39" s="502"/>
      <c r="I39" s="502"/>
      <c r="J39" s="502"/>
      <c r="K39" s="502"/>
      <c r="L39" s="502"/>
      <c r="M39" s="503"/>
      <c r="N39" s="479"/>
    </row>
    <row r="40" spans="1:14" ht="14.25" thickBot="1" x14ac:dyDescent="0.3">
      <c r="A40" s="470" t="s">
        <v>392</v>
      </c>
      <c r="B40" s="489">
        <f>SUM(B41:B45)</f>
        <v>4027.4610000000002</v>
      </c>
      <c r="C40" s="489">
        <f t="shared" ref="C40:N40" si="9">SUM(C41:C45)</f>
        <v>8318.8520000000008</v>
      </c>
      <c r="D40" s="489">
        <f t="shared" si="9"/>
        <v>9867.0170000000016</v>
      </c>
      <c r="E40" s="489">
        <f t="shared" si="9"/>
        <v>2776.3159999999998</v>
      </c>
      <c r="F40" s="489">
        <f t="shared" si="9"/>
        <v>2746.4749999999999</v>
      </c>
      <c r="G40" s="489">
        <f t="shared" si="9"/>
        <v>5540.9889999999996</v>
      </c>
      <c r="H40" s="489">
        <f t="shared" si="9"/>
        <v>5619.0649999999996</v>
      </c>
      <c r="I40" s="489">
        <f t="shared" si="9"/>
        <v>1684.203</v>
      </c>
      <c r="J40" s="489">
        <f t="shared" si="9"/>
        <v>9610.14</v>
      </c>
      <c r="K40" s="489">
        <f t="shared" si="9"/>
        <v>7142.4859999999999</v>
      </c>
      <c r="L40" s="489">
        <f t="shared" si="9"/>
        <v>-1249.5090000000002</v>
      </c>
      <c r="M40" s="530">
        <f t="shared" si="9"/>
        <v>3270.759</v>
      </c>
      <c r="N40" s="471">
        <f t="shared" si="9"/>
        <v>59354.253999999994</v>
      </c>
    </row>
    <row r="41" spans="1:14" ht="14.25" x14ac:dyDescent="0.3">
      <c r="A41" s="472" t="s">
        <v>417</v>
      </c>
      <c r="B41" s="495"/>
      <c r="C41" s="495"/>
      <c r="D41" s="495">
        <v>804.173</v>
      </c>
      <c r="E41" s="495"/>
      <c r="F41" s="495">
        <v>1660.953</v>
      </c>
      <c r="G41" s="495"/>
      <c r="H41" s="495"/>
      <c r="I41" s="495"/>
      <c r="J41" s="495"/>
      <c r="K41" s="495">
        <v>3446.23</v>
      </c>
      <c r="L41" s="495"/>
      <c r="M41" s="531"/>
      <c r="N41" s="480">
        <f>SUM(B41:M41)</f>
        <v>5911.3559999999998</v>
      </c>
    </row>
    <row r="42" spans="1:14" ht="14.25" x14ac:dyDescent="0.3">
      <c r="A42" s="474" t="s">
        <v>393</v>
      </c>
      <c r="B42" s="495">
        <v>6881.13</v>
      </c>
      <c r="C42" s="496">
        <v>8318.8520000000008</v>
      </c>
      <c r="D42" s="496">
        <v>9062.8430000000008</v>
      </c>
      <c r="E42" s="496">
        <v>2776.3139999999999</v>
      </c>
      <c r="F42" s="496">
        <v>1085.5239999999999</v>
      </c>
      <c r="G42" s="496">
        <v>5556.1729999999998</v>
      </c>
      <c r="H42" s="496">
        <v>5619.0649999999996</v>
      </c>
      <c r="I42" s="496">
        <v>1684.203</v>
      </c>
      <c r="J42" s="496">
        <v>9610.1389999999992</v>
      </c>
      <c r="K42" s="496">
        <v>3696.2570000000001</v>
      </c>
      <c r="L42" s="496">
        <v>1941.433</v>
      </c>
      <c r="M42" s="497">
        <v>3270.759</v>
      </c>
      <c r="N42" s="481">
        <f>SUM(B42:M42)</f>
        <v>59502.691999999995</v>
      </c>
    </row>
    <row r="43" spans="1:14" ht="14.25" x14ac:dyDescent="0.3">
      <c r="A43" s="474" t="s">
        <v>418</v>
      </c>
      <c r="B43" s="495"/>
      <c r="C43" s="496"/>
      <c r="D43" s="496">
        <v>1E-3</v>
      </c>
      <c r="E43" s="496">
        <v>2E-3</v>
      </c>
      <c r="F43" s="496">
        <v>-2E-3</v>
      </c>
      <c r="G43" s="496"/>
      <c r="H43" s="496"/>
      <c r="I43" s="496"/>
      <c r="J43" s="496">
        <v>1E-3</v>
      </c>
      <c r="K43" s="496">
        <v>-1E-3</v>
      </c>
      <c r="L43" s="496">
        <v>1E-3</v>
      </c>
      <c r="M43" s="497"/>
      <c r="N43" s="481">
        <f>SUM(B43:M43)</f>
        <v>2E-3</v>
      </c>
    </row>
    <row r="44" spans="1:14" ht="14.25" x14ac:dyDescent="0.3">
      <c r="A44" s="476" t="s">
        <v>394</v>
      </c>
      <c r="B44" s="498">
        <v>-2853.6689999999999</v>
      </c>
      <c r="C44" s="499"/>
      <c r="D44" s="499"/>
      <c r="E44" s="499"/>
      <c r="F44" s="499"/>
      <c r="G44" s="499"/>
      <c r="H44" s="499"/>
      <c r="I44" s="499"/>
      <c r="J44" s="499"/>
      <c r="K44" s="499"/>
      <c r="L44" s="499">
        <v>-3190.9430000000002</v>
      </c>
      <c r="M44" s="500"/>
      <c r="N44" s="481">
        <f>SUM(B44:M44)</f>
        <v>-6044.6120000000001</v>
      </c>
    </row>
    <row r="45" spans="1:14" ht="15" thickBot="1" x14ac:dyDescent="0.35">
      <c r="A45" s="476" t="s">
        <v>469</v>
      </c>
      <c r="B45" s="498"/>
      <c r="C45" s="499"/>
      <c r="D45" s="499"/>
      <c r="E45" s="499"/>
      <c r="F45" s="499"/>
      <c r="G45" s="496">
        <v>-15.183999999999999</v>
      </c>
      <c r="H45" s="499"/>
      <c r="I45" s="499"/>
      <c r="J45" s="499"/>
      <c r="K45" s="499"/>
      <c r="L45" s="499"/>
      <c r="M45" s="500"/>
      <c r="N45" s="482">
        <f>SUM(B45:M45)</f>
        <v>-15.183999999999999</v>
      </c>
    </row>
    <row r="46" spans="1:14" ht="14.25" thickBot="1" x14ac:dyDescent="0.3">
      <c r="A46" s="470" t="s">
        <v>395</v>
      </c>
      <c r="B46" s="489">
        <f t="shared" ref="B46:N46" si="10">SUM(B47:B51)</f>
        <v>-1910.357</v>
      </c>
      <c r="C46" s="489">
        <f t="shared" si="10"/>
        <v>-2114.261</v>
      </c>
      <c r="D46" s="489">
        <f t="shared" si="10"/>
        <v>-5895.5109999999995</v>
      </c>
      <c r="E46" s="489">
        <f t="shared" si="10"/>
        <v>-19724.173999999999</v>
      </c>
      <c r="F46" s="489">
        <f t="shared" si="10"/>
        <v>-3127.4450000000002</v>
      </c>
      <c r="G46" s="489">
        <f t="shared" si="10"/>
        <v>-1540.2839999999999</v>
      </c>
      <c r="H46" s="489">
        <f t="shared" si="10"/>
        <v>-5415.2179999999998</v>
      </c>
      <c r="I46" s="489">
        <f t="shared" si="10"/>
        <v>2928.4560000000001</v>
      </c>
      <c r="J46" s="489">
        <f t="shared" si="10"/>
        <v>-6649.8159999999989</v>
      </c>
      <c r="K46" s="489">
        <f t="shared" si="10"/>
        <v>5012.7860000000001</v>
      </c>
      <c r="L46" s="489">
        <f t="shared" si="10"/>
        <v>12421.576000000001</v>
      </c>
      <c r="M46" s="530">
        <f t="shared" si="10"/>
        <v>16379.289000000001</v>
      </c>
      <c r="N46" s="471">
        <f t="shared" si="10"/>
        <v>-9634.959000000008</v>
      </c>
    </row>
    <row r="47" spans="1:14" ht="14.25" x14ac:dyDescent="0.3">
      <c r="A47" s="472" t="s">
        <v>396</v>
      </c>
      <c r="B47" s="492">
        <v>-953.92899999999997</v>
      </c>
      <c r="C47" s="493">
        <v>-3363.002</v>
      </c>
      <c r="D47" s="493">
        <v>-5425.2569999999996</v>
      </c>
      <c r="E47" s="493">
        <v>-2066.5459999999998</v>
      </c>
      <c r="F47" s="493">
        <v>-2870.2150000000001</v>
      </c>
      <c r="G47" s="493">
        <v>-1539.278</v>
      </c>
      <c r="H47" s="493">
        <v>-2218.3490000000002</v>
      </c>
      <c r="I47" s="493">
        <v>-2051.2930000000001</v>
      </c>
      <c r="J47" s="493">
        <v>-1994.796</v>
      </c>
      <c r="K47" s="493"/>
      <c r="L47" s="493"/>
      <c r="M47" s="494"/>
      <c r="N47" s="473">
        <f>SUM(B47:M47)</f>
        <v>-22482.665000000001</v>
      </c>
    </row>
    <row r="48" spans="1:14" ht="14.25" x14ac:dyDescent="0.3">
      <c r="A48" s="474" t="s">
        <v>470</v>
      </c>
      <c r="B48" s="495">
        <v>-3.3079999999999998</v>
      </c>
      <c r="C48" s="496"/>
      <c r="D48" s="496"/>
      <c r="E48" s="496"/>
      <c r="F48" s="496"/>
      <c r="G48" s="496"/>
      <c r="H48" s="496"/>
      <c r="I48" s="496"/>
      <c r="J48" s="496"/>
      <c r="K48" s="496"/>
      <c r="L48" s="496"/>
      <c r="M48" s="497"/>
      <c r="N48" s="475">
        <f>SUM(B48:M48)</f>
        <v>-3.3079999999999998</v>
      </c>
    </row>
    <row r="49" spans="1:14" ht="14.25" x14ac:dyDescent="0.3">
      <c r="A49" s="474" t="s">
        <v>395</v>
      </c>
      <c r="B49" s="495"/>
      <c r="C49" s="496"/>
      <c r="D49" s="496">
        <v>-1873.905</v>
      </c>
      <c r="E49" s="496"/>
      <c r="F49" s="496"/>
      <c r="G49" s="496">
        <v>-1625.5319999999999</v>
      </c>
      <c r="H49" s="496">
        <v>-751.71199999999999</v>
      </c>
      <c r="I49" s="496">
        <v>-1690.7750000000001</v>
      </c>
      <c r="J49" s="496">
        <v>-7257.6310000000003</v>
      </c>
      <c r="K49" s="496">
        <v>-246.791</v>
      </c>
      <c r="L49" s="496"/>
      <c r="M49" s="497"/>
      <c r="N49" s="475">
        <f>SUM(B49:M49)</f>
        <v>-13446.346</v>
      </c>
    </row>
    <row r="50" spans="1:14" ht="14.25" x14ac:dyDescent="0.3">
      <c r="A50" s="474" t="s">
        <v>397</v>
      </c>
      <c r="B50" s="495">
        <v>-953.12</v>
      </c>
      <c r="C50" s="496">
        <v>1248.741</v>
      </c>
      <c r="D50" s="496">
        <v>1403.6510000000001</v>
      </c>
      <c r="E50" s="496">
        <v>-883.37699999999995</v>
      </c>
      <c r="F50" s="496">
        <v>-258.65100000000001</v>
      </c>
      <c r="G50" s="496">
        <v>1639.4590000000001</v>
      </c>
      <c r="H50" s="496">
        <v>-2450.654</v>
      </c>
      <c r="I50" s="496">
        <v>4268.6310000000003</v>
      </c>
      <c r="J50" s="496">
        <v>4982.1480000000001</v>
      </c>
      <c r="K50" s="496">
        <v>114.884</v>
      </c>
      <c r="L50" s="496">
        <v>8178.1719999999996</v>
      </c>
      <c r="M50" s="497">
        <v>16380.199000000001</v>
      </c>
      <c r="N50" s="475">
        <f>SUM(B50:M50)</f>
        <v>33670.082999999999</v>
      </c>
    </row>
    <row r="51" spans="1:14" ht="15" thickBot="1" x14ac:dyDescent="0.35">
      <c r="A51" s="476" t="s">
        <v>398</v>
      </c>
      <c r="B51" s="498"/>
      <c r="C51" s="499"/>
      <c r="D51" s="499"/>
      <c r="E51" s="499">
        <v>-16774.251</v>
      </c>
      <c r="F51" s="499">
        <v>1.421</v>
      </c>
      <c r="G51" s="499">
        <v>-14.933</v>
      </c>
      <c r="H51" s="499">
        <v>5.4969999999999999</v>
      </c>
      <c r="I51" s="499">
        <v>2401.893</v>
      </c>
      <c r="J51" s="499">
        <v>-2379.5369999999998</v>
      </c>
      <c r="K51" s="499">
        <v>5144.6930000000002</v>
      </c>
      <c r="L51" s="499">
        <v>4243.4040000000005</v>
      </c>
      <c r="M51" s="500">
        <v>-0.91</v>
      </c>
      <c r="N51" s="477">
        <f>SUM(B51:M51)</f>
        <v>-7372.7230000000036</v>
      </c>
    </row>
    <row r="52" spans="1:14" ht="14.25" thickBot="1" x14ac:dyDescent="0.3">
      <c r="A52" s="470" t="s">
        <v>399</v>
      </c>
      <c r="B52" s="489">
        <f>SUM(B53:B65)</f>
        <v>18342.703000000001</v>
      </c>
      <c r="C52" s="489">
        <f t="shared" ref="C52:M52" si="11">SUM(C53:C65)</f>
        <v>22732.467000000001</v>
      </c>
      <c r="D52" s="489">
        <f t="shared" si="11"/>
        <v>20971.754000000001</v>
      </c>
      <c r="E52" s="489">
        <f t="shared" si="11"/>
        <v>15083.583000000001</v>
      </c>
      <c r="F52" s="489">
        <f t="shared" si="11"/>
        <v>22709.082999999999</v>
      </c>
      <c r="G52" s="489">
        <f t="shared" si="11"/>
        <v>31470.871999999999</v>
      </c>
      <c r="H52" s="489">
        <f t="shared" si="11"/>
        <v>17931.338</v>
      </c>
      <c r="I52" s="489">
        <f t="shared" si="11"/>
        <v>13846.951999999999</v>
      </c>
      <c r="J52" s="489">
        <f t="shared" si="11"/>
        <v>15703.19</v>
      </c>
      <c r="K52" s="489">
        <f t="shared" si="11"/>
        <v>12311.385999999999</v>
      </c>
      <c r="L52" s="489">
        <f t="shared" si="11"/>
        <v>19832.414000000001</v>
      </c>
      <c r="M52" s="489">
        <f t="shared" si="11"/>
        <v>14594.228999999999</v>
      </c>
      <c r="N52" s="489">
        <f>SUM(N53:N65)</f>
        <v>225529.97099999996</v>
      </c>
    </row>
    <row r="53" spans="1:14" ht="14.25" x14ac:dyDescent="0.3">
      <c r="A53" s="472" t="s">
        <v>400</v>
      </c>
      <c r="B53" s="492">
        <v>-5936.8249999999998</v>
      </c>
      <c r="C53" s="493"/>
      <c r="D53" s="493"/>
      <c r="E53" s="493"/>
      <c r="F53" s="493"/>
      <c r="G53" s="493"/>
      <c r="H53" s="493"/>
      <c r="I53" s="493">
        <v>96.628</v>
      </c>
      <c r="J53" s="493"/>
      <c r="K53" s="493">
        <v>3497.846</v>
      </c>
      <c r="L53" s="493">
        <v>-3498.8069999999998</v>
      </c>
      <c r="M53" s="494"/>
      <c r="N53" s="473">
        <f>SUM(B53:M53)</f>
        <v>-5841.1579999999994</v>
      </c>
    </row>
    <row r="54" spans="1:14" ht="14.25" x14ac:dyDescent="0.3">
      <c r="A54" s="474" t="s">
        <v>401</v>
      </c>
      <c r="B54" s="495">
        <v>11930.262000000001</v>
      </c>
      <c r="C54" s="496">
        <v>7895.4440000000004</v>
      </c>
      <c r="D54" s="496">
        <v>5195.8029999999999</v>
      </c>
      <c r="E54" s="496"/>
      <c r="F54" s="496"/>
      <c r="G54" s="496">
        <v>7101.3559999999998</v>
      </c>
      <c r="H54" s="496"/>
      <c r="I54" s="496">
        <v>-96.628</v>
      </c>
      <c r="J54" s="496"/>
      <c r="K54" s="496">
        <v>-669.17399999999998</v>
      </c>
      <c r="L54" s="496">
        <v>10771.055</v>
      </c>
      <c r="M54" s="497">
        <v>5072.5039999999999</v>
      </c>
      <c r="N54" s="473">
        <f t="shared" ref="N54:N65" si="12">SUM(B54:M54)</f>
        <v>47200.622000000003</v>
      </c>
    </row>
    <row r="55" spans="1:14" ht="14.25" x14ac:dyDescent="0.3">
      <c r="A55" s="474" t="s">
        <v>211</v>
      </c>
      <c r="B55" s="495">
        <v>-33.109000000000002</v>
      </c>
      <c r="C55" s="496">
        <v>1478.258</v>
      </c>
      <c r="D55" s="496">
        <v>540.04100000000005</v>
      </c>
      <c r="E55" s="496"/>
      <c r="F55" s="496"/>
      <c r="G55" s="496">
        <v>1893.6410000000001</v>
      </c>
      <c r="H55" s="496"/>
      <c r="I55" s="496"/>
      <c r="J55" s="496">
        <v>-1407.454</v>
      </c>
      <c r="K55" s="496">
        <v>550.52300000000002</v>
      </c>
      <c r="L55" s="496">
        <v>2352.67</v>
      </c>
      <c r="M55" s="497">
        <v>-29.077000000000002</v>
      </c>
      <c r="N55" s="473">
        <f t="shared" si="12"/>
        <v>5345.4930000000004</v>
      </c>
    </row>
    <row r="56" spans="1:14" ht="14.25" x14ac:dyDescent="0.3">
      <c r="A56" s="474" t="s">
        <v>419</v>
      </c>
      <c r="B56" s="495"/>
      <c r="C56" s="496"/>
      <c r="D56" s="496"/>
      <c r="E56" s="496"/>
      <c r="F56" s="496"/>
      <c r="G56" s="496"/>
      <c r="H56" s="496"/>
      <c r="I56" s="496"/>
      <c r="J56" s="496"/>
      <c r="K56" s="496"/>
      <c r="L56" s="496"/>
      <c r="M56" s="497"/>
      <c r="N56" s="473">
        <f t="shared" si="12"/>
        <v>0</v>
      </c>
    </row>
    <row r="57" spans="1:14" ht="14.25" x14ac:dyDescent="0.3">
      <c r="A57" s="474" t="s">
        <v>402</v>
      </c>
      <c r="B57" s="495">
        <v>-1050.4780000000001</v>
      </c>
      <c r="C57" s="496"/>
      <c r="D57" s="496"/>
      <c r="E57" s="496"/>
      <c r="F57" s="496">
        <v>7930.482</v>
      </c>
      <c r="G57" s="496">
        <v>7885.2190000000001</v>
      </c>
      <c r="H57" s="496">
        <v>1568.636</v>
      </c>
      <c r="I57" s="496">
        <v>-2120.6010000000001</v>
      </c>
      <c r="J57" s="496"/>
      <c r="K57" s="496"/>
      <c r="L57" s="496"/>
      <c r="M57" s="497"/>
      <c r="N57" s="473">
        <f t="shared" si="12"/>
        <v>14213.258</v>
      </c>
    </row>
    <row r="58" spans="1:14" ht="14.25" x14ac:dyDescent="0.3">
      <c r="A58" s="474" t="s">
        <v>403</v>
      </c>
      <c r="B58" s="495"/>
      <c r="C58" s="496"/>
      <c r="D58" s="496"/>
      <c r="E58" s="496"/>
      <c r="F58" s="496"/>
      <c r="G58" s="496"/>
      <c r="H58" s="496"/>
      <c r="I58" s="496"/>
      <c r="J58" s="496"/>
      <c r="K58" s="496"/>
      <c r="L58" s="496"/>
      <c r="M58" s="497"/>
      <c r="N58" s="473">
        <f t="shared" si="12"/>
        <v>0</v>
      </c>
    </row>
    <row r="59" spans="1:14" ht="14.25" x14ac:dyDescent="0.3">
      <c r="A59" s="474" t="s">
        <v>404</v>
      </c>
      <c r="B59" s="495"/>
      <c r="C59" s="496"/>
      <c r="D59" s="496"/>
      <c r="E59" s="496"/>
      <c r="F59" s="496"/>
      <c r="G59" s="496"/>
      <c r="H59" s="496"/>
      <c r="I59" s="496"/>
      <c r="J59" s="496"/>
      <c r="K59" s="496"/>
      <c r="L59" s="496"/>
      <c r="M59" s="497"/>
      <c r="N59" s="473">
        <f t="shared" si="12"/>
        <v>0</v>
      </c>
    </row>
    <row r="60" spans="1:14" ht="14.25" x14ac:dyDescent="0.3">
      <c r="A60" s="474" t="s">
        <v>183</v>
      </c>
      <c r="B60" s="495">
        <v>13432.852999999999</v>
      </c>
      <c r="C60" s="496">
        <v>13369.143</v>
      </c>
      <c r="D60" s="496">
        <v>15235.91</v>
      </c>
      <c r="E60" s="496">
        <v>15083.583000000001</v>
      </c>
      <c r="F60" s="496">
        <v>8324.9220000000005</v>
      </c>
      <c r="G60" s="496">
        <v>14590.655000000001</v>
      </c>
      <c r="H60" s="496">
        <v>16362.701999999999</v>
      </c>
      <c r="I60" s="496">
        <v>15988.938</v>
      </c>
      <c r="J60" s="496">
        <v>15540.758</v>
      </c>
      <c r="K60" s="496">
        <v>8575.7649999999994</v>
      </c>
      <c r="L60" s="496">
        <v>10207.495999999999</v>
      </c>
      <c r="M60" s="497">
        <v>9550.8019999999997</v>
      </c>
      <c r="N60" s="473">
        <f t="shared" si="12"/>
        <v>156263.52699999997</v>
      </c>
    </row>
    <row r="61" spans="1:14" ht="14.25" x14ac:dyDescent="0.3">
      <c r="A61" s="474" t="s">
        <v>405</v>
      </c>
      <c r="B61" s="495"/>
      <c r="C61" s="496"/>
      <c r="D61" s="496"/>
      <c r="E61" s="496"/>
      <c r="F61" s="496">
        <v>-2.87</v>
      </c>
      <c r="G61" s="496"/>
      <c r="H61" s="496"/>
      <c r="I61" s="496"/>
      <c r="J61" s="496"/>
      <c r="K61" s="496"/>
      <c r="L61" s="496"/>
      <c r="M61" s="497"/>
      <c r="N61" s="473">
        <f t="shared" si="12"/>
        <v>-2.87</v>
      </c>
    </row>
    <row r="62" spans="1:14" ht="14.25" x14ac:dyDescent="0.3">
      <c r="A62" s="474" t="s">
        <v>406</v>
      </c>
      <c r="B62" s="495"/>
      <c r="C62" s="496"/>
      <c r="D62" s="496"/>
      <c r="E62" s="496"/>
      <c r="F62" s="496">
        <v>6448.6419999999998</v>
      </c>
      <c r="G62" s="496"/>
      <c r="H62" s="496"/>
      <c r="I62" s="496"/>
      <c r="J62" s="496">
        <v>1569.886</v>
      </c>
      <c r="K62" s="496">
        <v>356.42599999999999</v>
      </c>
      <c r="L62" s="496"/>
      <c r="M62" s="497"/>
      <c r="N62" s="473">
        <f t="shared" si="12"/>
        <v>8374.9539999999997</v>
      </c>
    </row>
    <row r="63" spans="1:14" ht="14.25" x14ac:dyDescent="0.3">
      <c r="A63" s="474" t="s">
        <v>407</v>
      </c>
      <c r="B63" s="495"/>
      <c r="C63" s="496"/>
      <c r="D63" s="496"/>
      <c r="E63" s="496"/>
      <c r="F63" s="496"/>
      <c r="G63" s="496"/>
      <c r="H63" s="496"/>
      <c r="I63" s="496"/>
      <c r="J63" s="496"/>
      <c r="K63" s="496"/>
      <c r="L63" s="496"/>
      <c r="M63" s="497"/>
      <c r="N63" s="473">
        <f t="shared" si="12"/>
        <v>0</v>
      </c>
    </row>
    <row r="64" spans="1:14" ht="14.25" x14ac:dyDescent="0.3">
      <c r="A64" s="476" t="s">
        <v>468</v>
      </c>
      <c r="B64" s="498"/>
      <c r="C64" s="499"/>
      <c r="D64" s="499"/>
      <c r="E64" s="499"/>
      <c r="F64" s="499">
        <v>7.907</v>
      </c>
      <c r="G64" s="499">
        <v>1E-3</v>
      </c>
      <c r="H64" s="499"/>
      <c r="I64" s="499"/>
      <c r="J64" s="499"/>
      <c r="K64" s="499"/>
      <c r="L64" s="499"/>
      <c r="M64" s="500"/>
      <c r="N64" s="473">
        <f t="shared" si="12"/>
        <v>7.9080000000000004</v>
      </c>
    </row>
    <row r="65" spans="1:14" ht="15" thickBot="1" x14ac:dyDescent="0.35">
      <c r="A65" s="476" t="s">
        <v>408</v>
      </c>
      <c r="B65" s="498"/>
      <c r="C65" s="499">
        <v>-10.378</v>
      </c>
      <c r="D65" s="499"/>
      <c r="E65" s="499"/>
      <c r="F65" s="499"/>
      <c r="G65" s="499"/>
      <c r="H65" s="499"/>
      <c r="I65" s="499">
        <v>-21.385000000000002</v>
      </c>
      <c r="J65" s="499"/>
      <c r="K65" s="499"/>
      <c r="L65" s="499"/>
      <c r="M65" s="500"/>
      <c r="N65" s="473">
        <f t="shared" si="12"/>
        <v>-31.763000000000002</v>
      </c>
    </row>
    <row r="66" spans="1:14" ht="14.25" thickBot="1" x14ac:dyDescent="0.3">
      <c r="A66" s="470" t="s">
        <v>409</v>
      </c>
      <c r="B66" s="489">
        <f>SUM(B67:B69)</f>
        <v>0</v>
      </c>
      <c r="C66" s="489">
        <f t="shared" ref="C66:N66" si="13">SUM(C67:C69)</f>
        <v>0</v>
      </c>
      <c r="D66" s="489">
        <f t="shared" si="13"/>
        <v>0</v>
      </c>
      <c r="E66" s="489">
        <f t="shared" si="13"/>
        <v>0</v>
      </c>
      <c r="F66" s="489">
        <f t="shared" si="13"/>
        <v>0</v>
      </c>
      <c r="G66" s="489">
        <f t="shared" si="13"/>
        <v>0</v>
      </c>
      <c r="H66" s="489">
        <f t="shared" si="13"/>
        <v>0</v>
      </c>
      <c r="I66" s="489">
        <f t="shared" si="13"/>
        <v>0</v>
      </c>
      <c r="J66" s="489">
        <f t="shared" si="13"/>
        <v>0</v>
      </c>
      <c r="K66" s="489">
        <f t="shared" si="13"/>
        <v>0</v>
      </c>
      <c r="L66" s="489">
        <f t="shared" si="13"/>
        <v>0</v>
      </c>
      <c r="M66" s="530">
        <f t="shared" si="13"/>
        <v>0</v>
      </c>
      <c r="N66" s="471">
        <f t="shared" si="13"/>
        <v>0</v>
      </c>
    </row>
    <row r="67" spans="1:14" ht="14.25" x14ac:dyDescent="0.3">
      <c r="A67" s="472" t="s">
        <v>212</v>
      </c>
      <c r="B67" s="492"/>
      <c r="C67" s="493"/>
      <c r="D67" s="493"/>
      <c r="E67" s="493"/>
      <c r="F67" s="493"/>
      <c r="G67" s="493"/>
      <c r="H67" s="493"/>
      <c r="I67" s="493"/>
      <c r="J67" s="493"/>
      <c r="K67" s="493"/>
      <c r="L67" s="493"/>
      <c r="M67" s="494"/>
      <c r="N67" s="473"/>
    </row>
    <row r="68" spans="1:14" ht="14.25" x14ac:dyDescent="0.3">
      <c r="A68" s="474" t="s">
        <v>410</v>
      </c>
      <c r="B68" s="495"/>
      <c r="C68" s="496"/>
      <c r="D68" s="496"/>
      <c r="E68" s="496"/>
      <c r="F68" s="496"/>
      <c r="G68" s="496"/>
      <c r="H68" s="496"/>
      <c r="I68" s="496"/>
      <c r="J68" s="496"/>
      <c r="K68" s="496"/>
      <c r="L68" s="496"/>
      <c r="M68" s="497"/>
      <c r="N68" s="475"/>
    </row>
    <row r="69" spans="1:14" ht="15" thickBot="1" x14ac:dyDescent="0.35">
      <c r="A69" s="476" t="s">
        <v>411</v>
      </c>
      <c r="B69" s="498"/>
      <c r="C69" s="499"/>
      <c r="D69" s="499"/>
      <c r="E69" s="499"/>
      <c r="F69" s="499"/>
      <c r="G69" s="499"/>
      <c r="H69" s="499"/>
      <c r="I69" s="499"/>
      <c r="J69" s="499"/>
      <c r="K69" s="499"/>
      <c r="L69" s="499"/>
      <c r="M69" s="500"/>
      <c r="N69" s="477"/>
    </row>
    <row r="70" spans="1:14" ht="14.25" thickBot="1" x14ac:dyDescent="0.3">
      <c r="A70" s="470" t="s">
        <v>213</v>
      </c>
      <c r="B70" s="489">
        <f>SUM(B71)</f>
        <v>-438.3</v>
      </c>
      <c r="C70" s="489">
        <f t="shared" ref="C70:M70" si="14">SUM(C71)</f>
        <v>-63.991999999999997</v>
      </c>
      <c r="D70" s="489">
        <f t="shared" si="14"/>
        <v>-0.876</v>
      </c>
      <c r="E70" s="489">
        <f t="shared" si="14"/>
        <v>0</v>
      </c>
      <c r="F70" s="489">
        <f t="shared" si="14"/>
        <v>0</v>
      </c>
      <c r="G70" s="489">
        <f t="shared" si="14"/>
        <v>0</v>
      </c>
      <c r="H70" s="489">
        <f t="shared" si="14"/>
        <v>0</v>
      </c>
      <c r="I70" s="489">
        <f t="shared" si="14"/>
        <v>0</v>
      </c>
      <c r="J70" s="489">
        <f t="shared" si="14"/>
        <v>0</v>
      </c>
      <c r="K70" s="489">
        <f t="shared" si="14"/>
        <v>0</v>
      </c>
      <c r="L70" s="489">
        <f t="shared" si="14"/>
        <v>0</v>
      </c>
      <c r="M70" s="530">
        <f t="shared" si="14"/>
        <v>0</v>
      </c>
      <c r="N70" s="471">
        <f>SUM(B70:M70)</f>
        <v>-503.16800000000001</v>
      </c>
    </row>
    <row r="71" spans="1:14" ht="15" thickBot="1" x14ac:dyDescent="0.35">
      <c r="A71" s="478" t="s">
        <v>213</v>
      </c>
      <c r="B71" s="501">
        <v>-438.3</v>
      </c>
      <c r="C71" s="502">
        <v>-63.991999999999997</v>
      </c>
      <c r="D71" s="502">
        <v>-0.876</v>
      </c>
      <c r="E71" s="502"/>
      <c r="F71" s="502"/>
      <c r="G71" s="502"/>
      <c r="H71" s="502"/>
      <c r="I71" s="502"/>
      <c r="J71" s="502"/>
      <c r="K71" s="502"/>
      <c r="L71" s="502"/>
      <c r="M71" s="503"/>
      <c r="N71" s="479">
        <f>SUM(B71:M71)</f>
        <v>-503.16800000000001</v>
      </c>
    </row>
    <row r="72" spans="1:14" ht="14.25" thickBot="1" x14ac:dyDescent="0.3">
      <c r="A72" s="483" t="s">
        <v>15</v>
      </c>
      <c r="B72" s="507">
        <f t="shared" ref="B72:N72" si="15">B70+B66+B52+B46+B40+B38+B31+B22+B19+B11+B5</f>
        <v>511757.272</v>
      </c>
      <c r="C72" s="507">
        <f t="shared" si="15"/>
        <v>449124.31</v>
      </c>
      <c r="D72" s="507">
        <f t="shared" si="15"/>
        <v>528228.74800000002</v>
      </c>
      <c r="E72" s="507">
        <f t="shared" si="15"/>
        <v>484472.19300000003</v>
      </c>
      <c r="F72" s="507">
        <f t="shared" si="15"/>
        <v>326118.16600000003</v>
      </c>
      <c r="G72" s="507">
        <f t="shared" si="15"/>
        <v>452779.30800000002</v>
      </c>
      <c r="H72" s="507">
        <f t="shared" si="15"/>
        <v>472391.64599999995</v>
      </c>
      <c r="I72" s="507">
        <f t="shared" si="15"/>
        <v>533742.95000000007</v>
      </c>
      <c r="J72" s="507">
        <f t="shared" si="15"/>
        <v>478921.04600000003</v>
      </c>
      <c r="K72" s="507">
        <f t="shared" si="15"/>
        <v>486428.27999999997</v>
      </c>
      <c r="L72" s="507">
        <f t="shared" si="15"/>
        <v>446082.19400000002</v>
      </c>
      <c r="M72" s="532">
        <f t="shared" si="15"/>
        <v>492916.53799999994</v>
      </c>
      <c r="N72" s="484">
        <f t="shared" si="15"/>
        <v>5662962.6509999996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47AEA5DCC5174199218855231C12B0" ma:contentTypeVersion="8" ma:contentTypeDescription="Crear nuevo documento." ma:contentTypeScope="" ma:versionID="3eb1bfe3af2d5e6953f08812194a5585">
  <xsd:schema xmlns:xsd="http://www.w3.org/2001/XMLSchema" xmlns:xs="http://www.w3.org/2001/XMLSchema" xmlns:p="http://schemas.microsoft.com/office/2006/metadata/properties" xmlns:ns3="ed14157a-6e42-4720-894b-7960cc3c286b" targetNamespace="http://schemas.microsoft.com/office/2006/metadata/properties" ma:root="true" ma:fieldsID="13e4bb80bae01d863e19b58d1c5aba13" ns3:_="">
    <xsd:import namespace="ed14157a-6e42-4720-894b-7960cc3c28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4157a-6e42-4720-894b-7960cc3c2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10F82A-21ED-4D65-B896-62C37C090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14157a-6e42-4720-894b-7960cc3c28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E94DE1-216B-43C5-BC53-E3081118A3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D4115B-30AD-4E70-8694-C2B8E71F2355}">
  <ds:schemaRefs>
    <ds:schemaRef ds:uri="ed14157a-6e42-4720-894b-7960cc3c286b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58</vt:i4>
      </vt:variant>
      <vt:variant>
        <vt:lpstr>Rangos con nombre</vt:lpstr>
      </vt:variant>
      <vt:variant>
        <vt:i4>43</vt:i4>
      </vt:variant>
    </vt:vector>
  </HeadingPairs>
  <TitlesOfParts>
    <vt:vector size="101" baseType="lpstr">
      <vt:lpstr>indice</vt:lpstr>
      <vt:lpstr>Resumen 1</vt:lpstr>
      <vt:lpstr>Resumen 2</vt:lpstr>
      <vt:lpstr>3</vt:lpstr>
      <vt:lpstr>4</vt:lpstr>
      <vt:lpstr>5</vt:lpstr>
      <vt:lpstr>6 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 </vt:lpstr>
      <vt:lpstr>22</vt:lpstr>
      <vt:lpstr>23</vt:lpstr>
      <vt:lpstr>24</vt:lpstr>
      <vt:lpstr>25</vt:lpstr>
      <vt:lpstr>26</vt:lpstr>
      <vt:lpstr>27</vt:lpstr>
      <vt:lpstr>28</vt:lpstr>
      <vt:lpstr>29</vt:lpstr>
      <vt:lpstr>30 </vt:lpstr>
      <vt:lpstr>31</vt:lpstr>
      <vt:lpstr>32</vt:lpstr>
      <vt:lpstr>33</vt:lpstr>
      <vt:lpstr>34_1</vt:lpstr>
      <vt:lpstr>34_2</vt:lpstr>
      <vt:lpstr>35</vt:lpstr>
      <vt:lpstr>35_1</vt:lpstr>
      <vt:lpstr>35_2</vt:lpstr>
      <vt:lpstr>36</vt:lpstr>
      <vt:lpstr>37</vt:lpstr>
      <vt:lpstr>38  </vt:lpstr>
      <vt:lpstr>39</vt:lpstr>
      <vt:lpstr>40</vt:lpstr>
      <vt:lpstr>41</vt:lpstr>
      <vt:lpstr>42_1</vt:lpstr>
      <vt:lpstr>42_2</vt:lpstr>
      <vt:lpstr>42_3</vt:lpstr>
      <vt:lpstr>43</vt:lpstr>
      <vt:lpstr>44</vt:lpstr>
      <vt:lpstr>45</vt:lpstr>
      <vt:lpstr>46 </vt:lpstr>
      <vt:lpstr>47_1</vt:lpstr>
      <vt:lpstr>47_2</vt:lpstr>
      <vt:lpstr>47_3</vt:lpstr>
      <vt:lpstr>47_4</vt:lpstr>
      <vt:lpstr>48</vt:lpstr>
      <vt:lpstr>48_2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'20'!Área_de_impresión</vt:lpstr>
      <vt:lpstr>'21 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'30 '!Área_de_impresión</vt:lpstr>
      <vt:lpstr>'31'!Área_de_impresión</vt:lpstr>
      <vt:lpstr>'32'!Área_de_impresión</vt:lpstr>
      <vt:lpstr>'33'!Área_de_impresión</vt:lpstr>
      <vt:lpstr>'34_1'!Área_de_impresión</vt:lpstr>
      <vt:lpstr>'34_2'!Área_de_impresión</vt:lpstr>
      <vt:lpstr>'35'!Área_de_impresión</vt:lpstr>
      <vt:lpstr>'36'!Área_de_impresión</vt:lpstr>
      <vt:lpstr>'37'!Área_de_impresión</vt:lpstr>
      <vt:lpstr>'38  '!Área_de_impresión</vt:lpstr>
      <vt:lpstr>'39'!Área_de_impresión</vt:lpstr>
      <vt:lpstr>'40'!Área_de_impresión</vt:lpstr>
      <vt:lpstr>'41'!Área_de_impresión</vt:lpstr>
      <vt:lpstr>'42_1'!Área_de_impresión</vt:lpstr>
      <vt:lpstr>'43'!Área_de_impresión</vt:lpstr>
      <vt:lpstr>'44'!Área_de_impresión</vt:lpstr>
      <vt:lpstr>'45'!Área_de_impresión</vt:lpstr>
      <vt:lpstr>'47_1'!Área_de_impresión</vt:lpstr>
      <vt:lpstr>'47_2'!Área_de_impresión</vt:lpstr>
      <vt:lpstr>'47_3'!Área_de_impresión</vt:lpstr>
      <vt:lpstr>'47_4'!Área_de_impresión</vt:lpstr>
      <vt:lpstr>'48_2'!Área_de_impresión</vt:lpstr>
      <vt:lpstr>'Resumen 1'!Área_de_impresión</vt:lpstr>
      <vt:lpstr>'Resumen 2'!Área_de_impresión</vt:lpstr>
    </vt:vector>
  </TitlesOfParts>
  <Company>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Rondanelli Rozas</dc:creator>
  <cp:lastModifiedBy>Ricardo Cornejo</cp:lastModifiedBy>
  <cp:lastPrinted>2018-11-22T12:52:11Z</cp:lastPrinted>
  <dcterms:created xsi:type="dcterms:W3CDTF">1999-09-24T01:39:57Z</dcterms:created>
  <dcterms:modified xsi:type="dcterms:W3CDTF">2019-11-29T13:48:58Z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0x010100D747AEA5DCC5174199218855231C12B0</vt:lpwstr>
  </property>
</Properties>
</file>