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ncino\AppData\Local\Microsoft\Windows\INetCache\Content.Outlook\3NCIL8Z3\"/>
    </mc:Choice>
  </mc:AlternateContent>
  <xr:revisionPtr revIDLastSave="0" documentId="13_ncr:1_{1C3CCCE0-F11D-4717-B914-FF80E87EE6D3}" xr6:coauthVersionLast="44" xr6:coauthVersionMax="44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8" sheetId="48" r:id="rId58"/>
    <sheet name="48_2" sheetId="50" r:id="rId59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'48'!#REF!</definedName>
    <definedName name="_xlnm.Print_Area" localSheetId="58">'48_2'!$A$4:$I$19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39" l="1"/>
  <c r="H17" i="139"/>
  <c r="G17" i="139"/>
  <c r="F17" i="139"/>
  <c r="E17" i="139"/>
  <c r="D17" i="139"/>
  <c r="C17" i="139"/>
  <c r="B17" i="139"/>
  <c r="J17" i="139" s="1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0"/>
  <c r="R16" i="100"/>
  <c r="R15" i="100"/>
  <c r="R14" i="100"/>
  <c r="R13" i="100"/>
  <c r="R12" i="100"/>
  <c r="R11" i="100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R19" i="89"/>
  <c r="R18" i="89"/>
  <c r="R17" i="89"/>
  <c r="R16" i="89"/>
  <c r="R15" i="89"/>
  <c r="R14" i="89"/>
  <c r="R13" i="89"/>
  <c r="R12" i="89"/>
  <c r="R11" i="89"/>
  <c r="R10" i="89"/>
  <c r="R9" i="89"/>
  <c r="R8" i="89"/>
  <c r="R7" i="89"/>
  <c r="N18" i="99"/>
  <c r="N17" i="99"/>
  <c r="N16" i="99"/>
  <c r="N15" i="99"/>
  <c r="N14" i="99"/>
  <c r="N13" i="99"/>
  <c r="N12" i="99"/>
  <c r="N11" i="99"/>
  <c r="N10" i="99"/>
  <c r="N9" i="99"/>
  <c r="N8" i="99"/>
  <c r="N7" i="99"/>
  <c r="N6" i="99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7"/>
  <c r="N17" i="97"/>
  <c r="N16" i="97"/>
  <c r="N15" i="97"/>
  <c r="N14" i="97"/>
  <c r="N13" i="97"/>
  <c r="N12" i="97"/>
  <c r="N11" i="97"/>
  <c r="N10" i="97"/>
  <c r="N9" i="97"/>
  <c r="N8" i="97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M19" i="113" l="1"/>
  <c r="L19" i="113"/>
  <c r="K19" i="113"/>
  <c r="J19" i="113"/>
  <c r="I19" i="113"/>
  <c r="H19" i="113"/>
  <c r="G19" i="113"/>
  <c r="F19" i="113"/>
  <c r="E19" i="113"/>
  <c r="D19" i="113"/>
  <c r="N19" i="113" s="1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N37" i="112" s="1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N19" i="112" s="1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N19" i="110" s="1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N37" i="106" s="1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R20" i="89"/>
  <c r="J20" i="89"/>
  <c r="Q19" i="89"/>
  <c r="P19" i="89"/>
  <c r="O19" i="89"/>
  <c r="N19" i="89"/>
  <c r="M19" i="89"/>
  <c r="L19" i="89"/>
  <c r="K19" i="89"/>
  <c r="J19" i="89"/>
  <c r="I19" i="89"/>
  <c r="H19" i="89"/>
  <c r="G19" i="89"/>
  <c r="F19" i="89"/>
  <c r="E19" i="89"/>
  <c r="D19" i="89"/>
  <c r="C19" i="89"/>
  <c r="B19" i="89"/>
  <c r="Q18" i="89"/>
  <c r="P18" i="89"/>
  <c r="O18" i="89"/>
  <c r="N18" i="89"/>
  <c r="M18" i="89"/>
  <c r="L18" i="89"/>
  <c r="K18" i="89"/>
  <c r="J18" i="89"/>
  <c r="I18" i="89"/>
  <c r="H18" i="89"/>
  <c r="G18" i="89"/>
  <c r="F18" i="89"/>
  <c r="E18" i="89"/>
  <c r="D18" i="89"/>
  <c r="C18" i="89"/>
  <c r="B18" i="89"/>
  <c r="Q17" i="89"/>
  <c r="P17" i="89"/>
  <c r="O17" i="89"/>
  <c r="N17" i="89"/>
  <c r="M17" i="89"/>
  <c r="L17" i="89"/>
  <c r="K17" i="89"/>
  <c r="J17" i="89"/>
  <c r="I17" i="89"/>
  <c r="H17" i="89"/>
  <c r="G17" i="89"/>
  <c r="F17" i="89"/>
  <c r="E17" i="89"/>
  <c r="D17" i="89"/>
  <c r="C17" i="89"/>
  <c r="B17" i="89"/>
  <c r="Q16" i="89"/>
  <c r="P16" i="89"/>
  <c r="O16" i="89"/>
  <c r="N16" i="89"/>
  <c r="M16" i="89"/>
  <c r="L16" i="89"/>
  <c r="K16" i="89"/>
  <c r="J16" i="89"/>
  <c r="I16" i="89"/>
  <c r="H16" i="89"/>
  <c r="G16" i="89"/>
  <c r="F16" i="89"/>
  <c r="E16" i="89"/>
  <c r="D16" i="89"/>
  <c r="C16" i="89"/>
  <c r="B16" i="89"/>
  <c r="Q15" i="89"/>
  <c r="P15" i="89"/>
  <c r="O15" i="89"/>
  <c r="N15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Q14" i="89"/>
  <c r="P14" i="89"/>
  <c r="O14" i="89"/>
  <c r="N14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Q13" i="89"/>
  <c r="P13" i="89"/>
  <c r="O13" i="89"/>
  <c r="N13" i="89"/>
  <c r="M13" i="89"/>
  <c r="L13" i="89"/>
  <c r="K13" i="89"/>
  <c r="J13" i="89"/>
  <c r="I13" i="89"/>
  <c r="H13" i="89"/>
  <c r="G13" i="89"/>
  <c r="F13" i="89"/>
  <c r="E13" i="89"/>
  <c r="D13" i="89"/>
  <c r="C13" i="89"/>
  <c r="B13" i="89"/>
  <c r="Q12" i="89"/>
  <c r="P12" i="89"/>
  <c r="O12" i="89"/>
  <c r="N12" i="89"/>
  <c r="M12" i="89"/>
  <c r="L12" i="89"/>
  <c r="K12" i="89"/>
  <c r="J12" i="89"/>
  <c r="I12" i="89"/>
  <c r="H12" i="89"/>
  <c r="G12" i="89"/>
  <c r="F12" i="89"/>
  <c r="E12" i="89"/>
  <c r="D12" i="89"/>
  <c r="C12" i="89"/>
  <c r="B12" i="89"/>
  <c r="Q11" i="89"/>
  <c r="P11" i="89"/>
  <c r="O11" i="89"/>
  <c r="N11" i="89"/>
  <c r="M11" i="89"/>
  <c r="L11" i="89"/>
  <c r="K11" i="89"/>
  <c r="J11" i="89"/>
  <c r="I11" i="89"/>
  <c r="H11" i="89"/>
  <c r="G11" i="89"/>
  <c r="F11" i="89"/>
  <c r="E11" i="89"/>
  <c r="D11" i="89"/>
  <c r="C11" i="89"/>
  <c r="B11" i="89"/>
  <c r="Q10" i="89"/>
  <c r="P10" i="89"/>
  <c r="O10" i="89"/>
  <c r="N10" i="89"/>
  <c r="M10" i="89"/>
  <c r="L10" i="89"/>
  <c r="K10" i="89"/>
  <c r="J10" i="89"/>
  <c r="I10" i="89"/>
  <c r="H10" i="89"/>
  <c r="G10" i="89"/>
  <c r="F10" i="89"/>
  <c r="E10" i="89"/>
  <c r="D10" i="89"/>
  <c r="C10" i="89"/>
  <c r="B10" i="89"/>
  <c r="Q9" i="89"/>
  <c r="P9" i="89"/>
  <c r="O9" i="89"/>
  <c r="N9" i="89"/>
  <c r="M9" i="89"/>
  <c r="L9" i="89"/>
  <c r="K9" i="89"/>
  <c r="J9" i="89"/>
  <c r="I9" i="89"/>
  <c r="H9" i="89"/>
  <c r="G9" i="89"/>
  <c r="F9" i="89"/>
  <c r="E9" i="89"/>
  <c r="D9" i="89"/>
  <c r="C9" i="89"/>
  <c r="B9" i="89"/>
  <c r="Q8" i="89"/>
  <c r="P8" i="89"/>
  <c r="O8" i="89"/>
  <c r="N8" i="89"/>
  <c r="M8" i="89"/>
  <c r="L8" i="89"/>
  <c r="K8" i="89"/>
  <c r="J8" i="89"/>
  <c r="I8" i="89"/>
  <c r="H8" i="89"/>
  <c r="G8" i="89"/>
  <c r="F8" i="89"/>
  <c r="E8" i="89"/>
  <c r="D8" i="89"/>
  <c r="C8" i="89"/>
  <c r="B8" i="89"/>
  <c r="Q7" i="89"/>
  <c r="P7" i="89"/>
  <c r="O7" i="89"/>
  <c r="N7" i="89"/>
  <c r="M7" i="89"/>
  <c r="L7" i="89"/>
  <c r="K7" i="89"/>
  <c r="J7" i="89"/>
  <c r="I7" i="89"/>
  <c r="H7" i="89"/>
  <c r="G7" i="89"/>
  <c r="F7" i="89"/>
  <c r="E7" i="89"/>
  <c r="D7" i="89"/>
  <c r="C7" i="89"/>
  <c r="B7" i="89"/>
  <c r="Q6" i="89"/>
  <c r="P6" i="89"/>
  <c r="O6" i="89"/>
  <c r="N6" i="89"/>
  <c r="M6" i="89"/>
  <c r="L6" i="89"/>
  <c r="K6" i="89"/>
  <c r="J6" i="89"/>
  <c r="I6" i="89"/>
  <c r="H6" i="89"/>
  <c r="G6" i="89"/>
  <c r="F6" i="89"/>
  <c r="E6" i="89"/>
  <c r="D6" i="89"/>
  <c r="C6" i="89"/>
  <c r="J19" i="100"/>
  <c r="Q18" i="100"/>
  <c r="P18" i="100"/>
  <c r="O18" i="100"/>
  <c r="N18" i="100"/>
  <c r="M18" i="100"/>
  <c r="L18" i="100"/>
  <c r="K18" i="100"/>
  <c r="J18" i="100"/>
  <c r="I18" i="100"/>
  <c r="H18" i="100"/>
  <c r="G18" i="100"/>
  <c r="F18" i="100"/>
  <c r="E18" i="100"/>
  <c r="D18" i="100"/>
  <c r="C18" i="100"/>
  <c r="B18" i="100"/>
  <c r="Q17" i="100"/>
  <c r="P17" i="100"/>
  <c r="O17" i="100"/>
  <c r="N17" i="100"/>
  <c r="M17" i="100"/>
  <c r="L17" i="100"/>
  <c r="K17" i="100"/>
  <c r="J17" i="100"/>
  <c r="I17" i="100"/>
  <c r="H17" i="100"/>
  <c r="G17" i="100"/>
  <c r="F17" i="100"/>
  <c r="E17" i="100"/>
  <c r="D17" i="100"/>
  <c r="C17" i="100"/>
  <c r="B17" i="100"/>
  <c r="Q16" i="100"/>
  <c r="P16" i="100"/>
  <c r="O16" i="100"/>
  <c r="N16" i="100"/>
  <c r="M16" i="100"/>
  <c r="L16" i="100"/>
  <c r="K16" i="100"/>
  <c r="J16" i="100"/>
  <c r="I16" i="100"/>
  <c r="H16" i="100"/>
  <c r="G16" i="100"/>
  <c r="F16" i="100"/>
  <c r="E16" i="100"/>
  <c r="D16" i="100"/>
  <c r="C16" i="100"/>
  <c r="B16" i="100"/>
  <c r="Q15" i="100"/>
  <c r="P15" i="100"/>
  <c r="O15" i="100"/>
  <c r="N15" i="100"/>
  <c r="M15" i="100"/>
  <c r="L15" i="100"/>
  <c r="K15" i="100"/>
  <c r="J15" i="100"/>
  <c r="I15" i="100"/>
  <c r="H15" i="100"/>
  <c r="G15" i="100"/>
  <c r="F15" i="100"/>
  <c r="E15" i="100"/>
  <c r="D15" i="100"/>
  <c r="C15" i="100"/>
  <c r="B15" i="100"/>
  <c r="Q14" i="100"/>
  <c r="P14" i="100"/>
  <c r="O14" i="100"/>
  <c r="N14" i="100"/>
  <c r="M14" i="100"/>
  <c r="L14" i="100"/>
  <c r="K14" i="100"/>
  <c r="J14" i="100"/>
  <c r="I14" i="100"/>
  <c r="H14" i="100"/>
  <c r="G14" i="100"/>
  <c r="F14" i="100"/>
  <c r="E14" i="100"/>
  <c r="D14" i="100"/>
  <c r="C14" i="100"/>
  <c r="B14" i="100"/>
  <c r="Q13" i="100"/>
  <c r="P13" i="100"/>
  <c r="O13" i="100"/>
  <c r="N13" i="100"/>
  <c r="M13" i="100"/>
  <c r="L13" i="100"/>
  <c r="K13" i="100"/>
  <c r="J13" i="100"/>
  <c r="I13" i="100"/>
  <c r="H13" i="100"/>
  <c r="G13" i="100"/>
  <c r="F13" i="100"/>
  <c r="E13" i="100"/>
  <c r="D13" i="100"/>
  <c r="C13" i="100"/>
  <c r="B13" i="100"/>
  <c r="Q12" i="100"/>
  <c r="P12" i="100"/>
  <c r="O12" i="100"/>
  <c r="N12" i="100"/>
  <c r="M12" i="100"/>
  <c r="L12" i="100"/>
  <c r="K12" i="100"/>
  <c r="J12" i="100"/>
  <c r="I12" i="100"/>
  <c r="H12" i="100"/>
  <c r="G12" i="100"/>
  <c r="F12" i="100"/>
  <c r="E12" i="100"/>
  <c r="D12" i="100"/>
  <c r="C12" i="100"/>
  <c r="B12" i="100"/>
  <c r="Q11" i="100"/>
  <c r="P11" i="100"/>
  <c r="O11" i="100"/>
  <c r="N11" i="100"/>
  <c r="M11" i="100"/>
  <c r="L11" i="100"/>
  <c r="K11" i="100"/>
  <c r="J11" i="100"/>
  <c r="I11" i="100"/>
  <c r="H11" i="100"/>
  <c r="G11" i="100"/>
  <c r="F11" i="100"/>
  <c r="E11" i="100"/>
  <c r="D11" i="100"/>
  <c r="C11" i="100"/>
  <c r="B11" i="100"/>
  <c r="Q10" i="100"/>
  <c r="P10" i="100"/>
  <c r="O10" i="100"/>
  <c r="N10" i="100"/>
  <c r="M10" i="100"/>
  <c r="L10" i="100"/>
  <c r="K10" i="100"/>
  <c r="J10" i="100"/>
  <c r="I10" i="100"/>
  <c r="H10" i="100"/>
  <c r="G10" i="100"/>
  <c r="F10" i="100"/>
  <c r="E10" i="100"/>
  <c r="D10" i="100"/>
  <c r="C10" i="100"/>
  <c r="B10" i="100"/>
  <c r="Q9" i="100"/>
  <c r="P9" i="100"/>
  <c r="O9" i="100"/>
  <c r="N9" i="100"/>
  <c r="M9" i="100"/>
  <c r="L9" i="100"/>
  <c r="K9" i="100"/>
  <c r="J9" i="100"/>
  <c r="I9" i="100"/>
  <c r="H9" i="100"/>
  <c r="G9" i="100"/>
  <c r="F9" i="100"/>
  <c r="E9" i="100"/>
  <c r="D9" i="100"/>
  <c r="C9" i="100"/>
  <c r="B9" i="100"/>
  <c r="Q8" i="100"/>
  <c r="P8" i="100"/>
  <c r="O8" i="100"/>
  <c r="N8" i="100"/>
  <c r="M8" i="100"/>
  <c r="L8" i="100"/>
  <c r="K8" i="100"/>
  <c r="J8" i="100"/>
  <c r="I8" i="100"/>
  <c r="H8" i="100"/>
  <c r="G8" i="100"/>
  <c r="F8" i="100"/>
  <c r="E8" i="100"/>
  <c r="D8" i="100"/>
  <c r="C8" i="100"/>
  <c r="B8" i="100"/>
  <c r="Q7" i="100"/>
  <c r="P7" i="100"/>
  <c r="O7" i="100"/>
  <c r="N7" i="100"/>
  <c r="M7" i="100"/>
  <c r="L7" i="100"/>
  <c r="K7" i="100"/>
  <c r="J7" i="100"/>
  <c r="I7" i="100"/>
  <c r="H7" i="100"/>
  <c r="G7" i="100"/>
  <c r="F7" i="100"/>
  <c r="E7" i="100"/>
  <c r="D7" i="100"/>
  <c r="C7" i="100"/>
  <c r="B7" i="100"/>
  <c r="Q6" i="100"/>
  <c r="P6" i="100"/>
  <c r="O6" i="100"/>
  <c r="N6" i="100"/>
  <c r="M6" i="100"/>
  <c r="L6" i="100"/>
  <c r="K6" i="100"/>
  <c r="J6" i="100"/>
  <c r="I6" i="100"/>
  <c r="H6" i="100"/>
  <c r="G6" i="100"/>
  <c r="F6" i="100"/>
  <c r="E6" i="100"/>
  <c r="D6" i="100"/>
  <c r="C6" i="100"/>
  <c r="B6" i="100"/>
  <c r="Q5" i="100"/>
  <c r="P5" i="100"/>
  <c r="O5" i="100"/>
  <c r="N5" i="100"/>
  <c r="M5" i="100"/>
  <c r="L5" i="100"/>
  <c r="K5" i="100"/>
  <c r="J5" i="100"/>
  <c r="I5" i="100"/>
  <c r="H5" i="100"/>
  <c r="G5" i="100"/>
  <c r="F5" i="100"/>
  <c r="E5" i="100"/>
  <c r="D5" i="100"/>
  <c r="C5" i="100"/>
  <c r="J19" i="101"/>
  <c r="J19" i="105"/>
  <c r="J19" i="104"/>
  <c r="J19" i="103"/>
  <c r="J19" i="102"/>
  <c r="J19" i="75"/>
  <c r="H40" i="65"/>
  <c r="H39" i="6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F35" i="65"/>
  <c r="F34" i="65"/>
  <c r="E46" i="65"/>
  <c r="E45" i="65"/>
  <c r="E44" i="65"/>
  <c r="E43" i="65"/>
  <c r="E42" i="65"/>
  <c r="E41" i="65"/>
  <c r="E40" i="65"/>
  <c r="E39" i="65"/>
  <c r="E38" i="65"/>
  <c r="E37" i="65"/>
  <c r="E36" i="65"/>
  <c r="E35" i="65"/>
  <c r="E34" i="65"/>
  <c r="D46" i="65"/>
  <c r="D45" i="65"/>
  <c r="D44" i="65"/>
  <c r="D43" i="65"/>
  <c r="H43" i="65" s="1"/>
  <c r="D42" i="65"/>
  <c r="D41" i="65"/>
  <c r="H41" i="65" s="1"/>
  <c r="D40" i="65"/>
  <c r="D39" i="65"/>
  <c r="D38" i="65"/>
  <c r="H38" i="65" s="1"/>
  <c r="D37" i="65"/>
  <c r="D36" i="65"/>
  <c r="H36" i="65" s="1"/>
  <c r="D35" i="65"/>
  <c r="H35" i="65" s="1"/>
  <c r="D34" i="65"/>
  <c r="C33" i="65"/>
  <c r="C44" i="65"/>
  <c r="D33" i="65"/>
  <c r="E33" i="65"/>
  <c r="F33" i="65"/>
  <c r="G33" i="65"/>
  <c r="C34" i="65"/>
  <c r="C35" i="65"/>
  <c r="C36" i="65"/>
  <c r="C37" i="65"/>
  <c r="C38" i="65"/>
  <c r="C39" i="65"/>
  <c r="C40" i="65"/>
  <c r="C41" i="65"/>
  <c r="C42" i="65"/>
  <c r="C43" i="65"/>
  <c r="C45" i="65"/>
  <c r="C46" i="65"/>
  <c r="M17" i="92"/>
  <c r="L17" i="92"/>
  <c r="K17" i="92"/>
  <c r="J17" i="92"/>
  <c r="I17" i="92"/>
  <c r="H17" i="92"/>
  <c r="G17" i="92"/>
  <c r="F17" i="92"/>
  <c r="E17" i="92"/>
  <c r="D17" i="92"/>
  <c r="C17" i="92"/>
  <c r="B17" i="92"/>
  <c r="M16" i="92"/>
  <c r="L16" i="92"/>
  <c r="K16" i="92"/>
  <c r="J16" i="92"/>
  <c r="I16" i="92"/>
  <c r="H16" i="92"/>
  <c r="G16" i="92"/>
  <c r="F16" i="92"/>
  <c r="E16" i="92"/>
  <c r="D16" i="92"/>
  <c r="C16" i="92"/>
  <c r="B16" i="92"/>
  <c r="M15" i="92"/>
  <c r="L15" i="92"/>
  <c r="K15" i="92"/>
  <c r="J15" i="92"/>
  <c r="I15" i="92"/>
  <c r="H15" i="92"/>
  <c r="G15" i="92"/>
  <c r="F15" i="92"/>
  <c r="E15" i="92"/>
  <c r="D15" i="92"/>
  <c r="C15" i="92"/>
  <c r="B15" i="92"/>
  <c r="M14" i="92"/>
  <c r="L14" i="92"/>
  <c r="K14" i="92"/>
  <c r="J14" i="92"/>
  <c r="I14" i="92"/>
  <c r="H14" i="92"/>
  <c r="G14" i="92"/>
  <c r="F14" i="92"/>
  <c r="E14" i="92"/>
  <c r="D14" i="92"/>
  <c r="C14" i="92"/>
  <c r="B14" i="92"/>
  <c r="M13" i="92"/>
  <c r="L13" i="92"/>
  <c r="K13" i="92"/>
  <c r="J13" i="92"/>
  <c r="I13" i="92"/>
  <c r="H13" i="92"/>
  <c r="G13" i="92"/>
  <c r="F13" i="92"/>
  <c r="E13" i="92"/>
  <c r="D13" i="92"/>
  <c r="C13" i="92"/>
  <c r="B13" i="92"/>
  <c r="M12" i="92"/>
  <c r="L12" i="92"/>
  <c r="K12" i="92"/>
  <c r="J12" i="92"/>
  <c r="I12" i="92"/>
  <c r="H12" i="92"/>
  <c r="G12" i="92"/>
  <c r="F12" i="92"/>
  <c r="E12" i="92"/>
  <c r="D12" i="92"/>
  <c r="C12" i="92"/>
  <c r="B12" i="92"/>
  <c r="M11" i="92"/>
  <c r="L11" i="92"/>
  <c r="K11" i="92"/>
  <c r="J11" i="92"/>
  <c r="I11" i="92"/>
  <c r="H11" i="92"/>
  <c r="G11" i="92"/>
  <c r="F11" i="92"/>
  <c r="E11" i="92"/>
  <c r="D11" i="92"/>
  <c r="C11" i="92"/>
  <c r="B11" i="92"/>
  <c r="M10" i="92"/>
  <c r="L10" i="92"/>
  <c r="K10" i="92"/>
  <c r="J10" i="92"/>
  <c r="I10" i="92"/>
  <c r="H10" i="92"/>
  <c r="G10" i="92"/>
  <c r="F10" i="92"/>
  <c r="E10" i="92"/>
  <c r="D10" i="92"/>
  <c r="C10" i="92"/>
  <c r="B10" i="92"/>
  <c r="M9" i="92"/>
  <c r="L9" i="92"/>
  <c r="K9" i="92"/>
  <c r="J9" i="92"/>
  <c r="I9" i="92"/>
  <c r="H9" i="92"/>
  <c r="G9" i="92"/>
  <c r="F9" i="92"/>
  <c r="E9" i="92"/>
  <c r="D9" i="92"/>
  <c r="C9" i="92"/>
  <c r="B9" i="92"/>
  <c r="M8" i="92"/>
  <c r="L8" i="92"/>
  <c r="K8" i="92"/>
  <c r="J8" i="92"/>
  <c r="I8" i="92"/>
  <c r="H8" i="92"/>
  <c r="G8" i="92"/>
  <c r="F8" i="92"/>
  <c r="E8" i="92"/>
  <c r="D8" i="92"/>
  <c r="C8" i="92"/>
  <c r="B8" i="92"/>
  <c r="M7" i="92"/>
  <c r="L7" i="92"/>
  <c r="K7" i="92"/>
  <c r="J7" i="92"/>
  <c r="I7" i="92"/>
  <c r="H7" i="92"/>
  <c r="G7" i="92"/>
  <c r="F7" i="92"/>
  <c r="E7" i="92"/>
  <c r="D7" i="92"/>
  <c r="C7" i="92"/>
  <c r="M18" i="99"/>
  <c r="M20" i="92" s="1"/>
  <c r="L18" i="99"/>
  <c r="L20" i="92" s="1"/>
  <c r="K18" i="99"/>
  <c r="K20" i="92" s="1"/>
  <c r="J18" i="99"/>
  <c r="J20" i="92" s="1"/>
  <c r="I18" i="99"/>
  <c r="I20" i="92" s="1"/>
  <c r="H18" i="99"/>
  <c r="H20" i="92" s="1"/>
  <c r="G18" i="99"/>
  <c r="G20" i="92" s="1"/>
  <c r="F18" i="99"/>
  <c r="F20" i="92" s="1"/>
  <c r="E18" i="99"/>
  <c r="E20" i="92" s="1"/>
  <c r="D18" i="99"/>
  <c r="D20" i="92" s="1"/>
  <c r="C18" i="99"/>
  <c r="C20" i="92" s="1"/>
  <c r="B18" i="99"/>
  <c r="B20" i="92" s="1"/>
  <c r="M17" i="99"/>
  <c r="M19" i="92" s="1"/>
  <c r="L17" i="99"/>
  <c r="L19" i="92" s="1"/>
  <c r="K17" i="99"/>
  <c r="K19" i="92" s="1"/>
  <c r="J17" i="99"/>
  <c r="J19" i="92" s="1"/>
  <c r="I17" i="99"/>
  <c r="I19" i="92" s="1"/>
  <c r="H17" i="99"/>
  <c r="H19" i="92" s="1"/>
  <c r="G17" i="99"/>
  <c r="G19" i="92" s="1"/>
  <c r="F17" i="99"/>
  <c r="F19" i="92" s="1"/>
  <c r="E17" i="99"/>
  <c r="E19" i="92" s="1"/>
  <c r="D17" i="99"/>
  <c r="D19" i="92" s="1"/>
  <c r="C17" i="99"/>
  <c r="C19" i="92" s="1"/>
  <c r="B17" i="99"/>
  <c r="B19" i="92" s="1"/>
  <c r="M16" i="99"/>
  <c r="M18" i="92" s="1"/>
  <c r="L16" i="99"/>
  <c r="L18" i="92" s="1"/>
  <c r="K16" i="99"/>
  <c r="K18" i="92" s="1"/>
  <c r="J16" i="99"/>
  <c r="J18" i="92" s="1"/>
  <c r="I16" i="99"/>
  <c r="I18" i="92" s="1"/>
  <c r="H16" i="99"/>
  <c r="H18" i="92" s="1"/>
  <c r="G16" i="99"/>
  <c r="G18" i="92" s="1"/>
  <c r="F16" i="99"/>
  <c r="F18" i="92" s="1"/>
  <c r="E16" i="99"/>
  <c r="E18" i="92" s="1"/>
  <c r="D16" i="99"/>
  <c r="D18" i="92" s="1"/>
  <c r="C16" i="99"/>
  <c r="C18" i="92" s="1"/>
  <c r="B16" i="99"/>
  <c r="B18" i="92" s="1"/>
  <c r="H34" i="65" l="1"/>
  <c r="H37" i="65"/>
  <c r="H42" i="65"/>
  <c r="H44" i="65"/>
  <c r="N19" i="147"/>
  <c r="C43" i="2"/>
  <c r="I19" i="46"/>
  <c r="D19" i="46"/>
  <c r="I16" i="46"/>
  <c r="L14" i="46"/>
  <c r="J13" i="46"/>
  <c r="F12" i="46"/>
  <c r="D12" i="46"/>
  <c r="D11" i="46"/>
  <c r="H8" i="46"/>
  <c r="I35" i="48"/>
  <c r="J34" i="48"/>
  <c r="L19" i="46" s="1"/>
  <c r="J33" i="48"/>
  <c r="L18" i="46" s="1"/>
  <c r="J32" i="48"/>
  <c r="L17" i="46" s="1"/>
  <c r="J31" i="48"/>
  <c r="L16" i="46" s="1"/>
  <c r="J30" i="48"/>
  <c r="L15" i="46" s="1"/>
  <c r="J29" i="48"/>
  <c r="J28" i="48"/>
  <c r="L13" i="46" s="1"/>
  <c r="J27" i="48"/>
  <c r="L12" i="46" s="1"/>
  <c r="J26" i="48"/>
  <c r="L11" i="46" s="1"/>
  <c r="J25" i="48"/>
  <c r="L10" i="46" s="1"/>
  <c r="J24" i="48"/>
  <c r="L9" i="46" s="1"/>
  <c r="J23" i="48"/>
  <c r="L8" i="46" s="1"/>
  <c r="I35" i="124"/>
  <c r="J34" i="124"/>
  <c r="J19" i="46" s="1"/>
  <c r="J33" i="124"/>
  <c r="J18" i="46" s="1"/>
  <c r="J32" i="124"/>
  <c r="J17" i="46" s="1"/>
  <c r="J31" i="124"/>
  <c r="J16" i="46" s="1"/>
  <c r="J30" i="124"/>
  <c r="J15" i="46" s="1"/>
  <c r="J29" i="124"/>
  <c r="J14" i="46" s="1"/>
  <c r="J28" i="124"/>
  <c r="J27" i="124"/>
  <c r="J12" i="46" s="1"/>
  <c r="J26" i="124"/>
  <c r="J11" i="46" s="1"/>
  <c r="J25" i="124"/>
  <c r="J10" i="46" s="1"/>
  <c r="J24" i="124"/>
  <c r="J9" i="46" s="1"/>
  <c r="J23" i="124"/>
  <c r="J8" i="46" s="1"/>
  <c r="I35" i="123"/>
  <c r="J34" i="123"/>
  <c r="H19" i="46" s="1"/>
  <c r="J33" i="123"/>
  <c r="H18" i="46" s="1"/>
  <c r="J32" i="123"/>
  <c r="H17" i="46" s="1"/>
  <c r="J31" i="123"/>
  <c r="H16" i="46" s="1"/>
  <c r="J30" i="123"/>
  <c r="H15" i="46" s="1"/>
  <c r="J29" i="123"/>
  <c r="H14" i="46" s="1"/>
  <c r="J28" i="123"/>
  <c r="H13" i="46" s="1"/>
  <c r="J27" i="123"/>
  <c r="H12" i="46" s="1"/>
  <c r="J26" i="123"/>
  <c r="H11" i="46" s="1"/>
  <c r="J25" i="123"/>
  <c r="H10" i="46" s="1"/>
  <c r="J24" i="123"/>
  <c r="H9" i="46" s="1"/>
  <c r="J23" i="123"/>
  <c r="I35" i="47"/>
  <c r="J34" i="47"/>
  <c r="F19" i="46" s="1"/>
  <c r="J33" i="47"/>
  <c r="F18" i="46" s="1"/>
  <c r="J32" i="47"/>
  <c r="F17" i="46" s="1"/>
  <c r="J31" i="47"/>
  <c r="F16" i="46" s="1"/>
  <c r="J30" i="47"/>
  <c r="F15" i="46" s="1"/>
  <c r="J29" i="47"/>
  <c r="F14" i="46" s="1"/>
  <c r="J28" i="47"/>
  <c r="F13" i="46" s="1"/>
  <c r="J27" i="47"/>
  <c r="J26" i="47"/>
  <c r="F11" i="46" s="1"/>
  <c r="J25" i="47"/>
  <c r="F10" i="46" s="1"/>
  <c r="J24" i="47"/>
  <c r="F9" i="46" s="1"/>
  <c r="J23" i="47"/>
  <c r="F8" i="46" s="1"/>
  <c r="I19" i="50"/>
  <c r="I18" i="48"/>
  <c r="J17" i="48"/>
  <c r="K19" i="46" s="1"/>
  <c r="J16" i="48"/>
  <c r="K18" i="46" s="1"/>
  <c r="J15" i="48"/>
  <c r="K17" i="46" s="1"/>
  <c r="J14" i="48"/>
  <c r="K16" i="46" s="1"/>
  <c r="J13" i="48"/>
  <c r="K15" i="46" s="1"/>
  <c r="J12" i="48"/>
  <c r="K14" i="46" s="1"/>
  <c r="J11" i="48"/>
  <c r="K13" i="46" s="1"/>
  <c r="J10" i="48"/>
  <c r="K12" i="46" s="1"/>
  <c r="J9" i="48"/>
  <c r="K11" i="46" s="1"/>
  <c r="J8" i="48"/>
  <c r="K10" i="46" s="1"/>
  <c r="J7" i="48"/>
  <c r="K9" i="46" s="1"/>
  <c r="J6" i="48"/>
  <c r="I18" i="124"/>
  <c r="J17" i="124"/>
  <c r="J16" i="124"/>
  <c r="I18" i="46" s="1"/>
  <c r="J15" i="124"/>
  <c r="I17" i="46" s="1"/>
  <c r="J14" i="124"/>
  <c r="J13" i="124"/>
  <c r="I15" i="46" s="1"/>
  <c r="J12" i="124"/>
  <c r="I14" i="46" s="1"/>
  <c r="J11" i="124"/>
  <c r="I13" i="46" s="1"/>
  <c r="J10" i="124"/>
  <c r="I12" i="46" s="1"/>
  <c r="J9" i="124"/>
  <c r="I11" i="46" s="1"/>
  <c r="J8" i="124"/>
  <c r="I10" i="46" s="1"/>
  <c r="J7" i="124"/>
  <c r="I9" i="46" s="1"/>
  <c r="J6" i="124"/>
  <c r="I18" i="123"/>
  <c r="J17" i="123"/>
  <c r="G19" i="46" s="1"/>
  <c r="J16" i="123"/>
  <c r="G18" i="46" s="1"/>
  <c r="J15" i="123"/>
  <c r="G17" i="46" s="1"/>
  <c r="J14" i="123"/>
  <c r="G16" i="46" s="1"/>
  <c r="J13" i="123"/>
  <c r="G15" i="46" s="1"/>
  <c r="J12" i="123"/>
  <c r="G14" i="46" s="1"/>
  <c r="J11" i="123"/>
  <c r="G13" i="46" s="1"/>
  <c r="J10" i="123"/>
  <c r="G12" i="46" s="1"/>
  <c r="J9" i="123"/>
  <c r="G11" i="46" s="1"/>
  <c r="J8" i="123"/>
  <c r="G10" i="46" s="1"/>
  <c r="J7" i="123"/>
  <c r="G9" i="46" s="1"/>
  <c r="J6" i="123"/>
  <c r="G8" i="46" s="1"/>
  <c r="I18" i="47"/>
  <c r="J17" i="47"/>
  <c r="E19" i="46" s="1"/>
  <c r="J16" i="47"/>
  <c r="E18" i="46" s="1"/>
  <c r="J15" i="47"/>
  <c r="E17" i="46" s="1"/>
  <c r="J14" i="47"/>
  <c r="E16" i="46" s="1"/>
  <c r="J13" i="47"/>
  <c r="E15" i="46" s="1"/>
  <c r="J12" i="47"/>
  <c r="E14" i="46" s="1"/>
  <c r="J11" i="47"/>
  <c r="E13" i="46" s="1"/>
  <c r="J10" i="47"/>
  <c r="E12" i="46" s="1"/>
  <c r="J9" i="47"/>
  <c r="E11" i="46" s="1"/>
  <c r="J8" i="47"/>
  <c r="E10" i="46" s="1"/>
  <c r="J7" i="47"/>
  <c r="J6" i="47"/>
  <c r="E8" i="46" s="1"/>
  <c r="I35" i="54"/>
  <c r="J34" i="54"/>
  <c r="J33" i="54"/>
  <c r="D18" i="46" s="1"/>
  <c r="J32" i="54"/>
  <c r="D17" i="46" s="1"/>
  <c r="J31" i="54"/>
  <c r="D16" i="46" s="1"/>
  <c r="J30" i="54"/>
  <c r="D15" i="46" s="1"/>
  <c r="J29" i="54"/>
  <c r="D14" i="46" s="1"/>
  <c r="J28" i="54"/>
  <c r="D13" i="46" s="1"/>
  <c r="J27" i="54"/>
  <c r="J26" i="54"/>
  <c r="J25" i="54"/>
  <c r="D10" i="46" s="1"/>
  <c r="J24" i="54"/>
  <c r="D9" i="46" s="1"/>
  <c r="J23" i="54"/>
  <c r="D8" i="46" s="1"/>
  <c r="J17" i="54"/>
  <c r="C19" i="46" s="1"/>
  <c r="J16" i="54"/>
  <c r="C18" i="46" s="1"/>
  <c r="J15" i="54"/>
  <c r="C17" i="46" s="1"/>
  <c r="J14" i="54"/>
  <c r="C16" i="46" s="1"/>
  <c r="J13" i="54"/>
  <c r="C15" i="46" s="1"/>
  <c r="J12" i="54"/>
  <c r="C14" i="46" s="1"/>
  <c r="J11" i="54"/>
  <c r="C13" i="46" s="1"/>
  <c r="J10" i="54"/>
  <c r="C12" i="46" s="1"/>
  <c r="J9" i="54"/>
  <c r="C11" i="46" s="1"/>
  <c r="J8" i="54"/>
  <c r="C10" i="46" s="1"/>
  <c r="J7" i="54"/>
  <c r="C9" i="46" s="1"/>
  <c r="J6" i="54"/>
  <c r="C8" i="46" s="1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J35" i="48" l="1"/>
  <c r="J18" i="48"/>
  <c r="K8" i="46"/>
  <c r="J35" i="124"/>
  <c r="J18" i="124"/>
  <c r="I8" i="46"/>
  <c r="J35" i="123"/>
  <c r="J18" i="123"/>
  <c r="J35" i="47"/>
  <c r="J18" i="47"/>
  <c r="E9" i="46"/>
  <c r="J35" i="54"/>
  <c r="J18" i="54"/>
  <c r="N75" i="121" l="1"/>
  <c r="M75" i="121"/>
  <c r="L75" i="121"/>
  <c r="K75" i="121"/>
  <c r="J75" i="121"/>
  <c r="I75" i="121"/>
  <c r="H75" i="121"/>
  <c r="G75" i="121"/>
  <c r="F75" i="121"/>
  <c r="E75" i="121"/>
  <c r="D75" i="121"/>
  <c r="C75" i="121"/>
  <c r="B75" i="121"/>
  <c r="N74" i="121"/>
  <c r="M74" i="121"/>
  <c r="L74" i="121"/>
  <c r="K74" i="121"/>
  <c r="J74" i="121"/>
  <c r="I74" i="121"/>
  <c r="H74" i="121"/>
  <c r="G74" i="121"/>
  <c r="F74" i="121"/>
  <c r="E74" i="121"/>
  <c r="D74" i="121"/>
  <c r="C74" i="121"/>
  <c r="B74" i="121"/>
  <c r="N73" i="121"/>
  <c r="M73" i="121"/>
  <c r="L73" i="121"/>
  <c r="K73" i="121"/>
  <c r="J73" i="121"/>
  <c r="I73" i="121"/>
  <c r="H73" i="121"/>
  <c r="G73" i="121"/>
  <c r="F73" i="121"/>
  <c r="E73" i="121"/>
  <c r="D73" i="121"/>
  <c r="C73" i="121"/>
  <c r="B73" i="121"/>
  <c r="N68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N67" i="121"/>
  <c r="M67" i="121"/>
  <c r="L67" i="121"/>
  <c r="K67" i="121"/>
  <c r="J67" i="121"/>
  <c r="I67" i="121"/>
  <c r="H67" i="121"/>
  <c r="G67" i="121"/>
  <c r="F67" i="121"/>
  <c r="E67" i="121"/>
  <c r="D67" i="121"/>
  <c r="C67" i="121"/>
  <c r="B67" i="121"/>
  <c r="N69" i="121"/>
  <c r="M69" i="121"/>
  <c r="L69" i="121"/>
  <c r="K69" i="121"/>
  <c r="J69" i="121"/>
  <c r="I69" i="121"/>
  <c r="H69" i="121"/>
  <c r="G69" i="121"/>
  <c r="F69" i="121"/>
  <c r="E69" i="121"/>
  <c r="D69" i="121"/>
  <c r="C69" i="121"/>
  <c r="B69" i="121"/>
  <c r="N65" i="121"/>
  <c r="M65" i="121"/>
  <c r="L65" i="121"/>
  <c r="K65" i="121"/>
  <c r="J65" i="121"/>
  <c r="I65" i="121"/>
  <c r="H65" i="121"/>
  <c r="G65" i="121"/>
  <c r="F65" i="121"/>
  <c r="E65" i="121"/>
  <c r="D65" i="121"/>
  <c r="C65" i="121"/>
  <c r="B65" i="121"/>
  <c r="N64" i="121"/>
  <c r="M64" i="121"/>
  <c r="L64" i="121"/>
  <c r="K64" i="121"/>
  <c r="J64" i="121"/>
  <c r="I64" i="121"/>
  <c r="H64" i="121"/>
  <c r="G64" i="121"/>
  <c r="F64" i="121"/>
  <c r="E64" i="121"/>
  <c r="D64" i="121"/>
  <c r="C64" i="121"/>
  <c r="B64" i="121"/>
  <c r="N63" i="121"/>
  <c r="M63" i="121"/>
  <c r="L63" i="121"/>
  <c r="K63" i="121"/>
  <c r="J63" i="121"/>
  <c r="I63" i="121"/>
  <c r="H63" i="121"/>
  <c r="G63" i="121"/>
  <c r="F63" i="121"/>
  <c r="E63" i="121"/>
  <c r="D63" i="121"/>
  <c r="C63" i="121"/>
  <c r="B63" i="121"/>
  <c r="N62" i="121"/>
  <c r="M62" i="121"/>
  <c r="L62" i="121"/>
  <c r="K62" i="121"/>
  <c r="J62" i="121"/>
  <c r="I62" i="121"/>
  <c r="H62" i="121"/>
  <c r="G62" i="121"/>
  <c r="F62" i="121"/>
  <c r="E62" i="121"/>
  <c r="D62" i="121"/>
  <c r="C62" i="121"/>
  <c r="B62" i="121"/>
  <c r="N61" i="121"/>
  <c r="M61" i="121"/>
  <c r="L61" i="121"/>
  <c r="K61" i="121"/>
  <c r="J61" i="121"/>
  <c r="I61" i="121"/>
  <c r="H61" i="121"/>
  <c r="G61" i="121"/>
  <c r="F61" i="121"/>
  <c r="E61" i="121"/>
  <c r="D61" i="121"/>
  <c r="C61" i="121"/>
  <c r="B61" i="121"/>
  <c r="N60" i="121"/>
  <c r="M60" i="121"/>
  <c r="L60" i="121"/>
  <c r="K60" i="121"/>
  <c r="J60" i="121"/>
  <c r="I60" i="121"/>
  <c r="H60" i="121"/>
  <c r="G60" i="121"/>
  <c r="F60" i="121"/>
  <c r="E60" i="121"/>
  <c r="D60" i="121"/>
  <c r="C60" i="121"/>
  <c r="B60" i="121"/>
  <c r="N59" i="121"/>
  <c r="M59" i="121"/>
  <c r="L59" i="121"/>
  <c r="K59" i="121"/>
  <c r="J59" i="121"/>
  <c r="I59" i="121"/>
  <c r="H59" i="121"/>
  <c r="G59" i="121"/>
  <c r="F59" i="121"/>
  <c r="E59" i="121"/>
  <c r="D59" i="121"/>
  <c r="C59" i="121"/>
  <c r="B59" i="121"/>
  <c r="N58" i="12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N57" i="12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N56" i="121"/>
  <c r="M56" i="121"/>
  <c r="L56" i="121"/>
  <c r="K56" i="121"/>
  <c r="J56" i="121"/>
  <c r="I56" i="121"/>
  <c r="H56" i="121"/>
  <c r="G56" i="121"/>
  <c r="F56" i="121"/>
  <c r="E56" i="121"/>
  <c r="D56" i="121"/>
  <c r="C56" i="121"/>
  <c r="B56" i="121"/>
  <c r="N54" i="121"/>
  <c r="M54" i="121"/>
  <c r="L54" i="121"/>
  <c r="K54" i="121"/>
  <c r="J54" i="121"/>
  <c r="I54" i="121"/>
  <c r="H54" i="121"/>
  <c r="G54" i="121"/>
  <c r="F54" i="121"/>
  <c r="E54" i="121"/>
  <c r="D54" i="121"/>
  <c r="C54" i="121"/>
  <c r="B54" i="121"/>
  <c r="N53" i="12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N55" i="12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N51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N50" i="12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N48" i="121"/>
  <c r="M48" i="121"/>
  <c r="L48" i="121"/>
  <c r="K48" i="121"/>
  <c r="J48" i="121"/>
  <c r="I48" i="121"/>
  <c r="H48" i="121"/>
  <c r="G48" i="121"/>
  <c r="F48" i="121"/>
  <c r="E48" i="121"/>
  <c r="D48" i="121"/>
  <c r="C48" i="121"/>
  <c r="B48" i="121"/>
  <c r="N47" i="12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N49" i="121"/>
  <c r="M49" i="121"/>
  <c r="L49" i="121"/>
  <c r="K49" i="121"/>
  <c r="J49" i="121"/>
  <c r="I49" i="121"/>
  <c r="H49" i="121"/>
  <c r="G49" i="121"/>
  <c r="F49" i="121"/>
  <c r="E49" i="121"/>
  <c r="D49" i="121"/>
  <c r="C49" i="121"/>
  <c r="B49" i="121"/>
  <c r="N45" i="121"/>
  <c r="M45" i="121"/>
  <c r="L45" i="121"/>
  <c r="K45" i="121"/>
  <c r="J45" i="121"/>
  <c r="I45" i="121"/>
  <c r="H45" i="121"/>
  <c r="G45" i="121"/>
  <c r="F45" i="121"/>
  <c r="E45" i="121"/>
  <c r="D45" i="121"/>
  <c r="C45" i="121"/>
  <c r="B45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N42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N43" i="121"/>
  <c r="M43" i="121"/>
  <c r="L43" i="121"/>
  <c r="K43" i="121"/>
  <c r="J43" i="121"/>
  <c r="I43" i="121"/>
  <c r="H43" i="121"/>
  <c r="G43" i="121"/>
  <c r="F43" i="121"/>
  <c r="E43" i="121"/>
  <c r="D43" i="121"/>
  <c r="C43" i="121"/>
  <c r="B43" i="121"/>
  <c r="N39" i="12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N41" i="121"/>
  <c r="M41" i="121"/>
  <c r="L41" i="121"/>
  <c r="K41" i="121"/>
  <c r="J41" i="121"/>
  <c r="I41" i="121"/>
  <c r="H41" i="121"/>
  <c r="G41" i="121"/>
  <c r="F41" i="121"/>
  <c r="E41" i="121"/>
  <c r="D41" i="121"/>
  <c r="C41" i="121"/>
  <c r="B41" i="121"/>
  <c r="N37" i="121"/>
  <c r="M37" i="121"/>
  <c r="L37" i="121"/>
  <c r="K37" i="121"/>
  <c r="J37" i="121"/>
  <c r="I37" i="121"/>
  <c r="H37" i="121"/>
  <c r="G37" i="121"/>
  <c r="F37" i="121"/>
  <c r="E37" i="121"/>
  <c r="D37" i="121"/>
  <c r="C37" i="121"/>
  <c r="B37" i="121"/>
  <c r="N36" i="12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N35" i="121"/>
  <c r="M35" i="121"/>
  <c r="L35" i="121"/>
  <c r="K35" i="121"/>
  <c r="J35" i="121"/>
  <c r="I35" i="121"/>
  <c r="H35" i="121"/>
  <c r="G35" i="121"/>
  <c r="F35" i="121"/>
  <c r="E35" i="121"/>
  <c r="D35" i="121"/>
  <c r="C35" i="121"/>
  <c r="B35" i="121"/>
  <c r="N34" i="121"/>
  <c r="M34" i="121"/>
  <c r="L34" i="121"/>
  <c r="K34" i="121"/>
  <c r="J34" i="121"/>
  <c r="I34" i="121"/>
  <c r="H34" i="121"/>
  <c r="G34" i="121"/>
  <c r="F34" i="121"/>
  <c r="E34" i="121"/>
  <c r="D34" i="121"/>
  <c r="C34" i="121"/>
  <c r="B34" i="121"/>
  <c r="N33" i="121"/>
  <c r="M33" i="121"/>
  <c r="L33" i="121"/>
  <c r="K33" i="121"/>
  <c r="J33" i="121"/>
  <c r="I33" i="121"/>
  <c r="H33" i="121"/>
  <c r="G33" i="121"/>
  <c r="F33" i="121"/>
  <c r="E33" i="121"/>
  <c r="D33" i="121"/>
  <c r="C33" i="121"/>
  <c r="B33" i="121"/>
  <c r="N32" i="12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N30" i="12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N29" i="121"/>
  <c r="M29" i="121"/>
  <c r="L29" i="121"/>
  <c r="K29" i="121"/>
  <c r="J29" i="121"/>
  <c r="I29" i="121"/>
  <c r="H29" i="121"/>
  <c r="G29" i="121"/>
  <c r="F29" i="121"/>
  <c r="E29" i="121"/>
  <c r="D29" i="121"/>
  <c r="C29" i="121"/>
  <c r="B29" i="121"/>
  <c r="N28" i="121"/>
  <c r="M28" i="121"/>
  <c r="L28" i="121"/>
  <c r="K28" i="121"/>
  <c r="J28" i="121"/>
  <c r="I28" i="121"/>
  <c r="H28" i="121"/>
  <c r="G28" i="121"/>
  <c r="F28" i="121"/>
  <c r="E28" i="121"/>
  <c r="D28" i="121"/>
  <c r="C28" i="121"/>
  <c r="B28" i="121"/>
  <c r="N27" i="121"/>
  <c r="M27" i="121"/>
  <c r="L27" i="121"/>
  <c r="K27" i="121"/>
  <c r="J27" i="121"/>
  <c r="I27" i="121"/>
  <c r="H27" i="121"/>
  <c r="G27" i="121"/>
  <c r="F27" i="121"/>
  <c r="E27" i="121"/>
  <c r="D27" i="121"/>
  <c r="C27" i="121"/>
  <c r="B27" i="121"/>
  <c r="N26" i="121"/>
  <c r="M26" i="121"/>
  <c r="L26" i="121"/>
  <c r="K26" i="121"/>
  <c r="J26" i="121"/>
  <c r="I26" i="121"/>
  <c r="H26" i="121"/>
  <c r="G26" i="121"/>
  <c r="F26" i="121"/>
  <c r="E26" i="121"/>
  <c r="D26" i="121"/>
  <c r="C26" i="121"/>
  <c r="B26" i="121"/>
  <c r="N25" i="12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N24" i="12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N23" i="12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N22" i="12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N21" i="12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N20" i="12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N18" i="12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N17" i="12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N16" i="12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N15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N14" i="12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N13" i="121"/>
  <c r="M13" i="121"/>
  <c r="L13" i="121"/>
  <c r="K13" i="121"/>
  <c r="J13" i="121"/>
  <c r="I13" i="121"/>
  <c r="H13" i="121"/>
  <c r="G13" i="121"/>
  <c r="F13" i="121"/>
  <c r="E13" i="121"/>
  <c r="D13" i="121"/>
  <c r="C13" i="121"/>
  <c r="B13" i="121"/>
  <c r="N12" i="121"/>
  <c r="M12" i="121"/>
  <c r="L12" i="121"/>
  <c r="K12" i="121"/>
  <c r="J12" i="121"/>
  <c r="I12" i="121"/>
  <c r="H12" i="121"/>
  <c r="G12" i="121"/>
  <c r="F12" i="121"/>
  <c r="E12" i="121"/>
  <c r="D12" i="121"/>
  <c r="C12" i="121"/>
  <c r="B12" i="121"/>
  <c r="N11" i="121"/>
  <c r="M11" i="121"/>
  <c r="L11" i="121"/>
  <c r="K11" i="121"/>
  <c r="J11" i="121"/>
  <c r="I11" i="121"/>
  <c r="H11" i="121"/>
  <c r="G11" i="121"/>
  <c r="F11" i="121"/>
  <c r="E11" i="121"/>
  <c r="D11" i="121"/>
  <c r="C11" i="121"/>
  <c r="B11" i="121"/>
  <c r="N10" i="12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N9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N8" i="121"/>
  <c r="M8" i="121"/>
  <c r="L8" i="121"/>
  <c r="K8" i="121"/>
  <c r="J8" i="121"/>
  <c r="I8" i="121"/>
  <c r="H8" i="121"/>
  <c r="G8" i="121"/>
  <c r="F8" i="121"/>
  <c r="E8" i="121"/>
  <c r="D8" i="121"/>
  <c r="C8" i="121"/>
  <c r="B8" i="121"/>
  <c r="N7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N6" i="121"/>
  <c r="M6" i="121"/>
  <c r="L6" i="121"/>
  <c r="K6" i="121"/>
  <c r="J6" i="121"/>
  <c r="I6" i="121"/>
  <c r="H6" i="121"/>
  <c r="G6" i="121"/>
  <c r="F6" i="121"/>
  <c r="E6" i="121"/>
  <c r="D6" i="121"/>
  <c r="C6" i="121"/>
  <c r="B6" i="121"/>
  <c r="N5" i="121"/>
  <c r="M5" i="121"/>
  <c r="L5" i="121"/>
  <c r="K5" i="121"/>
  <c r="J5" i="121"/>
  <c r="I5" i="121"/>
  <c r="H5" i="121"/>
  <c r="G5" i="121"/>
  <c r="F5" i="121"/>
  <c r="E5" i="121"/>
  <c r="D5" i="121"/>
  <c r="C5" i="121"/>
  <c r="B5" i="121"/>
  <c r="B29" i="1"/>
  <c r="F78" i="122"/>
  <c r="F77" i="122"/>
  <c r="F76" i="122"/>
  <c r="F75" i="122"/>
  <c r="F74" i="122"/>
  <c r="F73" i="122"/>
  <c r="F72" i="122"/>
  <c r="F71" i="122"/>
  <c r="F70" i="122"/>
  <c r="F69" i="122"/>
  <c r="F68" i="122"/>
  <c r="F67" i="122"/>
  <c r="F66" i="122"/>
  <c r="F65" i="122"/>
  <c r="F64" i="122"/>
  <c r="F63" i="122"/>
  <c r="F62" i="122"/>
  <c r="F61" i="122"/>
  <c r="F60" i="122"/>
  <c r="F59" i="122"/>
  <c r="F58" i="122"/>
  <c r="F57" i="122"/>
  <c r="F56" i="122"/>
  <c r="F55" i="122"/>
  <c r="F54" i="122"/>
  <c r="F53" i="122"/>
  <c r="F52" i="122"/>
  <c r="F51" i="122"/>
  <c r="F50" i="122"/>
  <c r="F49" i="122"/>
  <c r="F48" i="122"/>
  <c r="F47" i="122"/>
  <c r="F46" i="122"/>
  <c r="F45" i="122"/>
  <c r="F44" i="122"/>
  <c r="F43" i="122"/>
  <c r="F42" i="122"/>
  <c r="F41" i="122"/>
  <c r="F40" i="122"/>
  <c r="F39" i="122"/>
  <c r="F38" i="122"/>
  <c r="F37" i="122"/>
  <c r="F36" i="122"/>
  <c r="F35" i="122"/>
  <c r="F34" i="122"/>
  <c r="F33" i="122"/>
  <c r="F32" i="122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E78" i="122"/>
  <c r="D78" i="122"/>
  <c r="C78" i="122"/>
  <c r="E77" i="122"/>
  <c r="D77" i="122"/>
  <c r="C77" i="122"/>
  <c r="E76" i="122"/>
  <c r="D76" i="122"/>
  <c r="C76" i="122"/>
  <c r="E75" i="122"/>
  <c r="D75" i="122"/>
  <c r="C75" i="122"/>
  <c r="E74" i="122"/>
  <c r="D74" i="122"/>
  <c r="C74" i="122"/>
  <c r="E73" i="122"/>
  <c r="D73" i="122"/>
  <c r="C73" i="122"/>
  <c r="E72" i="122"/>
  <c r="D72" i="122"/>
  <c r="C72" i="122"/>
  <c r="E71" i="122"/>
  <c r="D71" i="122"/>
  <c r="C71" i="122"/>
  <c r="E70" i="122"/>
  <c r="D70" i="122"/>
  <c r="C70" i="122"/>
  <c r="E69" i="122"/>
  <c r="D69" i="122"/>
  <c r="C69" i="122"/>
  <c r="E68" i="122"/>
  <c r="D68" i="122"/>
  <c r="C68" i="122"/>
  <c r="E67" i="122"/>
  <c r="D67" i="122"/>
  <c r="C67" i="122"/>
  <c r="E66" i="122"/>
  <c r="D66" i="122"/>
  <c r="C66" i="122"/>
  <c r="E65" i="122"/>
  <c r="D65" i="122"/>
  <c r="C65" i="122"/>
  <c r="E64" i="122"/>
  <c r="D64" i="122"/>
  <c r="C64" i="122"/>
  <c r="E63" i="122"/>
  <c r="D63" i="122"/>
  <c r="C63" i="122"/>
  <c r="E62" i="122"/>
  <c r="D62" i="122"/>
  <c r="C62" i="122"/>
  <c r="E61" i="122"/>
  <c r="D61" i="122"/>
  <c r="C61" i="122"/>
  <c r="E60" i="122"/>
  <c r="D60" i="122"/>
  <c r="C60" i="122"/>
  <c r="E59" i="122"/>
  <c r="D59" i="122"/>
  <c r="C59" i="122"/>
  <c r="E58" i="122"/>
  <c r="D58" i="122"/>
  <c r="C58" i="122"/>
  <c r="E57" i="122"/>
  <c r="D57" i="122"/>
  <c r="C57" i="122"/>
  <c r="E56" i="122"/>
  <c r="D56" i="122"/>
  <c r="C56" i="122"/>
  <c r="E55" i="122"/>
  <c r="D55" i="122"/>
  <c r="C55" i="122"/>
  <c r="E54" i="122"/>
  <c r="D54" i="122"/>
  <c r="C54" i="122"/>
  <c r="E53" i="122"/>
  <c r="D53" i="122"/>
  <c r="C53" i="122"/>
  <c r="E52" i="122"/>
  <c r="D52" i="122"/>
  <c r="C52" i="122"/>
  <c r="E51" i="122"/>
  <c r="D51" i="122"/>
  <c r="C51" i="122"/>
  <c r="E50" i="122"/>
  <c r="D50" i="122"/>
  <c r="C50" i="122"/>
  <c r="E49" i="122"/>
  <c r="D49" i="122"/>
  <c r="C49" i="122"/>
  <c r="E48" i="122"/>
  <c r="D48" i="122"/>
  <c r="C48" i="122"/>
  <c r="E47" i="122"/>
  <c r="D47" i="122"/>
  <c r="C47" i="122"/>
  <c r="E46" i="122"/>
  <c r="D46" i="122"/>
  <c r="C46" i="122"/>
  <c r="E45" i="122"/>
  <c r="D45" i="122"/>
  <c r="C45" i="122"/>
  <c r="E44" i="122"/>
  <c r="D44" i="122"/>
  <c r="C44" i="122"/>
  <c r="E43" i="122"/>
  <c r="D43" i="122"/>
  <c r="C43" i="122"/>
  <c r="E42" i="122"/>
  <c r="D42" i="122"/>
  <c r="C42" i="122"/>
  <c r="E41" i="122"/>
  <c r="D41" i="122"/>
  <c r="C41" i="122"/>
  <c r="E40" i="122"/>
  <c r="D40" i="122"/>
  <c r="C40" i="122"/>
  <c r="E39" i="122"/>
  <c r="D39" i="122"/>
  <c r="C39" i="122"/>
  <c r="E38" i="122"/>
  <c r="D38" i="122"/>
  <c r="C38" i="122"/>
  <c r="E37" i="122"/>
  <c r="D37" i="122"/>
  <c r="C37" i="122"/>
  <c r="E36" i="122"/>
  <c r="D36" i="122"/>
  <c r="C36" i="122"/>
  <c r="E35" i="122"/>
  <c r="D35" i="122"/>
  <c r="C35" i="122"/>
  <c r="E34" i="122"/>
  <c r="D34" i="122"/>
  <c r="C34" i="122"/>
  <c r="E33" i="122"/>
  <c r="D33" i="122"/>
  <c r="C33" i="122"/>
  <c r="E32" i="122"/>
  <c r="D32" i="122"/>
  <c r="C32" i="122"/>
  <c r="E31" i="122"/>
  <c r="D31" i="122"/>
  <c r="C31" i="122"/>
  <c r="E30" i="122"/>
  <c r="D30" i="122"/>
  <c r="C30" i="122"/>
  <c r="E29" i="122"/>
  <c r="D29" i="122"/>
  <c r="C29" i="122"/>
  <c r="E28" i="122"/>
  <c r="D28" i="122"/>
  <c r="C28" i="122"/>
  <c r="E27" i="122"/>
  <c r="D27" i="122"/>
  <c r="C27" i="122"/>
  <c r="E26" i="122"/>
  <c r="D26" i="122"/>
  <c r="C26" i="122"/>
  <c r="E25" i="122"/>
  <c r="D25" i="122"/>
  <c r="C25" i="122"/>
  <c r="E24" i="122"/>
  <c r="D24" i="122"/>
  <c r="C24" i="122"/>
  <c r="E23" i="122"/>
  <c r="D23" i="122"/>
  <c r="C23" i="122"/>
  <c r="E22" i="122"/>
  <c r="D22" i="122"/>
  <c r="C22" i="122"/>
  <c r="E21" i="122"/>
  <c r="D21" i="122"/>
  <c r="C21" i="122"/>
  <c r="E20" i="122"/>
  <c r="D20" i="122"/>
  <c r="C20" i="122"/>
  <c r="E19" i="122"/>
  <c r="D19" i="122"/>
  <c r="C19" i="122"/>
  <c r="E18" i="122"/>
  <c r="D18" i="122"/>
  <c r="C18" i="122"/>
  <c r="E17" i="122"/>
  <c r="D17" i="122"/>
  <c r="C17" i="122"/>
  <c r="E16" i="122"/>
  <c r="D16" i="122"/>
  <c r="C16" i="122"/>
  <c r="E15" i="122"/>
  <c r="D15" i="122"/>
  <c r="C15" i="122"/>
  <c r="E14" i="122"/>
  <c r="D14" i="122"/>
  <c r="C14" i="122"/>
  <c r="E13" i="122"/>
  <c r="D13" i="122"/>
  <c r="C13" i="122"/>
  <c r="E12" i="122"/>
  <c r="D12" i="122"/>
  <c r="C12" i="122"/>
  <c r="E11" i="122"/>
  <c r="D11" i="122"/>
  <c r="C11" i="122"/>
  <c r="E10" i="122"/>
  <c r="D10" i="122"/>
  <c r="C10" i="122"/>
  <c r="E9" i="122"/>
  <c r="D9" i="122"/>
  <c r="C9" i="122"/>
  <c r="F8" i="122"/>
  <c r="E8" i="122"/>
  <c r="D8" i="122"/>
  <c r="C8" i="122"/>
  <c r="M43" i="137"/>
  <c r="L43" i="137"/>
  <c r="K43" i="137"/>
  <c r="J43" i="137"/>
  <c r="I43" i="137"/>
  <c r="H43" i="137"/>
  <c r="G43" i="137"/>
  <c r="F43" i="137"/>
  <c r="E43" i="137"/>
  <c r="D43" i="137"/>
  <c r="C43" i="137"/>
  <c r="B43" i="137"/>
  <c r="N32" i="137"/>
  <c r="M32" i="137"/>
  <c r="L32" i="137"/>
  <c r="K32" i="137"/>
  <c r="J32" i="137"/>
  <c r="I32" i="137"/>
  <c r="H32" i="137"/>
  <c r="G32" i="137"/>
  <c r="F32" i="137"/>
  <c r="E32" i="137"/>
  <c r="D32" i="137"/>
  <c r="C32" i="137"/>
  <c r="B32" i="137"/>
  <c r="M11" i="137"/>
  <c r="L11" i="137"/>
  <c r="K11" i="137"/>
  <c r="J11" i="137"/>
  <c r="I11" i="137"/>
  <c r="H11" i="137"/>
  <c r="G11" i="137"/>
  <c r="F11" i="137"/>
  <c r="E11" i="137"/>
  <c r="D11" i="137"/>
  <c r="C11" i="137"/>
  <c r="B11" i="137"/>
  <c r="N54" i="137"/>
  <c r="N53" i="137"/>
  <c r="N52" i="137"/>
  <c r="N50" i="137"/>
  <c r="N46" i="137"/>
  <c r="N45" i="137"/>
  <c r="N44" i="137"/>
  <c r="N42" i="137"/>
  <c r="N40" i="137"/>
  <c r="N39" i="137"/>
  <c r="N38" i="137"/>
  <c r="N37" i="137"/>
  <c r="N36" i="137"/>
  <c r="N35" i="137"/>
  <c r="N34" i="137"/>
  <c r="N33" i="137"/>
  <c r="N24" i="137"/>
  <c r="N19" i="137"/>
  <c r="N18" i="137"/>
  <c r="N17" i="137"/>
  <c r="N15" i="137"/>
  <c r="N14" i="137"/>
  <c r="N13" i="137"/>
  <c r="N12" i="137"/>
  <c r="N10" i="137"/>
  <c r="N9" i="137"/>
  <c r="N7" i="137"/>
  <c r="N6" i="137"/>
  <c r="N72" i="137"/>
  <c r="N71" i="137"/>
  <c r="N69" i="137" s="1"/>
  <c r="N70" i="137"/>
  <c r="N73" i="136"/>
  <c r="N74" i="136"/>
  <c r="N32" i="136"/>
  <c r="M32" i="136"/>
  <c r="L32" i="136"/>
  <c r="K32" i="136"/>
  <c r="J32" i="136"/>
  <c r="I32" i="136"/>
  <c r="H32" i="136"/>
  <c r="G32" i="136"/>
  <c r="F32" i="136"/>
  <c r="E32" i="136"/>
  <c r="D32" i="136"/>
  <c r="C32" i="136"/>
  <c r="B32" i="136"/>
  <c r="M11" i="136"/>
  <c r="L11" i="136"/>
  <c r="K11" i="136"/>
  <c r="J11" i="136"/>
  <c r="I11" i="136"/>
  <c r="H11" i="136"/>
  <c r="G11" i="136"/>
  <c r="F11" i="136"/>
  <c r="E11" i="136"/>
  <c r="D11" i="136"/>
  <c r="C11" i="136"/>
  <c r="B11" i="136"/>
  <c r="N72" i="136"/>
  <c r="N71" i="136"/>
  <c r="N70" i="136"/>
  <c r="N42" i="136"/>
  <c r="N41" i="136" s="1"/>
  <c r="N40" i="136"/>
  <c r="N39" i="136"/>
  <c r="N10" i="136"/>
  <c r="N6" i="136"/>
  <c r="N19" i="136"/>
  <c r="N40" i="135"/>
  <c r="N39" i="135"/>
  <c r="N32" i="135" s="1"/>
  <c r="N19" i="135"/>
  <c r="N18" i="135"/>
  <c r="N11" i="135" s="1"/>
  <c r="N17" i="135"/>
  <c r="M32" i="135"/>
  <c r="L32" i="135"/>
  <c r="K32" i="135"/>
  <c r="J32" i="135"/>
  <c r="I32" i="135"/>
  <c r="H32" i="135"/>
  <c r="G32" i="135"/>
  <c r="F32" i="135"/>
  <c r="E32" i="135"/>
  <c r="D32" i="135"/>
  <c r="C32" i="135"/>
  <c r="B32" i="135"/>
  <c r="M11" i="135"/>
  <c r="L11" i="135"/>
  <c r="K11" i="135"/>
  <c r="J11" i="135"/>
  <c r="I11" i="135"/>
  <c r="H11" i="135"/>
  <c r="G11" i="135"/>
  <c r="F11" i="135"/>
  <c r="E11" i="135"/>
  <c r="D11" i="135"/>
  <c r="C11" i="135"/>
  <c r="B11" i="135"/>
  <c r="N38" i="135"/>
  <c r="N67" i="135"/>
  <c r="N74" i="137"/>
  <c r="N73" i="137" s="1"/>
  <c r="M73" i="137"/>
  <c r="L73" i="137"/>
  <c r="K73" i="137"/>
  <c r="J73" i="137"/>
  <c r="I73" i="137"/>
  <c r="H73" i="137"/>
  <c r="G73" i="137"/>
  <c r="F73" i="137"/>
  <c r="E73" i="137"/>
  <c r="D73" i="137"/>
  <c r="C73" i="137"/>
  <c r="B73" i="137"/>
  <c r="M69" i="137"/>
  <c r="L69" i="137"/>
  <c r="K69" i="137"/>
  <c r="J69" i="137"/>
  <c r="I69" i="137"/>
  <c r="H69" i="137"/>
  <c r="G69" i="137"/>
  <c r="F69" i="137"/>
  <c r="E69" i="137"/>
  <c r="D69" i="137"/>
  <c r="C69" i="137"/>
  <c r="B69" i="137"/>
  <c r="N68" i="137"/>
  <c r="N67" i="137"/>
  <c r="N66" i="137"/>
  <c r="N65" i="137"/>
  <c r="N64" i="137"/>
  <c r="N63" i="137"/>
  <c r="N62" i="137"/>
  <c r="N61" i="137"/>
  <c r="N60" i="137"/>
  <c r="N59" i="137"/>
  <c r="N58" i="137"/>
  <c r="N57" i="137"/>
  <c r="N56" i="137"/>
  <c r="M55" i="137"/>
  <c r="L55" i="137"/>
  <c r="K55" i="137"/>
  <c r="J55" i="137"/>
  <c r="I55" i="137"/>
  <c r="H55" i="137"/>
  <c r="G55" i="137"/>
  <c r="F55" i="137"/>
  <c r="E55" i="137"/>
  <c r="D55" i="137"/>
  <c r="C55" i="137"/>
  <c r="B55" i="137"/>
  <c r="N51" i="137"/>
  <c r="M49" i="137"/>
  <c r="L49" i="137"/>
  <c r="K49" i="137"/>
  <c r="J49" i="137"/>
  <c r="I49" i="137"/>
  <c r="H49" i="137"/>
  <c r="G49" i="137"/>
  <c r="F49" i="137"/>
  <c r="E49" i="137"/>
  <c r="D49" i="137"/>
  <c r="C49" i="137"/>
  <c r="B49" i="137"/>
  <c r="N48" i="137"/>
  <c r="N47" i="137"/>
  <c r="N43" i="137" s="1"/>
  <c r="N41" i="137"/>
  <c r="M41" i="137"/>
  <c r="L41" i="137"/>
  <c r="K41" i="137"/>
  <c r="J41" i="137"/>
  <c r="I41" i="137"/>
  <c r="H41" i="137"/>
  <c r="G41" i="137"/>
  <c r="F41" i="137"/>
  <c r="E41" i="137"/>
  <c r="D41" i="137"/>
  <c r="C41" i="137"/>
  <c r="B41" i="137"/>
  <c r="N31" i="137"/>
  <c r="N30" i="137"/>
  <c r="N29" i="137"/>
  <c r="N28" i="137"/>
  <c r="N27" i="137"/>
  <c r="N26" i="137"/>
  <c r="N25" i="137"/>
  <c r="M23" i="137"/>
  <c r="L23" i="137"/>
  <c r="K23" i="137"/>
  <c r="J23" i="137"/>
  <c r="I23" i="137"/>
  <c r="H23" i="137"/>
  <c r="G23" i="137"/>
  <c r="F23" i="137"/>
  <c r="E23" i="137"/>
  <c r="D23" i="137"/>
  <c r="C23" i="137"/>
  <c r="B23" i="137"/>
  <c r="N22" i="137"/>
  <c r="N21" i="137"/>
  <c r="M20" i="137"/>
  <c r="L20" i="137"/>
  <c r="K20" i="137"/>
  <c r="J20" i="137"/>
  <c r="I20" i="137"/>
  <c r="H20" i="137"/>
  <c r="G20" i="137"/>
  <c r="F20" i="137"/>
  <c r="E20" i="137"/>
  <c r="D20" i="137"/>
  <c r="C20" i="137"/>
  <c r="B20" i="137"/>
  <c r="N16" i="137"/>
  <c r="N8" i="137"/>
  <c r="M5" i="137"/>
  <c r="L5" i="137"/>
  <c r="K5" i="137"/>
  <c r="J5" i="137"/>
  <c r="I5" i="137"/>
  <c r="H5" i="137"/>
  <c r="G5" i="137"/>
  <c r="F5" i="137"/>
  <c r="E5" i="137"/>
  <c r="D5" i="137"/>
  <c r="C5" i="137"/>
  <c r="B5" i="137"/>
  <c r="M73" i="136"/>
  <c r="L73" i="136"/>
  <c r="K73" i="136"/>
  <c r="J73" i="136"/>
  <c r="I73" i="136"/>
  <c r="H73" i="136"/>
  <c r="G73" i="136"/>
  <c r="F73" i="136"/>
  <c r="E73" i="136"/>
  <c r="D73" i="136"/>
  <c r="C73" i="136"/>
  <c r="B73" i="136"/>
  <c r="N69" i="136"/>
  <c r="M69" i="136"/>
  <c r="L69" i="136"/>
  <c r="K69" i="136"/>
  <c r="J69" i="136"/>
  <c r="I69" i="136"/>
  <c r="H69" i="136"/>
  <c r="G69" i="136"/>
  <c r="F69" i="136"/>
  <c r="E69" i="136"/>
  <c r="D69" i="136"/>
  <c r="C69" i="136"/>
  <c r="B69" i="136"/>
  <c r="N68" i="136"/>
  <c r="N67" i="136"/>
  <c r="N66" i="136"/>
  <c r="N65" i="136"/>
  <c r="N64" i="136"/>
  <c r="N63" i="136"/>
  <c r="N62" i="136"/>
  <c r="N61" i="136"/>
  <c r="N60" i="136"/>
  <c r="N59" i="136"/>
  <c r="N58" i="136"/>
  <c r="N57" i="136"/>
  <c r="N56" i="136"/>
  <c r="M55" i="136"/>
  <c r="L55" i="136"/>
  <c r="K55" i="136"/>
  <c r="J55" i="136"/>
  <c r="I55" i="136"/>
  <c r="H55" i="136"/>
  <c r="G55" i="136"/>
  <c r="F55" i="136"/>
  <c r="E55" i="136"/>
  <c r="D55" i="136"/>
  <c r="C55" i="136"/>
  <c r="B55" i="136"/>
  <c r="N54" i="136"/>
  <c r="N53" i="136"/>
  <c r="N52" i="136"/>
  <c r="N51" i="136"/>
  <c r="N50" i="136"/>
  <c r="N49" i="136" s="1"/>
  <c r="M49" i="136"/>
  <c r="L49" i="136"/>
  <c r="K49" i="136"/>
  <c r="J49" i="136"/>
  <c r="I49" i="136"/>
  <c r="H49" i="136"/>
  <c r="G49" i="136"/>
  <c r="F49" i="136"/>
  <c r="E49" i="136"/>
  <c r="D49" i="136"/>
  <c r="C49" i="136"/>
  <c r="B49" i="136"/>
  <c r="N48" i="136"/>
  <c r="N47" i="136"/>
  <c r="N46" i="136"/>
  <c r="N45" i="136"/>
  <c r="N44" i="136"/>
  <c r="M43" i="136"/>
  <c r="L43" i="136"/>
  <c r="K43" i="136"/>
  <c r="J43" i="136"/>
  <c r="I43" i="136"/>
  <c r="H43" i="136"/>
  <c r="G43" i="136"/>
  <c r="F43" i="136"/>
  <c r="E43" i="136"/>
  <c r="D43" i="136"/>
  <c r="C43" i="136"/>
  <c r="B43" i="136"/>
  <c r="M41" i="136"/>
  <c r="L41" i="136"/>
  <c r="K41" i="136"/>
  <c r="J41" i="136"/>
  <c r="I41" i="136"/>
  <c r="H41" i="136"/>
  <c r="G41" i="136"/>
  <c r="F41" i="136"/>
  <c r="E41" i="136"/>
  <c r="D41" i="136"/>
  <c r="C41" i="136"/>
  <c r="B41" i="136"/>
  <c r="N38" i="136"/>
  <c r="N37" i="136"/>
  <c r="N36" i="136"/>
  <c r="N35" i="136"/>
  <c r="N34" i="136"/>
  <c r="N33" i="136"/>
  <c r="N31" i="136"/>
  <c r="N30" i="136"/>
  <c r="N29" i="136"/>
  <c r="N28" i="136"/>
  <c r="N27" i="136"/>
  <c r="N26" i="136"/>
  <c r="N25" i="136"/>
  <c r="N24" i="136"/>
  <c r="M23" i="136"/>
  <c r="L23" i="136"/>
  <c r="K23" i="136"/>
  <c r="J23" i="136"/>
  <c r="I23" i="136"/>
  <c r="H23" i="136"/>
  <c r="G23" i="136"/>
  <c r="F23" i="136"/>
  <c r="E23" i="136"/>
  <c r="D23" i="136"/>
  <c r="C23" i="136"/>
  <c r="B23" i="136"/>
  <c r="N22" i="136"/>
  <c r="N21" i="136"/>
  <c r="N20" i="136" s="1"/>
  <c r="M20" i="136"/>
  <c r="L20" i="136"/>
  <c r="K20" i="136"/>
  <c r="J20" i="136"/>
  <c r="I20" i="136"/>
  <c r="H20" i="136"/>
  <c r="G20" i="136"/>
  <c r="F20" i="136"/>
  <c r="E20" i="136"/>
  <c r="D20" i="136"/>
  <c r="C20" i="136"/>
  <c r="B20" i="136"/>
  <c r="N18" i="136"/>
  <c r="N17" i="136"/>
  <c r="N11" i="136" s="1"/>
  <c r="N16" i="136"/>
  <c r="N15" i="136"/>
  <c r="N14" i="136"/>
  <c r="N13" i="136"/>
  <c r="N12" i="136"/>
  <c r="N9" i="136"/>
  <c r="N8" i="136"/>
  <c r="N7" i="136"/>
  <c r="M5" i="136"/>
  <c r="L5" i="136"/>
  <c r="K5" i="136"/>
  <c r="J5" i="136"/>
  <c r="I5" i="136"/>
  <c r="H5" i="136"/>
  <c r="G5" i="136"/>
  <c r="F5" i="136"/>
  <c r="E5" i="136"/>
  <c r="D5" i="136"/>
  <c r="C5" i="136"/>
  <c r="B5" i="136"/>
  <c r="N74" i="135"/>
  <c r="N73" i="135" s="1"/>
  <c r="M73" i="135"/>
  <c r="L73" i="135"/>
  <c r="K73" i="135"/>
  <c r="J73" i="135"/>
  <c r="I73" i="135"/>
  <c r="H73" i="135"/>
  <c r="G73" i="135"/>
  <c r="F73" i="135"/>
  <c r="E73" i="135"/>
  <c r="D73" i="135"/>
  <c r="C73" i="135"/>
  <c r="B73" i="135"/>
  <c r="N72" i="135"/>
  <c r="N71" i="135"/>
  <c r="N70" i="135"/>
  <c r="M69" i="135"/>
  <c r="L69" i="135"/>
  <c r="K69" i="135"/>
  <c r="J69" i="135"/>
  <c r="I69" i="135"/>
  <c r="H69" i="135"/>
  <c r="G69" i="135"/>
  <c r="F69" i="135"/>
  <c r="E69" i="135"/>
  <c r="D69" i="135"/>
  <c r="C69" i="135"/>
  <c r="B69" i="135"/>
  <c r="N68" i="135"/>
  <c r="N66" i="135"/>
  <c r="N65" i="135"/>
  <c r="N64" i="135"/>
  <c r="N63" i="135"/>
  <c r="N62" i="135"/>
  <c r="N61" i="135"/>
  <c r="N60" i="135"/>
  <c r="N59" i="135"/>
  <c r="N58" i="135"/>
  <c r="N57" i="135"/>
  <c r="N56" i="135"/>
  <c r="M55" i="135"/>
  <c r="L55" i="135"/>
  <c r="K55" i="135"/>
  <c r="J55" i="135"/>
  <c r="I55" i="135"/>
  <c r="H55" i="135"/>
  <c r="G55" i="135"/>
  <c r="F55" i="135"/>
  <c r="E55" i="135"/>
  <c r="D55" i="135"/>
  <c r="C55" i="135"/>
  <c r="B55" i="135"/>
  <c r="N54" i="135"/>
  <c r="N53" i="135"/>
  <c r="N52" i="135"/>
  <c r="N51" i="135"/>
  <c r="N50" i="135"/>
  <c r="M49" i="135"/>
  <c r="L49" i="135"/>
  <c r="K49" i="135"/>
  <c r="J49" i="135"/>
  <c r="I49" i="135"/>
  <c r="H49" i="135"/>
  <c r="G49" i="135"/>
  <c r="F49" i="135"/>
  <c r="E49" i="135"/>
  <c r="D49" i="135"/>
  <c r="C49" i="135"/>
  <c r="B49" i="135"/>
  <c r="N48" i="135"/>
  <c r="N47" i="135"/>
  <c r="N46" i="135"/>
  <c r="N45" i="135"/>
  <c r="N44" i="135"/>
  <c r="M43" i="135"/>
  <c r="L43" i="135"/>
  <c r="K43" i="135"/>
  <c r="J43" i="135"/>
  <c r="I43" i="135"/>
  <c r="H43" i="135"/>
  <c r="G43" i="135"/>
  <c r="F43" i="135"/>
  <c r="E43" i="135"/>
  <c r="D43" i="135"/>
  <c r="C43" i="135"/>
  <c r="B43" i="135"/>
  <c r="N42" i="135"/>
  <c r="N41" i="135" s="1"/>
  <c r="M41" i="135"/>
  <c r="L41" i="135"/>
  <c r="K41" i="135"/>
  <c r="J41" i="135"/>
  <c r="I41" i="135"/>
  <c r="H41" i="135"/>
  <c r="G41" i="135"/>
  <c r="F41" i="135"/>
  <c r="E41" i="135"/>
  <c r="D41" i="135"/>
  <c r="C41" i="135"/>
  <c r="B41" i="135"/>
  <c r="N37" i="135"/>
  <c r="N36" i="135"/>
  <c r="N35" i="135"/>
  <c r="N34" i="135"/>
  <c r="N33" i="135"/>
  <c r="N31" i="135"/>
  <c r="N30" i="135"/>
  <c r="N29" i="135"/>
  <c r="N28" i="135"/>
  <c r="N27" i="135"/>
  <c r="N26" i="135"/>
  <c r="N25" i="135"/>
  <c r="N24" i="135"/>
  <c r="M23" i="135"/>
  <c r="L23" i="135"/>
  <c r="K23" i="135"/>
  <c r="J23" i="135"/>
  <c r="I23" i="135"/>
  <c r="H23" i="135"/>
  <c r="G23" i="135"/>
  <c r="F23" i="135"/>
  <c r="E23" i="135"/>
  <c r="D23" i="135"/>
  <c r="C23" i="135"/>
  <c r="B23" i="135"/>
  <c r="N22" i="135"/>
  <c r="N20" i="135" s="1"/>
  <c r="N21" i="135"/>
  <c r="M20" i="135"/>
  <c r="L20" i="135"/>
  <c r="K20" i="135"/>
  <c r="J20" i="135"/>
  <c r="I20" i="135"/>
  <c r="H20" i="135"/>
  <c r="G20" i="135"/>
  <c r="F20" i="135"/>
  <c r="E20" i="135"/>
  <c r="D20" i="135"/>
  <c r="C20" i="135"/>
  <c r="B20" i="135"/>
  <c r="N16" i="135"/>
  <c r="N15" i="135"/>
  <c r="N14" i="135"/>
  <c r="N13" i="135"/>
  <c r="N12" i="135"/>
  <c r="N10" i="135"/>
  <c r="N9" i="135"/>
  <c r="N8" i="135"/>
  <c r="N7" i="135"/>
  <c r="N6" i="135"/>
  <c r="M5" i="135"/>
  <c r="L5" i="135"/>
  <c r="K5" i="135"/>
  <c r="J5" i="135"/>
  <c r="I5" i="135"/>
  <c r="H5" i="135"/>
  <c r="G5" i="135"/>
  <c r="F5" i="135"/>
  <c r="E5" i="135"/>
  <c r="D5" i="135"/>
  <c r="C5" i="135"/>
  <c r="B5" i="135"/>
  <c r="C21" i="58"/>
  <c r="C12" i="58"/>
  <c r="N11" i="137" l="1"/>
  <c r="N5" i="137"/>
  <c r="N20" i="137"/>
  <c r="N43" i="136"/>
  <c r="N5" i="136"/>
  <c r="N55" i="136"/>
  <c r="N23" i="136"/>
  <c r="G75" i="136"/>
  <c r="F75" i="136"/>
  <c r="N69" i="135"/>
  <c r="C75" i="136"/>
  <c r="K75" i="136"/>
  <c r="D75" i="136"/>
  <c r="L75" i="136"/>
  <c r="B75" i="136"/>
  <c r="J75" i="136"/>
  <c r="E75" i="136"/>
  <c r="M75" i="136"/>
  <c r="H75" i="136"/>
  <c r="I75" i="136"/>
  <c r="N55" i="137"/>
  <c r="I75" i="137"/>
  <c r="N49" i="137"/>
  <c r="H75" i="137"/>
  <c r="C75" i="137"/>
  <c r="K75" i="137"/>
  <c r="F75" i="137"/>
  <c r="D75" i="137"/>
  <c r="L75" i="137"/>
  <c r="B75" i="137"/>
  <c r="J75" i="137"/>
  <c r="E75" i="137"/>
  <c r="M75" i="137"/>
  <c r="N23" i="137"/>
  <c r="G75" i="137"/>
  <c r="N5" i="135"/>
  <c r="E75" i="135"/>
  <c r="M75" i="135"/>
  <c r="N55" i="135"/>
  <c r="N49" i="135"/>
  <c r="N43" i="135"/>
  <c r="H75" i="135"/>
  <c r="N23" i="135"/>
  <c r="C75" i="135"/>
  <c r="K75" i="135"/>
  <c r="F75" i="135"/>
  <c r="D75" i="135"/>
  <c r="L75" i="135"/>
  <c r="G75" i="135"/>
  <c r="I75" i="135"/>
  <c r="B75" i="135"/>
  <c r="J75" i="135"/>
  <c r="N75" i="137" l="1"/>
  <c r="N75" i="136"/>
  <c r="N75" i="135"/>
  <c r="D23" i="57" l="1"/>
  <c r="E21" i="65" l="1"/>
  <c r="N23" i="112"/>
  <c r="D12" i="128"/>
  <c r="E12" i="128"/>
  <c r="F12" i="128"/>
  <c r="G12" i="128"/>
  <c r="H12" i="128"/>
  <c r="I12" i="128"/>
  <c r="J12" i="128"/>
  <c r="K12" i="128"/>
  <c r="L12" i="128"/>
  <c r="M12" i="128"/>
  <c r="N12" i="128"/>
  <c r="O12" i="128"/>
  <c r="P12" i="128"/>
  <c r="Q12" i="128"/>
  <c r="R12" i="128"/>
  <c r="C12" i="128"/>
  <c r="K20" i="46"/>
  <c r="B18" i="48"/>
  <c r="C18" i="48"/>
  <c r="D18" i="48"/>
  <c r="E18" i="48"/>
  <c r="F18" i="48"/>
  <c r="G18" i="48"/>
  <c r="H18" i="48"/>
  <c r="B35" i="48"/>
  <c r="C35" i="48"/>
  <c r="D35" i="48"/>
  <c r="E35" i="48"/>
  <c r="F35" i="48"/>
  <c r="G35" i="48"/>
  <c r="H35" i="48"/>
  <c r="B18" i="124"/>
  <c r="C18" i="124"/>
  <c r="D18" i="124"/>
  <c r="E18" i="124"/>
  <c r="F18" i="124"/>
  <c r="G18" i="124"/>
  <c r="H18" i="124"/>
  <c r="B35" i="124"/>
  <c r="C35" i="124"/>
  <c r="D35" i="124"/>
  <c r="E35" i="124"/>
  <c r="F35" i="124"/>
  <c r="G35" i="124"/>
  <c r="H35" i="124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D7" i="125"/>
  <c r="D8" i="125"/>
  <c r="D9" i="125"/>
  <c r="D10" i="125"/>
  <c r="D11" i="125"/>
  <c r="E11" i="125" s="1"/>
  <c r="D12" i="125"/>
  <c r="E12" i="125" s="1"/>
  <c r="D13" i="125"/>
  <c r="D14" i="125"/>
  <c r="D15" i="125"/>
  <c r="D16" i="125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C17" i="51"/>
  <c r="D17" i="51"/>
  <c r="D22" i="35" s="1"/>
  <c r="E22" i="51"/>
  <c r="E34" i="51" s="1"/>
  <c r="E23" i="51"/>
  <c r="E24" i="51"/>
  <c r="E25" i="51"/>
  <c r="E26" i="51"/>
  <c r="E27" i="51"/>
  <c r="E28" i="51"/>
  <c r="E29" i="51"/>
  <c r="E30" i="51"/>
  <c r="E31" i="51"/>
  <c r="E32" i="51"/>
  <c r="E33" i="51"/>
  <c r="B34" i="51"/>
  <c r="C34" i="5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D34" i="42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E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34" i="40"/>
  <c r="B17" i="35"/>
  <c r="C34" i="40"/>
  <c r="D34" i="40"/>
  <c r="D17" i="35" s="1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/>
  <c r="C34" i="39"/>
  <c r="D34" i="39"/>
  <c r="E34" i="39"/>
  <c r="E5" i="38"/>
  <c r="E6" i="38"/>
  <c r="E7" i="38"/>
  <c r="E8" i="38"/>
  <c r="E9" i="38"/>
  <c r="E10" i="38"/>
  <c r="E11" i="38"/>
  <c r="E17" i="38" s="1"/>
  <c r="E12" i="38"/>
  <c r="E13" i="38"/>
  <c r="E14" i="38"/>
  <c r="E15" i="38"/>
  <c r="E16" i="38"/>
  <c r="B17" i="38"/>
  <c r="B12" i="35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/>
  <c r="C34" i="37"/>
  <c r="C11" i="35" s="1"/>
  <c r="D34" i="37"/>
  <c r="E5" i="36"/>
  <c r="E17" i="36" s="1"/>
  <c r="E6" i="36"/>
  <c r="E7" i="36"/>
  <c r="E8" i="36"/>
  <c r="E9" i="36"/>
  <c r="E10" i="36"/>
  <c r="E11" i="36"/>
  <c r="E12" i="36"/>
  <c r="E13" i="36"/>
  <c r="E14" i="36"/>
  <c r="E15" i="36"/>
  <c r="E16" i="36"/>
  <c r="B17" i="36"/>
  <c r="C17" i="36"/>
  <c r="C8" i="35" s="1"/>
  <c r="D17" i="36"/>
  <c r="D8" i="35" s="1"/>
  <c r="E22" i="36"/>
  <c r="E23" i="36"/>
  <c r="E24" i="36"/>
  <c r="E25" i="36"/>
  <c r="E34" i="36" s="1"/>
  <c r="E26" i="36"/>
  <c r="E27" i="36"/>
  <c r="E28" i="36"/>
  <c r="E29" i="36"/>
  <c r="E30" i="36"/>
  <c r="E31" i="36"/>
  <c r="E32" i="36"/>
  <c r="E33" i="36"/>
  <c r="B34" i="36"/>
  <c r="B9" i="35"/>
  <c r="C34" i="36"/>
  <c r="C9" i="35" s="1"/>
  <c r="D34" i="36"/>
  <c r="B8" i="35"/>
  <c r="D9" i="35"/>
  <c r="D10" i="35"/>
  <c r="D11" i="35"/>
  <c r="D12" i="35"/>
  <c r="D13" i="35"/>
  <c r="B14" i="35"/>
  <c r="C14" i="35"/>
  <c r="C15" i="35"/>
  <c r="D15" i="35"/>
  <c r="D16" i="35"/>
  <c r="C17" i="35"/>
  <c r="D18" i="35"/>
  <c r="B19" i="35"/>
  <c r="B20" i="35"/>
  <c r="D20" i="35"/>
  <c r="C21" i="35"/>
  <c r="D21" i="35"/>
  <c r="B22" i="35"/>
  <c r="C22" i="35"/>
  <c r="B23" i="35"/>
  <c r="C23" i="35"/>
  <c r="D23" i="35"/>
  <c r="N5" i="113"/>
  <c r="B19" i="113"/>
  <c r="B33" i="2" s="1"/>
  <c r="N5" i="112"/>
  <c r="B19" i="112"/>
  <c r="B37" i="112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B5" i="100"/>
  <c r="B6" i="89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R19" i="104" s="1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R19" i="103" s="1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R19" i="102" s="1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5" i="99"/>
  <c r="C5" i="99"/>
  <c r="D5" i="99"/>
  <c r="E5" i="99"/>
  <c r="F5" i="99"/>
  <c r="G5" i="99"/>
  <c r="H5" i="99"/>
  <c r="I5" i="99"/>
  <c r="J5" i="99"/>
  <c r="K5" i="99"/>
  <c r="L5" i="99"/>
  <c r="M5" i="99"/>
  <c r="B6" i="99"/>
  <c r="C6" i="99"/>
  <c r="D6" i="99"/>
  <c r="E6" i="99"/>
  <c r="F6" i="99"/>
  <c r="G6" i="99"/>
  <c r="H6" i="99"/>
  <c r="I6" i="99"/>
  <c r="J6" i="99"/>
  <c r="K6" i="99"/>
  <c r="L6" i="99"/>
  <c r="M6" i="99"/>
  <c r="B7" i="99"/>
  <c r="C7" i="99"/>
  <c r="D7" i="99"/>
  <c r="E7" i="99"/>
  <c r="F7" i="99"/>
  <c r="G7" i="99"/>
  <c r="H7" i="99"/>
  <c r="I7" i="99"/>
  <c r="J7" i="99"/>
  <c r="K7" i="99"/>
  <c r="L7" i="99"/>
  <c r="M7" i="99"/>
  <c r="B8" i="99"/>
  <c r="C8" i="99"/>
  <c r="D8" i="99"/>
  <c r="E8" i="99"/>
  <c r="F8" i="99"/>
  <c r="G8" i="99"/>
  <c r="H8" i="99"/>
  <c r="I8" i="99"/>
  <c r="J8" i="99"/>
  <c r="K8" i="99"/>
  <c r="L8" i="99"/>
  <c r="M8" i="99"/>
  <c r="B9" i="99"/>
  <c r="C9" i="99"/>
  <c r="D9" i="99"/>
  <c r="E9" i="99"/>
  <c r="F9" i="99"/>
  <c r="G9" i="99"/>
  <c r="H9" i="99"/>
  <c r="I9" i="99"/>
  <c r="J9" i="99"/>
  <c r="K9" i="99"/>
  <c r="L9" i="99"/>
  <c r="M9" i="99"/>
  <c r="B10" i="99"/>
  <c r="C10" i="99"/>
  <c r="D10" i="99"/>
  <c r="E10" i="99"/>
  <c r="F10" i="99"/>
  <c r="G10" i="99"/>
  <c r="H10" i="99"/>
  <c r="I10" i="99"/>
  <c r="J10" i="99"/>
  <c r="K10" i="99"/>
  <c r="L10" i="99"/>
  <c r="M10" i="99"/>
  <c r="B11" i="99"/>
  <c r="C11" i="99"/>
  <c r="D11" i="99"/>
  <c r="E11" i="99"/>
  <c r="F11" i="99"/>
  <c r="G11" i="99"/>
  <c r="H11" i="99"/>
  <c r="I11" i="99"/>
  <c r="J11" i="99"/>
  <c r="K11" i="99"/>
  <c r="L11" i="99"/>
  <c r="M11" i="99"/>
  <c r="B12" i="99"/>
  <c r="C12" i="99"/>
  <c r="D12" i="99"/>
  <c r="E12" i="99"/>
  <c r="F12" i="99"/>
  <c r="G12" i="99"/>
  <c r="H12" i="99"/>
  <c r="I12" i="99"/>
  <c r="J12" i="99"/>
  <c r="K12" i="99"/>
  <c r="L12" i="99"/>
  <c r="M12" i="99"/>
  <c r="B13" i="99"/>
  <c r="C13" i="99"/>
  <c r="D13" i="99"/>
  <c r="E13" i="99"/>
  <c r="F13" i="99"/>
  <c r="G13" i="99"/>
  <c r="H13" i="99"/>
  <c r="I13" i="99"/>
  <c r="J13" i="99"/>
  <c r="K13" i="99"/>
  <c r="L13" i="99"/>
  <c r="M13" i="99"/>
  <c r="B14" i="99"/>
  <c r="C14" i="99"/>
  <c r="D14" i="99"/>
  <c r="E14" i="99"/>
  <c r="F14" i="99"/>
  <c r="G14" i="99"/>
  <c r="H14" i="99"/>
  <c r="I14" i="99"/>
  <c r="J14" i="99"/>
  <c r="K14" i="99"/>
  <c r="L14" i="99"/>
  <c r="M14" i="99"/>
  <c r="B15" i="99"/>
  <c r="C15" i="99"/>
  <c r="D15" i="99"/>
  <c r="E15" i="99"/>
  <c r="F15" i="99"/>
  <c r="G15" i="99"/>
  <c r="H15" i="99"/>
  <c r="I15" i="99"/>
  <c r="J15" i="99"/>
  <c r="K15" i="99"/>
  <c r="L15" i="99"/>
  <c r="M15" i="99"/>
  <c r="E22" i="65"/>
  <c r="E23" i="65"/>
  <c r="F23" i="65" s="1"/>
  <c r="N5" i="98"/>
  <c r="G45" i="65"/>
  <c r="H45" i="65" s="1"/>
  <c r="G46" i="65"/>
  <c r="H46" i="65" s="1"/>
  <c r="B19" i="98"/>
  <c r="C19" i="98"/>
  <c r="D19" i="98"/>
  <c r="E19" i="98"/>
  <c r="N19" i="98" s="1"/>
  <c r="F19" i="98"/>
  <c r="G19" i="98"/>
  <c r="H19" i="98"/>
  <c r="I19" i="98"/>
  <c r="J19" i="98"/>
  <c r="K19" i="98"/>
  <c r="L19" i="98"/>
  <c r="M19" i="98"/>
  <c r="N5" i="97"/>
  <c r="F47" i="65" s="1"/>
  <c r="N6" i="97"/>
  <c r="N7" i="97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N6" i="96"/>
  <c r="N7" i="96"/>
  <c r="N8" i="96"/>
  <c r="N9" i="96"/>
  <c r="N10" i="96"/>
  <c r="N11" i="96"/>
  <c r="N12" i="96"/>
  <c r="N13" i="96"/>
  <c r="N14" i="96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N6" i="94"/>
  <c r="N7" i="94"/>
  <c r="N8" i="94"/>
  <c r="N9" i="94"/>
  <c r="N10" i="94"/>
  <c r="N11" i="94"/>
  <c r="N12" i="94"/>
  <c r="N13" i="94"/>
  <c r="N14" i="94"/>
  <c r="N15" i="94"/>
  <c r="N17" i="94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N7" i="93"/>
  <c r="D12" i="65" s="1"/>
  <c r="N8" i="93"/>
  <c r="D13" i="65"/>
  <c r="N9" i="93"/>
  <c r="D14" i="65" s="1"/>
  <c r="N10" i="93"/>
  <c r="N11" i="93"/>
  <c r="N12" i="93"/>
  <c r="D17" i="65"/>
  <c r="N13" i="93"/>
  <c r="N14" i="93"/>
  <c r="D19" i="65" s="1"/>
  <c r="N15" i="93"/>
  <c r="D20" i="65" s="1"/>
  <c r="N16" i="93"/>
  <c r="D21" i="65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1" i="65"/>
  <c r="D15" i="65"/>
  <c r="D16" i="65"/>
  <c r="D18" i="65"/>
  <c r="D23" i="65"/>
  <c r="G11" i="60"/>
  <c r="H11" i="60"/>
  <c r="G12" i="60"/>
  <c r="H12" i="60"/>
  <c r="G13" i="60"/>
  <c r="H13" i="60"/>
  <c r="G14" i="60"/>
  <c r="H14" i="60"/>
  <c r="G15" i="60"/>
  <c r="H15" i="60"/>
  <c r="G16" i="60"/>
  <c r="H16" i="60"/>
  <c r="G17" i="60"/>
  <c r="H17" i="60"/>
  <c r="C19" i="60"/>
  <c r="D19" i="60"/>
  <c r="E19" i="60"/>
  <c r="F19" i="60"/>
  <c r="G19" i="60"/>
  <c r="H19" i="60"/>
  <c r="C30" i="60"/>
  <c r="E30" i="60"/>
  <c r="G30" i="60"/>
  <c r="D8" i="58"/>
  <c r="D9" i="58"/>
  <c r="D10" i="58"/>
  <c r="D11" i="58"/>
  <c r="B12" i="58"/>
  <c r="D12" i="58" s="1"/>
  <c r="D17" i="58"/>
  <c r="D18" i="58"/>
  <c r="D19" i="58"/>
  <c r="D20" i="58"/>
  <c r="B21" i="58"/>
  <c r="D21" i="58"/>
  <c r="D26" i="58"/>
  <c r="D30" i="58" s="1"/>
  <c r="D27" i="58"/>
  <c r="D28" i="58"/>
  <c r="D29" i="58"/>
  <c r="B30" i="58"/>
  <c r="C30" i="58"/>
  <c r="E30" i="58"/>
  <c r="B23" i="57"/>
  <c r="B12" i="1" s="1"/>
  <c r="C23" i="57"/>
  <c r="D28" i="57"/>
  <c r="D29" i="57"/>
  <c r="D30" i="57"/>
  <c r="B31" i="57"/>
  <c r="B22" i="1" s="1"/>
  <c r="C31" i="57"/>
  <c r="D22" i="1" s="1"/>
  <c r="E31" i="57"/>
  <c r="C22" i="1" s="1"/>
  <c r="C12" i="1"/>
  <c r="D12" i="1"/>
  <c r="B14" i="43"/>
  <c r="C14" i="43" s="1"/>
  <c r="B7" i="92"/>
  <c r="F21" i="65"/>
  <c r="I20" i="46"/>
  <c r="E14" i="125"/>
  <c r="E6" i="125"/>
  <c r="E9" i="125"/>
  <c r="E16" i="125"/>
  <c r="E8" i="125"/>
  <c r="M10" i="46"/>
  <c r="M9" i="46"/>
  <c r="B8" i="43"/>
  <c r="C8" i="43" s="1"/>
  <c r="R19" i="105"/>
  <c r="F22" i="65" l="1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13" i="65"/>
  <c r="F13" i="65" s="1"/>
  <c r="E47" i="65"/>
  <c r="E16" i="65"/>
  <c r="F16" i="65" s="1"/>
  <c r="D47" i="65"/>
  <c r="F19" i="99"/>
  <c r="K19" i="99"/>
  <c r="N5" i="99"/>
  <c r="E10" i="65" s="1"/>
  <c r="F10" i="65" s="1"/>
  <c r="J19" i="99"/>
  <c r="E17" i="65"/>
  <c r="F17" i="65" s="1"/>
  <c r="E19" i="65"/>
  <c r="F19" i="65" s="1"/>
  <c r="G19" i="99"/>
  <c r="E15" i="65"/>
  <c r="F15" i="65" s="1"/>
  <c r="E20" i="65"/>
  <c r="F20" i="65" s="1"/>
  <c r="E19" i="99"/>
  <c r="H19" i="99"/>
  <c r="M19" i="99"/>
  <c r="L19" i="99"/>
  <c r="E14" i="65"/>
  <c r="F14" i="65" s="1"/>
  <c r="B19" i="99"/>
  <c r="N15" i="92"/>
  <c r="H33" i="65"/>
  <c r="C47" i="65"/>
  <c r="N10" i="92"/>
  <c r="N16" i="92"/>
  <c r="N14" i="92"/>
  <c r="D19" i="99"/>
  <c r="E18" i="65"/>
  <c r="F18" i="65" s="1"/>
  <c r="N17" i="92"/>
  <c r="N13" i="92"/>
  <c r="G21" i="92"/>
  <c r="N11" i="92"/>
  <c r="N9" i="92"/>
  <c r="N8" i="92"/>
  <c r="N7" i="92"/>
  <c r="M21" i="92"/>
  <c r="C19" i="99"/>
  <c r="E11" i="65"/>
  <c r="F11" i="65" s="1"/>
  <c r="I19" i="99"/>
  <c r="E12" i="65"/>
  <c r="F12" i="65" s="1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M17" i="46"/>
  <c r="M14" i="46"/>
  <c r="M16" i="46"/>
  <c r="M15" i="46"/>
  <c r="M18" i="46"/>
  <c r="F20" i="46"/>
  <c r="M13" i="46"/>
  <c r="G20" i="46"/>
  <c r="M8" i="46"/>
  <c r="M19" i="46"/>
  <c r="M11" i="46"/>
  <c r="D20" i="46"/>
  <c r="M12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34" i="40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D20" i="89" l="1"/>
  <c r="R19" i="100"/>
  <c r="D21" i="92"/>
  <c r="N19" i="99"/>
  <c r="H47" i="65"/>
  <c r="C14" i="2" s="1"/>
  <c r="D14" i="2" s="1"/>
  <c r="E21" i="92"/>
  <c r="N12" i="92"/>
  <c r="E24" i="65"/>
  <c r="F24" i="65" s="1"/>
  <c r="B21" i="92"/>
  <c r="F21" i="92"/>
  <c r="J19" i="50"/>
  <c r="M20" i="46"/>
  <c r="C19" i="43"/>
  <c r="B43" i="2" s="1"/>
  <c r="B19" i="43"/>
  <c r="B14" i="2"/>
  <c r="C33" i="2"/>
  <c r="D33" i="2" s="1"/>
  <c r="E24" i="35"/>
  <c r="B23" i="2" s="1"/>
  <c r="D23" i="2" s="1"/>
  <c r="E18" i="125"/>
  <c r="N21" i="92" l="1"/>
</calcChain>
</file>

<file path=xl/sharedStrings.xml><?xml version="1.0" encoding="utf-8"?>
<sst xmlns="http://schemas.openxmlformats.org/spreadsheetml/2006/main" count="2791" uniqueCount="520">
  <si>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</si>
  <si>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</si>
  <si>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</si>
  <si>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</si>
  <si>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</si>
  <si>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</si>
  <si>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</si>
  <si>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</si>
  <si>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</si>
  <si>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</si>
  <si>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</si>
  <si>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</si>
  <si>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</si>
  <si>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</si>
  <si>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</si>
  <si>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</si>
  <si>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</si>
  <si>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</si>
  <si>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</si>
  <si>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</si>
  <si>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</si>
  <si>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</si>
  <si>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</si>
  <si>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</si>
  <si>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</si>
  <si>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</si>
  <si>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</si>
  <si>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</si>
  <si>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</si>
  <si>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</si>
  <si>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</si>
  <si>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</si>
  <si>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</si>
  <si>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</si>
  <si>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</si>
  <si>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</si>
  <si>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</si>
  <si>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</si>
  <si>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</si>
  <si>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</si>
  <si>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</si>
  <si>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</si>
  <si>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</si>
  <si>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</si>
  <si>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</si>
  <si>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</si>
  <si>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</si>
  <si>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</si>
  <si>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</si>
  <si>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</si>
  <si>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</si>
  <si>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</si>
  <si>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</si>
  <si>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</si>
  <si>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</si>
  <si>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</si>
  <si>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</si>
  <si>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</si>
  <si>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</si>
  <si>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</si>
  <si>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</si>
  <si>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</si>
  <si>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</si>
  <si>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</si>
  <si>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</si>
  <si>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</si>
  <si>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</si>
  <si>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</si>
  <si>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</si>
  <si>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</si>
  <si>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</si>
  <si>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</si>
  <si>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</si>
  <si>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</si>
  <si>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</si>
  <si>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</si>
  <si>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</si>
  <si>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</si>
  <si>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</si>
  <si>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</si>
  <si>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</si>
  <si>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</si>
  <si>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</si>
  <si>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</si>
  <si>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</si>
  <si>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</si>
  <si>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</si>
  <si>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</si>
  <si>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</si>
  <si>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</si>
  <si>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</si>
  <si>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</si>
  <si>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</si>
  <si>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</si>
  <si>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</si>
  <si>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</si>
  <si>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</si>
  <si>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</si>
  <si>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</si>
  <si>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</si>
  <si>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</si>
  <si>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</si>
  <si>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</si>
  <si>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</si>
  <si>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</si>
  <si>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</si>
  <si>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</si>
  <si>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</si>
  <si>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</si>
  <si>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</si>
  <si>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</si>
  <si>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</si>
  <si>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</si>
  <si>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</si>
  <si>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</si>
  <si>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</si>
  <si>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</si>
  <si>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</si>
  <si>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</si>
  <si>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</si>
  <si>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</si>
  <si>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</si>
  <si>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</si>
  <si>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</si>
  <si>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</si>
  <si>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</si>
  <si>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</si>
  <si>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</si>
  <si>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</si>
  <si>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</si>
  <si>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</si>
  <si>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</si>
  <si>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</si>
  <si>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</si>
  <si>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</si>
  <si>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</si>
  <si>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</si>
  <si>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</si>
  <si>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</si>
  <si>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</si>
  <si>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</si>
  <si>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</si>
  <si>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</si>
  <si>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</si>
  <si>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</si>
  <si>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</si>
  <si>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</si>
  <si>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</si>
  <si>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</si>
  <si>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</si>
  <si>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</si>
  <si>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</si>
  <si>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</si>
  <si>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</si>
  <si>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</si>
  <si>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</si>
  <si>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</si>
  <si>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</si>
  <si>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</si>
  <si>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</si>
  <si>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</si>
  <si>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</si>
  <si>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</si>
  <si>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</si>
  <si>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</si>
  <si>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</si>
  <si>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</si>
  <si>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</si>
  <si>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</si>
  <si>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</si>
  <si>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</si>
  <si>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</si>
  <si>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</si>
  <si>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</si>
  <si>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</si>
  <si>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</si>
  <si>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</si>
  <si>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</si>
  <si>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</si>
  <si>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</si>
  <si>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</si>
  <si>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</si>
  <si>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</si>
  <si>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</si>
  <si>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</si>
  <si>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</si>
  <si>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</si>
  <si>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</si>
  <si>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</si>
  <si>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</si>
  <si>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</si>
  <si>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</si>
  <si>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</si>
  <si>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</si>
  <si>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</si>
  <si>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</si>
  <si>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</si>
  <si>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</si>
  <si>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</si>
  <si>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</si>
  <si>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</si>
  <si>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</si>
  <si>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</si>
  <si>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</si>
  <si>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</si>
  <si>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</si>
  <si>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</si>
  <si>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</si>
  <si>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</si>
  <si>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</si>
  <si>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</si>
  <si>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</si>
  <si>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</si>
  <si>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</si>
  <si>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</si>
  <si>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</si>
  <si>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</si>
  <si>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</si>
  <si>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</si>
  <si>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</si>
  <si>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</si>
  <si>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</si>
  <si>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</si>
  <si>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</si>
  <si>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</si>
  <si>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</si>
  <si>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</si>
  <si>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</si>
  <si>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</si>
  <si>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</si>
  <si>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</si>
  <si>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</si>
  <si>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</si>
  <si>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</si>
  <si>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</si>
  <si>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</si>
  <si>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</si>
  <si>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</si>
  <si>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</si>
  <si>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</si>
  <si>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</si>
  <si>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</si>
  <si>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</si>
  <si>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</si>
  <si>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</si>
  <si>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</si>
  <si>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</si>
  <si>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</si>
  <si>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</si>
  <si>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</si>
  <si>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</si>
  <si>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</si>
  <si>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</si>
  <si>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</si>
  <si>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</si>
  <si>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</si>
  <si>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</si>
  <si>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</si>
  <si>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</si>
  <si>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</si>
  <si>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</si>
  <si>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</si>
  <si>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</si>
  <si>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</si>
  <si>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</si>
  <si>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</si>
  <si>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</si>
  <si>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</si>
  <si>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>hoja 48_2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</si>
  <si>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</si>
  <si>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</si>
  <si>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</si>
  <si>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</si>
  <si>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</si>
  <si>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</si>
  <si>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</si>
  <si>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</si>
  <si>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</si>
  <si>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</si>
  <si>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</si>
  <si>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</si>
  <si>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</si>
  <si>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</si>
  <si>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</si>
  <si>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</si>
  <si>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</si>
  <si>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</si>
  <si>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</si>
  <si>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</si>
  <si>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</si>
  <si>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</si>
  <si>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</si>
  <si>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</si>
  <si>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</si>
  <si>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</si>
  <si>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</si>
  <si>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</si>
  <si>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</si>
  <si>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</si>
  <si>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</si>
  <si>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</si>
  <si>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</si>
  <si>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</si>
  <si>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</si>
  <si>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</si>
  <si>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</si>
  <si>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</si>
  <si>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</si>
  <si>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</si>
  <si>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</si>
  <si>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</si>
  <si>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</si>
  <si>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</si>
  <si>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</si>
  <si>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</si>
  <si>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</si>
  <si>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</si>
  <si>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</si>
  <si>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</si>
  <si>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</si>
  <si>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</si>
  <si>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</si>
  <si>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</si>
  <si>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</si>
  <si>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</si>
  <si>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</si>
  <si>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</si>
  <si>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</si>
  <si>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</si>
  <si>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</si>
  <si>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</si>
  <si>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</si>
  <si>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</si>
  <si>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</si>
  <si>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</si>
  <si>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</si>
  <si>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</si>
  <si>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</si>
  <si>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</si>
  <si>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</si>
  <si>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86 NOR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</si>
  <si>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</si>
  <si>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</si>
  <si>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</si>
  <si>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</si>
  <si>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</si>
  <si>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</si>
  <si>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</si>
  <si>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</si>
  <si>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</si>
  <si>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</si>
  <si>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</si>
  <si>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</si>
  <si>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</si>
  <si>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RMF25 (IFO-180)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</si>
  <si>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</si>
  <si>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</si>
  <si>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</si>
  <si>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</si>
  <si>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</si>
  <si>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</si>
  <si>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</si>
  <si>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</si>
  <si>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</si>
  <si>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</si>
  <si>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</si>
  <si>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</si>
  <si>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</si>
  <si>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</si>
  <si>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</si>
  <si>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Asfáltico</t>
  </si>
  <si>
    <t>Pitch Especial</t>
  </si>
  <si>
    <t>SLOP de Crudo</t>
  </si>
  <si>
    <t>SLOP Liviano</t>
  </si>
  <si>
    <t>SLOP Pesado</t>
  </si>
  <si>
    <t>Propileno Baja Pureza</t>
  </si>
  <si>
    <t>Solventes</t>
  </si>
  <si>
    <t>Solvente 4</t>
  </si>
  <si>
    <t>Xileno Industrial</t>
  </si>
  <si>
    <t>REFINERIA ACONCAGUA</t>
  </si>
  <si>
    <t>Butano Comercial</t>
  </si>
  <si>
    <t>COL</t>
  </si>
  <si>
    <t>Petróleo Diesel E</t>
  </si>
  <si>
    <t>Petróleo Comb Especial Bajo Metales</t>
  </si>
  <si>
    <t>Gasolina de Cracking</t>
  </si>
  <si>
    <t>Gasolina HCN</t>
  </si>
  <si>
    <t>Fuel Gas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</si>
  <si>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</si>
  <si>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</si>
  <si>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</si>
  <si>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</si>
  <si>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</si>
  <si>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</si>
  <si>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</si>
  <si>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</si>
  <si>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</si>
  <si>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</si>
  <si>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</si>
  <si>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Cutter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</si>
  <si>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</si>
  <si>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</si>
  <si>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</si>
  <si>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</si>
  <si>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</si>
  <si>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SLOP Planta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</si>
  <si>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</si>
  <si>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</si>
  <si>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</si>
  <si>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</si>
  <si>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</si>
  <si>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</si>
  <si>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</si>
  <si>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</si>
  <si>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</si>
  <si>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</si>
  <si>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</si>
  <si>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</si>
  <si>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</si>
  <si>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</si>
  <si>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</si>
  <si>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</si>
  <si>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</si>
  <si>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</si>
  <si>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</si>
  <si>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</si>
  <si>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</si>
  <si>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</si>
  <si>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Granel Veh.</t>
  </si>
  <si>
    <t>Total Envasado</t>
  </si>
  <si>
    <t>Total Granel</t>
  </si>
  <si>
    <t>Servicio Público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</si>
  <si>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</si>
  <si>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</si>
  <si>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</si>
  <si>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</si>
  <si>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</si>
  <si>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</si>
  <si>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</si>
  <si>
    <t>VENTAS DE GAS LICUADO,  Enero - Diciembre 2019</t>
  </si>
  <si>
    <t>VENTA NACIONAL MENSUAL POR TIPO DE CONSUMIDOR (ton).</t>
  </si>
  <si>
    <t xml:space="preserve"> 2KG</t>
  </si>
  <si>
    <t xml:space="preserve"> 2KG C</t>
  </si>
  <si>
    <t xml:space="preserve"> 5KG</t>
  </si>
  <si>
    <t xml:space="preserve"> 5KG C</t>
  </si>
  <si>
    <t xml:space="preserve"> 11KG</t>
  </si>
  <si>
    <t xml:space="preserve"> 11KG C</t>
  </si>
  <si>
    <t xml:space="preserve"> 15KG</t>
  </si>
  <si>
    <t xml:space="preserve"> 15KG C</t>
  </si>
  <si>
    <t xml:space="preserve"> 45KG</t>
  </si>
  <si>
    <t xml:space="preserve"> 45KG C</t>
  </si>
  <si>
    <t xml:space="preserve"> Cil. Vehicular</t>
  </si>
  <si>
    <t xml:space="preserve"> Granel Veh.</t>
  </si>
  <si>
    <t xml:space="preserve"> Granel</t>
  </si>
  <si>
    <t xml:space="preserve"> Total Envasado</t>
  </si>
  <si>
    <t xml:space="preserve"> Total Granel</t>
  </si>
  <si>
    <t xml:space="preserve"> Total General</t>
  </si>
  <si>
    <t>Ene-19</t>
  </si>
  <si>
    <t>Total Ene-19</t>
  </si>
  <si>
    <t>Feb-19</t>
  </si>
  <si>
    <t>Total Feb-19</t>
  </si>
  <si>
    <t>Mar-19</t>
  </si>
  <si>
    <t>Total Mar-19</t>
  </si>
  <si>
    <t>Abr-19</t>
  </si>
  <si>
    <t>Total Abr-19</t>
  </si>
  <si>
    <t>May-19</t>
  </si>
  <si>
    <t>Total May-19</t>
  </si>
  <si>
    <t>Jun-19</t>
  </si>
  <si>
    <t>Total Jun-19</t>
  </si>
  <si>
    <t>Jul-19</t>
  </si>
  <si>
    <t>Total Jul-19</t>
  </si>
  <si>
    <t>Ago-19</t>
  </si>
  <si>
    <t>Total Ago-19</t>
  </si>
  <si>
    <t>Sep-19</t>
  </si>
  <si>
    <t>Total Sep-19</t>
  </si>
  <si>
    <t>Oct-19</t>
  </si>
  <si>
    <t>Total Oct-19</t>
  </si>
  <si>
    <t>Nov-19</t>
  </si>
  <si>
    <t>Total Nov-19</t>
  </si>
  <si>
    <t>Dic-19</t>
  </si>
  <si>
    <t>Total Dic-19</t>
  </si>
  <si>
    <t>3. VENTAS TOTALES DE GLP POR MES Y PARA CADA REGION (ton), Año 2019.</t>
  </si>
  <si>
    <t>V.- DISTRIBUCION Y VENTAS DE GAS LICUADO, Año 2019.</t>
  </si>
  <si>
    <t>VENTAS TOTALES DE GLP POR MES Y PARA CADA REGION (ton), Año 2019.</t>
  </si>
  <si>
    <t>Tarapacá</t>
  </si>
  <si>
    <t>I.- RESUMEN  DE  LA  PRODUCCION,  IMPORTACION  Y  VENTA  DE PETROLEO  CRUDO, GAS NATURAL Y DERIVADOS Año 2019</t>
  </si>
  <si>
    <t>II.- PRODUCCION, IMPORTACION Y PROCESAMIENTO DEL PETROLEO CRUDO Y GAS NATURAL Año 2019.</t>
  </si>
  <si>
    <t>3.- PETROLEO CRUDO PROCESADO EN Aconcagua Año 2019.</t>
  </si>
  <si>
    <t>4.- PETROLEO CRUDO PROCESADO EN Bío-Bío Año 2019.</t>
  </si>
  <si>
    <t>5.- PETROLEO CRUDO Y GAS NATURAL PROCESADO EN Gregorio. Año 2019.</t>
  </si>
  <si>
    <t>III.- PRODUCCION NACIONAL E IMPORTACION DE DERIVADOS DEL PETROLEO. Año 2019.</t>
  </si>
  <si>
    <t>IV.- DISTRIBUCION Y VENTAS DE COMBUSTIBLES LIQUIDOS. Año 2019.</t>
  </si>
  <si>
    <t>c) Ventas de Combustibles Líquidos de las Compañias Distribuidoras, Año 2019.</t>
  </si>
  <si>
    <t>VI. DISTRIBUCION Y VENTA DE GAS DE CIUDAD (1). Año 2019.</t>
  </si>
  <si>
    <t>VII. DISTRIBUCION  DE GAS DE NATURAL. Año 2019.</t>
  </si>
  <si>
    <t xml:space="preserve">     GAS  NATURAL  Y  DERIVADOS. Año 2019.</t>
  </si>
  <si>
    <t xml:space="preserve">   GAS NATURAL. Año 2019.</t>
  </si>
  <si>
    <t>Año 2019</t>
  </si>
  <si>
    <t>b) Ventas Mensuales Directas de ENAP. Año 2019.</t>
  </si>
  <si>
    <t>a) Ventas de Combustibles Líquidos de Enap y Compañías  Distribuidoras (m3), Año 2019.</t>
  </si>
  <si>
    <t>d) Producción mensual neta de derivados del Petróleo (m3). Totales Refinerías. Año 2019.</t>
  </si>
  <si>
    <t>a) Producción mensual neta de derivados del Petróleo (m3). Refinería Gregorio Año 2019.</t>
  </si>
  <si>
    <t>a) Producción mensual neta de derivados del Petróleo (m3). Refinería Aconcagua Año 2019.</t>
  </si>
  <si>
    <t>Gas Natural Distribuído por regiones y tipo de consumidor (Mm3). Año 2019,</t>
  </si>
  <si>
    <t>Gas Natural Distribuído por regiones y tipo de consumidor (Mm3). Año 2019.</t>
  </si>
  <si>
    <t>2. Gas Natural Distribuído por regiones y tipo de consumidor (Mm3). Año 2019.</t>
  </si>
  <si>
    <t>VENTAS MENSUALES DE GAS DE CIUDAD POR REGIONES Y TIPO DE CONSUMIDOR (Mm3). Año 2019.</t>
  </si>
  <si>
    <t>2. VENTAS MENSUALES DE GAS DE CIUDAD POR REGIONES Y TIPO DE CONSUMIDOR (Mm3). Año 2019.</t>
  </si>
  <si>
    <t>VENTAS TOTALES DE ENAP Y COMPAÑIAS DISTRIBUIDORAS, ORDENADAS POR MES Y POR PRODUCTOS PARA CADA REGIÓN (M3), Año 2019.</t>
  </si>
  <si>
    <t>4.-  VENTAS TOTALES DE ENAP Y COMPAÑIAS DISTRIBUIDORAS, ORDENADAS POR MES Y POR PRODUCTOS PARA CADA REGIÓN (M3), Año 2019.</t>
  </si>
  <si>
    <t>b) Ventas Directas de ENAP. Año 2019.</t>
  </si>
  <si>
    <t>Gasolina 93 NO</t>
  </si>
  <si>
    <t>IFO 2020 VLSFO (IFO 180 RME)</t>
  </si>
  <si>
    <t>Reconstituido</t>
  </si>
  <si>
    <t>a) Producción mensual neta de derivados del Petróleo (m3). Refinería Bío Bío Año 2018.</t>
  </si>
  <si>
    <t>Vehicular</t>
  </si>
  <si>
    <t>Consumo Propio</t>
  </si>
  <si>
    <t>Generadoras Centrales</t>
  </si>
  <si>
    <t>Otras Distribuidoras</t>
  </si>
  <si>
    <t>Región de Ñuble</t>
  </si>
  <si>
    <t>hoja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</si>
</sst>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</fonts>
  <fills count="8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80" fillId="43" borderId="0" applyNumberFormat="0" applyBorder="0" applyAlignment="0" applyProtection="0"/>
    <xf numFmtId="0" fontId="13" fillId="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13" fillId="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3" fillId="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13" fillId="5" borderId="0" applyNumberFormat="0" applyBorder="0" applyAlignment="0" applyProtection="0"/>
    <xf numFmtId="0" fontId="80" fillId="46" borderId="0" applyNumberFormat="0" applyBorder="0" applyAlignment="0" applyProtection="0"/>
    <xf numFmtId="0" fontId="80" fillId="47" borderId="0" applyNumberFormat="0" applyBorder="0" applyAlignment="0" applyProtection="0"/>
    <xf numFmtId="0" fontId="13" fillId="6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13" fillId="4" borderId="0" applyNumberFormat="0" applyBorder="0" applyAlignment="0" applyProtection="0"/>
    <xf numFmtId="0" fontId="80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80" fillId="49" borderId="0" applyNumberFormat="0" applyBorder="0" applyAlignment="0" applyProtection="0"/>
    <xf numFmtId="0" fontId="13" fillId="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13" fillId="3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13" fillId="8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13" fillId="9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3" fillId="6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13" fillId="4" borderId="0" applyNumberFormat="0" applyBorder="0" applyAlignment="0" applyProtection="0"/>
    <xf numFmtId="0" fontId="80" fillId="54" borderId="0" applyNumberFormat="0" applyBorder="0" applyAlignment="0" applyProtection="0"/>
    <xf numFmtId="0" fontId="34" fillId="6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9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81" fillId="55" borderId="0" applyNumberFormat="0" applyBorder="0" applyAlignment="0" applyProtection="0"/>
    <xf numFmtId="0" fontId="34" fillId="6" borderId="0" applyNumberFormat="0" applyBorder="0" applyAlignment="0" applyProtection="0"/>
    <xf numFmtId="0" fontId="81" fillId="56" borderId="0" applyNumberFormat="0" applyBorder="0" applyAlignment="0" applyProtection="0"/>
    <xf numFmtId="0" fontId="34" fillId="10" borderId="0" applyNumberFormat="0" applyBorder="0" applyAlignment="0" applyProtection="0"/>
    <xf numFmtId="0" fontId="81" fillId="57" borderId="0" applyNumberFormat="0" applyBorder="0" applyAlignment="0" applyProtection="0"/>
    <xf numFmtId="0" fontId="34" fillId="11" borderId="0" applyNumberFormat="0" applyBorder="0" applyAlignment="0" applyProtection="0"/>
    <xf numFmtId="0" fontId="81" fillId="58" borderId="0" applyNumberFormat="0" applyBorder="0" applyAlignment="0" applyProtection="0"/>
    <xf numFmtId="0" fontId="34" fillId="9" borderId="0" applyNumberFormat="0" applyBorder="0" applyAlignment="0" applyProtection="0"/>
    <xf numFmtId="0" fontId="81" fillId="59" borderId="0" applyNumberFormat="0" applyBorder="0" applyAlignment="0" applyProtection="0"/>
    <xf numFmtId="0" fontId="34" fillId="6" borderId="0" applyNumberFormat="0" applyBorder="0" applyAlignment="0" applyProtection="0"/>
    <xf numFmtId="0" fontId="81" fillId="60" borderId="0" applyNumberFormat="0" applyBorder="0" applyAlignment="0" applyProtection="0"/>
    <xf numFmtId="0" fontId="34" fillId="3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8" fillId="17" borderId="0" applyNumberFormat="0" applyBorder="0" applyAlignment="0" applyProtection="0"/>
    <xf numFmtId="0" fontId="45" fillId="18" borderId="0" applyNumberFormat="0" applyBorder="0" applyAlignment="0" applyProtection="0"/>
    <xf numFmtId="0" fontId="35" fillId="6" borderId="0" applyNumberFormat="0" applyBorder="0" applyAlignment="0" applyProtection="0"/>
    <xf numFmtId="0" fontId="82" fillId="61" borderId="0" applyNumberFormat="0" applyBorder="0" applyAlignment="0" applyProtection="0"/>
    <xf numFmtId="0" fontId="11" fillId="0" borderId="0"/>
    <xf numFmtId="0" fontId="44" fillId="0" borderId="0"/>
    <xf numFmtId="0" fontId="11" fillId="0" borderId="0"/>
    <xf numFmtId="0" fontId="63" fillId="7" borderId="1" applyNumberFormat="0" applyAlignment="0" applyProtection="0"/>
    <xf numFmtId="0" fontId="83" fillId="62" borderId="85" applyNumberFormat="0" applyAlignment="0" applyProtection="0"/>
    <xf numFmtId="0" fontId="46" fillId="19" borderId="1" applyNumberFormat="0" applyAlignment="0" applyProtection="0"/>
    <xf numFmtId="0" fontId="63" fillId="7" borderId="1" applyNumberFormat="0" applyAlignment="0" applyProtection="0"/>
    <xf numFmtId="0" fontId="84" fillId="63" borderId="86" applyNumberFormat="0" applyAlignment="0" applyProtection="0"/>
    <xf numFmtId="0" fontId="47" fillId="20" borderId="2" applyNumberFormat="0" applyAlignment="0" applyProtection="0"/>
    <xf numFmtId="0" fontId="36" fillId="12" borderId="2" applyNumberFormat="0" applyAlignment="0" applyProtection="0"/>
    <xf numFmtId="0" fontId="85" fillId="0" borderId="87" applyNumberFormat="0" applyFill="0" applyAlignment="0" applyProtection="0"/>
    <xf numFmtId="0" fontId="48" fillId="0" borderId="3" applyNumberFormat="0" applyFill="0" applyAlignment="0" applyProtection="0"/>
    <xf numFmtId="0" fontId="40" fillId="0" borderId="4" applyNumberFormat="0" applyFill="0" applyAlignment="0" applyProtection="0"/>
    <xf numFmtId="0" fontId="36" fillId="12" borderId="2" applyNumberFormat="0" applyAlignment="0" applyProtection="0"/>
    <xf numFmtId="0" fontId="86" fillId="0" borderId="88" applyNumberFormat="0" applyFill="0" applyAlignment="0" applyProtection="0"/>
    <xf numFmtId="0" fontId="8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81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34" fillId="13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81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0" fillId="20" borderId="0" applyNumberFormat="0" applyBorder="0" applyAlignment="0" applyProtection="0"/>
    <xf numFmtId="0" fontId="50" fillId="29" borderId="0" applyNumberFormat="0" applyBorder="0" applyAlignment="0" applyProtection="0"/>
    <xf numFmtId="0" fontId="34" fillId="10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81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50" fillId="28" borderId="0" applyNumberFormat="0" applyBorder="0" applyAlignment="0" applyProtection="0"/>
    <xf numFmtId="0" fontId="50" fillId="20" borderId="0" applyNumberFormat="0" applyBorder="0" applyAlignment="0" applyProtection="0"/>
    <xf numFmtId="0" fontId="34" fillId="11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81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6" borderId="0" applyNumberFormat="0" applyBorder="0" applyAlignment="0" applyProtection="0"/>
    <xf numFmtId="0" fontId="34" fillId="14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81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31" borderId="0" applyNumberFormat="0" applyBorder="0" applyAlignment="0" applyProtection="0"/>
    <xf numFmtId="0" fontId="34" fillId="15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81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34" fillId="16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88" fillId="70" borderId="85" applyNumberFormat="0" applyAlignment="0" applyProtection="0"/>
    <xf numFmtId="0" fontId="51" fillId="32" borderId="1" applyNumberFormat="0" applyAlignment="0" applyProtection="0"/>
    <xf numFmtId="0" fontId="37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1" fillId="0" borderId="0" applyFill="0" applyBorder="0" applyAlignment="0" applyProtection="0"/>
    <xf numFmtId="0" fontId="35" fillId="6" borderId="0" applyNumberFormat="0" applyBorder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89" fillId="71" borderId="0" applyNumberFormat="0" applyBorder="0" applyAlignment="0" applyProtection="0"/>
    <xf numFmtId="0" fontId="52" fillId="34" borderId="0" applyNumberFormat="0" applyBorder="0" applyAlignment="0" applyProtection="0"/>
    <xf numFmtId="0" fontId="38" fillId="17" borderId="0" applyNumberFormat="0" applyBorder="0" applyAlignment="0" applyProtection="0"/>
    <xf numFmtId="0" fontId="37" fillId="8" borderId="1" applyNumberFormat="0" applyAlignment="0" applyProtection="0"/>
    <xf numFmtId="0" fontId="40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9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91" fillId="72" borderId="89">
      <alignment horizontal="right" vertical="center"/>
    </xf>
    <xf numFmtId="0" fontId="91" fillId="73" borderId="89">
      <alignment horizontal="left" vertical="top" wrapText="1"/>
    </xf>
    <xf numFmtId="176" fontId="91" fillId="73" borderId="89">
      <alignment horizontal="right" vertical="center"/>
    </xf>
    <xf numFmtId="0" fontId="92" fillId="74" borderId="90"/>
    <xf numFmtId="0" fontId="91" fillId="75" borderId="89">
      <alignment horizontal="left" vertical="top" wrapText="1"/>
    </xf>
    <xf numFmtId="0" fontId="93" fillId="76" borderId="91">
      <alignment vertical="top" wrapText="1"/>
    </xf>
    <xf numFmtId="0" fontId="93" fillId="76" borderId="91">
      <alignment horizontal="center" wrapText="1"/>
    </xf>
    <xf numFmtId="0" fontId="94" fillId="77" borderId="0" applyNumberFormat="0" applyBorder="0" applyAlignment="0" applyProtection="0"/>
    <xf numFmtId="0" fontId="53" fillId="35" borderId="0" applyNumberFormat="0" applyBorder="0" applyAlignment="0" applyProtection="0"/>
    <xf numFmtId="0" fontId="62" fillId="8" borderId="0" applyNumberFormat="0" applyBorder="0" applyAlignment="0" applyProtection="0"/>
    <xf numFmtId="0" fontId="24" fillId="0" borderId="0"/>
    <xf numFmtId="0" fontId="11" fillId="0" borderId="0"/>
    <xf numFmtId="0" fontId="80" fillId="0" borderId="0"/>
    <xf numFmtId="0" fontId="26" fillId="0" borderId="0"/>
    <xf numFmtId="0" fontId="11" fillId="0" borderId="0"/>
    <xf numFmtId="0" fontId="44" fillId="0" borderId="0"/>
    <xf numFmtId="0" fontId="11" fillId="0" borderId="0"/>
    <xf numFmtId="0" fontId="65" fillId="0" borderId="0"/>
    <xf numFmtId="0" fontId="11" fillId="0" borderId="0"/>
    <xf numFmtId="0" fontId="11" fillId="0" borderId="0"/>
    <xf numFmtId="0" fontId="33" fillId="0" borderId="0"/>
    <xf numFmtId="0" fontId="32" fillId="0" borderId="0"/>
    <xf numFmtId="0" fontId="64" fillId="0" borderId="0"/>
    <xf numFmtId="0" fontId="32" fillId="0" borderId="0"/>
    <xf numFmtId="0" fontId="26" fillId="0" borderId="0"/>
    <xf numFmtId="0" fontId="11" fillId="0" borderId="0"/>
    <xf numFmtId="0" fontId="44" fillId="0" borderId="0"/>
    <xf numFmtId="0" fontId="11" fillId="0" borderId="0"/>
    <xf numFmtId="0" fontId="11" fillId="0" borderId="0"/>
    <xf numFmtId="0" fontId="44" fillId="0" borderId="0"/>
    <xf numFmtId="0" fontId="11" fillId="0" borderId="0"/>
    <xf numFmtId="0" fontId="32" fillId="0" borderId="0"/>
    <xf numFmtId="0" fontId="80" fillId="0" borderId="0"/>
    <xf numFmtId="0" fontId="90" fillId="0" borderId="0"/>
    <xf numFmtId="0" fontId="16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80" fillId="78" borderId="92" applyNumberFormat="0" applyFont="0" applyAlignment="0" applyProtection="0"/>
    <xf numFmtId="0" fontId="80" fillId="78" borderId="92" applyNumberFormat="0" applyFont="0" applyAlignment="0" applyProtection="0"/>
    <xf numFmtId="0" fontId="11" fillId="4" borderId="9" applyNumberFormat="0" applyFont="0" applyAlignment="0" applyProtection="0"/>
    <xf numFmtId="0" fontId="39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5" fillId="62" borderId="93" applyNumberFormat="0" applyAlignment="0" applyProtection="0"/>
    <xf numFmtId="0" fontId="54" fillId="19" borderId="10" applyNumberFormat="0" applyAlignment="0" applyProtection="0"/>
    <xf numFmtId="0" fontId="39" fillId="7" borderId="10" applyNumberFormat="0" applyAlignment="0" applyProtection="0"/>
    <xf numFmtId="4" fontId="31" fillId="36" borderId="11" applyNumberFormat="0" applyProtection="0">
      <alignment horizontal="left" vertical="center" indent="1"/>
    </xf>
    <xf numFmtId="4" fontId="31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9" fillId="0" borderId="6" applyNumberFormat="0" applyFill="0" applyAlignment="0" applyProtection="0"/>
    <xf numFmtId="0" fontId="99" fillId="0" borderId="94" applyNumberFormat="0" applyFill="0" applyAlignment="0" applyProtection="0"/>
    <xf numFmtId="0" fontId="57" fillId="0" borderId="5" applyNumberFormat="0" applyFill="0" applyAlignment="0" applyProtection="0"/>
    <xf numFmtId="0" fontId="60" fillId="0" borderId="7" applyNumberFormat="0" applyFill="0" applyAlignment="0" applyProtection="0"/>
    <xf numFmtId="0" fontId="87" fillId="0" borderId="95" applyNumberFormat="0" applyFill="0" applyAlignment="0" applyProtection="0"/>
    <xf numFmtId="0" fontId="49" fillId="0" borderId="13" applyNumberFormat="0" applyFill="0" applyAlignment="0" applyProtection="0"/>
    <xf numFmtId="0" fontId="61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0" fillId="0" borderId="96" applyNumberFormat="0" applyFill="0" applyAlignment="0" applyProtection="0"/>
    <xf numFmtId="0" fontId="31" fillId="0" borderId="14" applyNumberFormat="0" applyFill="0" applyAlignment="0" applyProtection="0"/>
    <xf numFmtId="0" fontId="25" fillId="0" borderId="15" applyNumberFormat="0" applyFill="0" applyAlignment="0" applyProtection="0"/>
    <xf numFmtId="0" fontId="40" fillId="0" borderId="0" applyNumberFormat="0" applyFill="0" applyBorder="0" applyAlignment="0" applyProtection="0"/>
    <xf numFmtId="167" fontId="113" fillId="0" borderId="0" applyFont="0" applyFill="0" applyBorder="0" applyAlignment="0" applyProtection="0"/>
    <xf numFmtId="0" fontId="2" fillId="0" borderId="0"/>
  </cellStyleXfs>
  <cellXfs count="676">
    <xf numFmtId="0" fontId="0" fillId="0" borderId="0" xfId="0"/>
    <xf numFmtId="37" fontId="5" fillId="0" borderId="0" xfId="0" applyNumberFormat="1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7" fontId="7" fillId="0" borderId="0" xfId="0" applyNumberFormat="1" applyFont="1" applyAlignment="1" applyProtection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 applyProtection="1"/>
    <xf numFmtId="37" fontId="5" fillId="0" borderId="0" xfId="0" applyNumberFormat="1" applyFont="1" applyAlignment="1" applyProtection="1">
      <alignment horizontal="left"/>
    </xf>
    <xf numFmtId="37" fontId="9" fillId="0" borderId="17" xfId="0" applyNumberFormat="1" applyFont="1" applyFill="1" applyBorder="1" applyProtection="1"/>
    <xf numFmtId="37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Alignment="1" applyProtection="1">
      <alignment horizontal="left"/>
    </xf>
    <xf numFmtId="37" fontId="9" fillId="0" borderId="18" xfId="0" applyNumberFormat="1" applyFont="1" applyFill="1" applyBorder="1" applyProtection="1"/>
    <xf numFmtId="169" fontId="5" fillId="0" borderId="0" xfId="176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0" fontId="5" fillId="0" borderId="0" xfId="0" applyFont="1" applyBorder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left" vertical="center"/>
    </xf>
    <xf numFmtId="37" fontId="5" fillId="0" borderId="16" xfId="0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vertical="center"/>
    </xf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9" fontId="14" fillId="0" borderId="16" xfId="176" applyNumberFormat="1" applyFont="1" applyFill="1" applyBorder="1" applyAlignment="1">
      <alignment horizontal="right" wrapText="1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Fill="1" applyBorder="1" applyAlignment="1">
      <alignment horizontal="right" wrapText="1"/>
    </xf>
    <xf numFmtId="0" fontId="9" fillId="0" borderId="0" xfId="758" applyFont="1" applyFill="1" applyBorder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Fill="1" applyBorder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Fill="1" applyBorder="1" applyAlignment="1">
      <alignment horizontal="left"/>
    </xf>
    <xf numFmtId="0" fontId="10" fillId="0" borderId="0" xfId="757" applyFont="1" applyFill="1" applyBorder="1" applyAlignment="1">
      <alignment horizontal="left"/>
    </xf>
    <xf numFmtId="0" fontId="7" fillId="0" borderId="0" xfId="0" applyFont="1" applyBorder="1" applyAlignment="1"/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Fill="1" applyBorder="1" applyAlignment="1">
      <alignment horizontal="right" wrapText="1"/>
    </xf>
    <xf numFmtId="0" fontId="9" fillId="0" borderId="20" xfId="758" applyFont="1" applyFill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Fill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0" fontId="5" fillId="0" borderId="0" xfId="0" applyFont="1" applyFill="1"/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0" fontId="5" fillId="0" borderId="0" xfId="0" applyFont="1" applyAlignment="1">
      <alignment horizontal="left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0" fontId="7" fillId="0" borderId="0" xfId="0" applyFont="1" applyBorder="1"/>
    <xf numFmtId="169" fontId="7" fillId="0" borderId="0" xfId="176" applyNumberFormat="1" applyFont="1" applyBorder="1"/>
    <xf numFmtId="169" fontId="5" fillId="0" borderId="0" xfId="0" applyNumberFormat="1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NumberFormat="1" applyFont="1"/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Fill="1" applyBorder="1" applyAlignment="1">
      <alignment wrapText="1"/>
    </xf>
    <xf numFmtId="0" fontId="9" fillId="0" borderId="0" xfId="743" applyFont="1" applyFill="1" applyBorder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0" fontId="7" fillId="0" borderId="0" xfId="0" applyFont="1" applyFill="1"/>
    <xf numFmtId="37" fontId="7" fillId="0" borderId="22" xfId="0" applyNumberFormat="1" applyFont="1" applyBorder="1" applyAlignment="1" applyProtection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 applyProtection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 applyProtection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 applyProtection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 applyBorder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60" applyFont="1" applyFill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8" fillId="0" borderId="0" xfId="177" applyFont="1"/>
    <xf numFmtId="0" fontId="18" fillId="0" borderId="0" xfId="0" applyFont="1"/>
    <xf numFmtId="0" fontId="18" fillId="0" borderId="0" xfId="0" applyFont="1" applyBorder="1"/>
    <xf numFmtId="0" fontId="5" fillId="0" borderId="16" xfId="756" applyFont="1" applyFill="1" applyBorder="1" applyAlignment="1">
      <alignment wrapText="1"/>
    </xf>
    <xf numFmtId="0" fontId="13" fillId="0" borderId="16" xfId="746" applyFont="1" applyFill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60" applyFont="1" applyFill="1" applyBorder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Fill="1" applyBorder="1" applyAlignment="1">
      <alignment horizontal="right" wrapText="1"/>
    </xf>
    <xf numFmtId="3" fontId="5" fillId="0" borderId="0" xfId="0" applyNumberFormat="1" applyFont="1"/>
    <xf numFmtId="0" fontId="13" fillId="0" borderId="9" xfId="752" applyFont="1" applyFill="1" applyBorder="1" applyAlignment="1">
      <alignment horizontal="right" wrapText="1"/>
    </xf>
    <xf numFmtId="0" fontId="13" fillId="0" borderId="9" xfId="752" applyFont="1" applyFill="1" applyBorder="1" applyAlignment="1">
      <alignment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20" fillId="0" borderId="0" xfId="176" quotePrefix="1" applyNumberFormat="1" applyFont="1"/>
    <xf numFmtId="169" fontId="20" fillId="0" borderId="0" xfId="176" applyNumberFormat="1" applyFont="1"/>
    <xf numFmtId="0" fontId="5" fillId="0" borderId="16" xfId="0" applyFont="1" applyBorder="1" applyAlignment="1" applyProtection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0" borderId="0" xfId="0" applyNumberFormat="1" applyFont="1" applyBorder="1"/>
    <xf numFmtId="3" fontId="5" fillId="42" borderId="0" xfId="0" applyNumberFormat="1" applyFont="1" applyFill="1" applyBorder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9" fillId="0" borderId="16" xfId="177" applyFont="1" applyBorder="1" applyAlignment="1">
      <alignment horizontal="center"/>
    </xf>
    <xf numFmtId="0" fontId="21" fillId="0" borderId="0" xfId="0" applyFont="1" applyAlignment="1" applyProtection="1">
      <alignment horizontal="left" vertical="center"/>
    </xf>
    <xf numFmtId="169" fontId="9" fillId="0" borderId="16" xfId="176" applyNumberFormat="1" applyFont="1" applyFill="1" applyBorder="1" applyAlignment="1" applyProtection="1">
      <alignment horizontal="left" vertical="center"/>
    </xf>
    <xf numFmtId="169" fontId="10" fillId="0" borderId="16" xfId="176" applyNumberFormat="1" applyFont="1" applyFill="1" applyBorder="1" applyAlignment="1" applyProtection="1">
      <alignment horizontal="left" vertical="center"/>
    </xf>
    <xf numFmtId="167" fontId="5" fillId="0" borderId="16" xfId="177" applyFont="1" applyFill="1" applyBorder="1" applyAlignment="1" applyProtection="1">
      <alignment horizontal="left" vertical="center"/>
    </xf>
    <xf numFmtId="171" fontId="5" fillId="0" borderId="16" xfId="0" applyNumberFormat="1" applyFont="1" applyFill="1" applyBorder="1"/>
    <xf numFmtId="37" fontId="5" fillId="0" borderId="0" xfId="0" applyNumberFormat="1" applyFont="1" applyFill="1" applyAlignment="1" applyProtection="1">
      <alignment vertical="center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/>
    <xf numFmtId="0" fontId="11" fillId="0" borderId="0" xfId="0" applyFont="1" applyAlignment="1" applyProtection="1">
      <alignment horizontal="left" vertical="center" indent="2"/>
    </xf>
    <xf numFmtId="0" fontId="11" fillId="0" borderId="0" xfId="0" applyFont="1" applyFill="1" applyAlignment="1" applyProtection="1">
      <alignment horizontal="left" vertical="center" indent="1"/>
    </xf>
    <xf numFmtId="37" fontId="22" fillId="0" borderId="0" xfId="0" applyNumberFormat="1" applyFont="1" applyAlignment="1" applyProtection="1">
      <alignment horizontal="left"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 applyProtection="1">
      <alignment horizontal="left" vertical="center" indent="3"/>
    </xf>
    <xf numFmtId="0" fontId="11" fillId="0" borderId="0" xfId="0" applyFont="1" applyAlignment="1">
      <alignment horizontal="left" indent="4"/>
    </xf>
    <xf numFmtId="169" fontId="9" fillId="0" borderId="0" xfId="176" applyNumberFormat="1" applyFont="1" applyBorder="1"/>
    <xf numFmtId="169" fontId="5" fillId="0" borderId="16" xfId="176" applyNumberFormat="1" applyFont="1" applyFill="1" applyBorder="1" applyAlignment="1" applyProtection="1">
      <alignment vertical="center"/>
    </xf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NumberFormat="1" applyFont="1" applyBorder="1"/>
    <xf numFmtId="0" fontId="29" fillId="0" borderId="0" xfId="0" applyFont="1"/>
    <xf numFmtId="0" fontId="29" fillId="0" borderId="0" xfId="0" applyFont="1" applyFill="1"/>
    <xf numFmtId="0" fontId="13" fillId="0" borderId="0" xfId="761" applyFont="1" applyFill="1" applyBorder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8" fontId="7" fillId="0" borderId="16" xfId="176" applyNumberFormat="1" applyFont="1" applyFill="1" applyBorder="1" applyAlignment="1" applyProtection="1">
      <alignment vertical="center"/>
    </xf>
    <xf numFmtId="169" fontId="25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 applyProtection="1">
      <alignment horizontal="center" vertical="center"/>
    </xf>
    <xf numFmtId="37" fontId="5" fillId="79" borderId="34" xfId="0" applyNumberFormat="1" applyFont="1" applyFill="1" applyBorder="1" applyAlignment="1" applyProtection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0" fontId="15" fillId="0" borderId="0" xfId="759" applyFont="1" applyFill="1" applyBorder="1" applyAlignment="1">
      <alignment horizontal="right" wrapText="1"/>
    </xf>
    <xf numFmtId="168" fontId="5" fillId="42" borderId="0" xfId="176" applyNumberFormat="1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left"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vertical="center"/>
    </xf>
    <xf numFmtId="37" fontId="7" fillId="0" borderId="50" xfId="0" applyNumberFormat="1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3" fontId="7" fillId="0" borderId="47" xfId="0" applyNumberFormat="1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48" xfId="0" applyNumberFormat="1" applyFont="1" applyFill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70" fillId="0" borderId="16" xfId="176" applyNumberFormat="1" applyFont="1" applyFill="1" applyBorder="1" applyAlignment="1">
      <alignment horizontal="right" wrapText="1"/>
    </xf>
    <xf numFmtId="169" fontId="72" fillId="0" borderId="16" xfId="176" applyNumberFormat="1" applyFont="1" applyFill="1" applyBorder="1" applyAlignment="1">
      <alignment horizontal="right" wrapText="1"/>
    </xf>
    <xf numFmtId="169" fontId="67" fillId="0" borderId="16" xfId="176" applyNumberFormat="1" applyFont="1" applyBorder="1"/>
    <xf numFmtId="169" fontId="101" fillId="0" borderId="16" xfId="176" applyNumberFormat="1" applyFont="1" applyFill="1" applyBorder="1"/>
    <xf numFmtId="169" fontId="71" fillId="0" borderId="16" xfId="176" applyNumberFormat="1" applyFont="1" applyBorder="1"/>
    <xf numFmtId="169" fontId="70" fillId="0" borderId="16" xfId="176" applyNumberFormat="1" applyFont="1" applyBorder="1"/>
    <xf numFmtId="169" fontId="72" fillId="0" borderId="16" xfId="176" applyNumberFormat="1" applyFont="1" applyBorder="1"/>
    <xf numFmtId="169" fontId="72" fillId="0" borderId="16" xfId="176" applyNumberFormat="1" applyFont="1" applyFill="1" applyBorder="1"/>
    <xf numFmtId="169" fontId="75" fillId="0" borderId="16" xfId="176" applyNumberFormat="1" applyFont="1" applyFill="1" applyBorder="1" applyAlignment="1"/>
    <xf numFmtId="169" fontId="67" fillId="0" borderId="16" xfId="176" applyNumberFormat="1" applyFont="1" applyFill="1" applyBorder="1" applyAlignment="1"/>
    <xf numFmtId="169" fontId="70" fillId="0" borderId="16" xfId="176" applyNumberFormat="1" applyFont="1" applyFill="1" applyBorder="1" applyAlignment="1">
      <alignment horizontal="center" wrapText="1"/>
    </xf>
    <xf numFmtId="169" fontId="67" fillId="0" borderId="16" xfId="176" applyNumberFormat="1" applyFont="1" applyFill="1" applyBorder="1" applyAlignment="1">
      <alignment horizontal="center"/>
    </xf>
    <xf numFmtId="169" fontId="25" fillId="0" borderId="16" xfId="176" applyNumberFormat="1" applyFont="1" applyFill="1" applyBorder="1" applyAlignment="1">
      <alignment horizontal="center" wrapText="1"/>
    </xf>
    <xf numFmtId="169" fontId="67" fillId="0" borderId="16" xfId="176" applyNumberFormat="1" applyFont="1" applyFill="1" applyBorder="1" applyAlignment="1">
      <alignment horizontal="right" wrapText="1"/>
    </xf>
    <xf numFmtId="169" fontId="71" fillId="0" borderId="16" xfId="176" applyNumberFormat="1" applyFont="1" applyFill="1" applyBorder="1" applyAlignment="1">
      <alignment horizontal="center" wrapText="1"/>
    </xf>
    <xf numFmtId="169" fontId="69" fillId="0" borderId="16" xfId="176" applyNumberFormat="1" applyFont="1" applyBorder="1"/>
    <xf numFmtId="169" fontId="70" fillId="42" borderId="16" xfId="176" applyNumberFormat="1" applyFont="1" applyFill="1" applyBorder="1" applyAlignment="1">
      <alignment wrapText="1"/>
    </xf>
    <xf numFmtId="169" fontId="69" fillId="0" borderId="16" xfId="176" applyNumberFormat="1" applyFont="1" applyFill="1" applyBorder="1"/>
    <xf numFmtId="169" fontId="70" fillId="0" borderId="16" xfId="176" applyNumberFormat="1" applyFont="1" applyFill="1" applyBorder="1" applyAlignment="1">
      <alignment wrapText="1"/>
    </xf>
    <xf numFmtId="169" fontId="70" fillId="0" borderId="16" xfId="176" applyNumberFormat="1" applyFont="1" applyFill="1" applyBorder="1" applyAlignment="1">
      <alignment horizontal="center" vertical="center"/>
    </xf>
    <xf numFmtId="169" fontId="69" fillId="0" borderId="16" xfId="176" applyNumberFormat="1" applyFont="1" applyFill="1" applyBorder="1" applyAlignment="1">
      <alignment wrapText="1"/>
    </xf>
    <xf numFmtId="169" fontId="76" fillId="0" borderId="16" xfId="176" applyNumberFormat="1" applyFont="1" applyFill="1" applyBorder="1" applyAlignment="1">
      <alignment horizontal="center" vertical="center"/>
    </xf>
    <xf numFmtId="169" fontId="76" fillId="0" borderId="16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 applyAlignment="1">
      <alignment horizontal="center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Border="1"/>
    <xf numFmtId="169" fontId="69" fillId="42" borderId="16" xfId="176" applyNumberFormat="1" applyFont="1" applyFill="1" applyBorder="1" applyAlignment="1">
      <alignment wrapText="1"/>
    </xf>
    <xf numFmtId="169" fontId="101" fillId="0" borderId="16" xfId="176" applyNumberFormat="1" applyFont="1" applyFill="1" applyBorder="1" applyAlignment="1"/>
    <xf numFmtId="169" fontId="74" fillId="0" borderId="16" xfId="176" applyNumberFormat="1" applyFont="1" applyBorder="1" applyAlignment="1"/>
    <xf numFmtId="169" fontId="102" fillId="0" borderId="16" xfId="176" applyNumberFormat="1" applyFont="1" applyFill="1" applyBorder="1" applyAlignment="1"/>
    <xf numFmtId="169" fontId="70" fillId="0" borderId="16" xfId="176" applyNumberFormat="1" applyFont="1" applyFill="1" applyBorder="1" applyAlignment="1">
      <alignment horizontal="left"/>
    </xf>
    <xf numFmtId="169" fontId="101" fillId="0" borderId="16" xfId="176" applyNumberFormat="1" applyFont="1" applyFill="1" applyBorder="1" applyAlignment="1">
      <alignment vertical="center"/>
    </xf>
    <xf numFmtId="169" fontId="71" fillId="0" borderId="16" xfId="176" applyNumberFormat="1" applyFont="1" applyFill="1" applyBorder="1" applyAlignment="1">
      <alignment vertical="center" wrapText="1"/>
    </xf>
    <xf numFmtId="169" fontId="71" fillId="42" borderId="16" xfId="176" applyNumberFormat="1" applyFont="1" applyFill="1" applyBorder="1" applyAlignment="1">
      <alignment vertical="center" wrapText="1"/>
    </xf>
    <xf numFmtId="169" fontId="67" fillId="0" borderId="16" xfId="176" applyNumberFormat="1" applyFont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9" fillId="42" borderId="16" xfId="176" applyNumberFormat="1" applyFont="1" applyFill="1" applyBorder="1" applyAlignment="1">
      <alignment vertical="center" wrapText="1"/>
    </xf>
    <xf numFmtId="169" fontId="74" fillId="0" borderId="16" xfId="176" applyNumberFormat="1" applyFont="1" applyBorder="1" applyAlignment="1">
      <alignment vertical="center"/>
    </xf>
    <xf numFmtId="169" fontId="76" fillId="0" borderId="16" xfId="176" applyNumberFormat="1" applyFont="1" applyFill="1" applyBorder="1" applyAlignment="1">
      <alignment horizontal="right" vertical="center" wrapText="1"/>
    </xf>
    <xf numFmtId="169" fontId="102" fillId="0" borderId="16" xfId="176" applyNumberFormat="1" applyFont="1" applyFill="1" applyBorder="1" applyAlignment="1">
      <alignment vertical="center"/>
    </xf>
    <xf numFmtId="169" fontId="75" fillId="0" borderId="16" xfId="176" applyNumberFormat="1" applyFont="1" applyBorder="1" applyAlignment="1">
      <alignment vertical="center"/>
    </xf>
    <xf numFmtId="169" fontId="9" fillId="0" borderId="16" xfId="176" applyNumberFormat="1" applyFont="1" applyFill="1" applyBorder="1" applyAlignment="1">
      <alignment horizontal="right" vertical="center" wrapText="1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Fill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0" fillId="0" borderId="0" xfId="0" applyNumberFormat="1"/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8" fillId="0" borderId="0" xfId="0" applyNumberFormat="1" applyFont="1" applyBorder="1" applyAlignment="1">
      <alignment horizontal="left"/>
    </xf>
    <xf numFmtId="170" fontId="9" fillId="0" borderId="0" xfId="177" applyNumberFormat="1" applyFont="1" applyFill="1" applyBorder="1" applyProtection="1"/>
    <xf numFmtId="168" fontId="9" fillId="0" borderId="16" xfId="176" applyNumberFormat="1" applyFont="1" applyFill="1" applyBorder="1" applyAlignment="1" applyProtection="1">
      <alignment horizontal="left" vertical="center"/>
    </xf>
    <xf numFmtId="167" fontId="9" fillId="0" borderId="0" xfId="177" applyNumberFormat="1" applyFont="1" applyFill="1" applyBorder="1" applyProtection="1"/>
    <xf numFmtId="167" fontId="9" fillId="0" borderId="0" xfId="177" applyNumberFormat="1" applyFont="1" applyFill="1" applyBorder="1"/>
    <xf numFmtId="167" fontId="5" fillId="0" borderId="0" xfId="177" applyNumberFormat="1" applyFont="1" applyProtection="1"/>
    <xf numFmtId="167" fontId="28" fillId="0" borderId="0" xfId="505" applyNumberFormat="1" applyFont="1" applyBorder="1"/>
    <xf numFmtId="167" fontId="5" fillId="0" borderId="0" xfId="0" applyNumberFormat="1" applyFont="1" applyBorder="1"/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6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6" fillId="0" borderId="16" xfId="176" applyNumberFormat="1" applyFont="1" applyFill="1" applyBorder="1" applyAlignment="1">
      <alignment horizontal="left" vertical="center" wrapText="1"/>
    </xf>
    <xf numFmtId="169" fontId="66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horizontal="center" vertical="center"/>
    </xf>
    <xf numFmtId="37" fontId="5" fillId="79" borderId="60" xfId="0" applyNumberFormat="1" applyFont="1" applyFill="1" applyBorder="1" applyAlignment="1" applyProtection="1">
      <alignment horizontal="left" vertical="center"/>
    </xf>
    <xf numFmtId="37" fontId="5" fillId="79" borderId="62" xfId="0" applyNumberFormat="1" applyFont="1" applyFill="1" applyBorder="1" applyAlignment="1" applyProtection="1">
      <alignment horizontal="left" vertical="center"/>
    </xf>
    <xf numFmtId="37" fontId="5" fillId="79" borderId="49" xfId="0" applyNumberFormat="1" applyFont="1" applyFill="1" applyBorder="1" applyAlignment="1" applyProtection="1">
      <alignment vertical="center"/>
    </xf>
    <xf numFmtId="37" fontId="5" fillId="79" borderId="51" xfId="0" applyNumberFormat="1" applyFont="1" applyFill="1" applyBorder="1" applyAlignment="1" applyProtection="1">
      <alignment horizontal="left" vertical="center"/>
    </xf>
    <xf numFmtId="37" fontId="5" fillId="79" borderId="60" xfId="0" applyNumberFormat="1" applyFont="1" applyFill="1" applyBorder="1" applyAlignment="1" applyProtection="1">
      <alignment vertical="center"/>
    </xf>
    <xf numFmtId="37" fontId="5" fillId="79" borderId="63" xfId="0" applyNumberFormat="1" applyFont="1" applyFill="1" applyBorder="1" applyAlignment="1" applyProtection="1">
      <alignment horizontal="center" vertical="center"/>
    </xf>
    <xf numFmtId="37" fontId="7" fillId="0" borderId="34" xfId="0" applyNumberFormat="1" applyFont="1" applyFill="1" applyBorder="1" applyAlignment="1" applyProtection="1">
      <alignment horizontal="right" vertical="center"/>
    </xf>
    <xf numFmtId="37" fontId="5" fillId="79" borderId="64" xfId="0" applyNumberFormat="1" applyFont="1" applyFill="1" applyBorder="1" applyAlignment="1" applyProtection="1">
      <alignment horizontal="center" vertical="center"/>
    </xf>
    <xf numFmtId="37" fontId="7" fillId="0" borderId="61" xfId="0" applyNumberFormat="1" applyFont="1" applyFill="1" applyBorder="1" applyAlignment="1" applyProtection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7" fontId="7" fillId="0" borderId="16" xfId="177" applyNumberFormat="1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0" fontId="11" fillId="0" borderId="0" xfId="0" applyFont="1" applyFill="1"/>
    <xf numFmtId="0" fontId="0" fillId="0" borderId="0" xfId="0" applyFill="1"/>
    <xf numFmtId="0" fontId="5" fillId="0" borderId="19" xfId="0" applyFont="1" applyBorder="1"/>
    <xf numFmtId="0" fontId="5" fillId="0" borderId="27" xfId="0" applyFont="1" applyBorder="1"/>
    <xf numFmtId="0" fontId="103" fillId="79" borderId="34" xfId="0" applyFont="1" applyFill="1" applyBorder="1" applyAlignment="1">
      <alignment horizontal="left" indent="1"/>
    </xf>
    <xf numFmtId="171" fontId="103" fillId="79" borderId="34" xfId="0" applyNumberFormat="1" applyFont="1" applyFill="1" applyBorder="1"/>
    <xf numFmtId="0" fontId="104" fillId="0" borderId="67" xfId="0" applyFont="1" applyBorder="1" applyAlignment="1">
      <alignment horizontal="left" indent="2"/>
    </xf>
    <xf numFmtId="171" fontId="104" fillId="0" borderId="67" xfId="0" applyNumberFormat="1" applyFont="1" applyBorder="1"/>
    <xf numFmtId="0" fontId="104" fillId="0" borderId="68" xfId="0" applyFont="1" applyBorder="1" applyAlignment="1">
      <alignment horizontal="left" indent="2"/>
    </xf>
    <xf numFmtId="171" fontId="104" fillId="0" borderId="68" xfId="0" applyNumberFormat="1" applyFont="1" applyBorder="1"/>
    <xf numFmtId="0" fontId="104" fillId="0" borderId="69" xfId="0" applyFont="1" applyBorder="1" applyAlignment="1">
      <alignment horizontal="left" indent="2"/>
    </xf>
    <xf numFmtId="171" fontId="104" fillId="0" borderId="69" xfId="0" applyNumberFormat="1" applyFont="1" applyBorder="1"/>
    <xf numFmtId="0" fontId="104" fillId="0" borderId="70" xfId="0" applyFont="1" applyBorder="1" applyAlignment="1">
      <alignment horizontal="left" indent="2"/>
    </xf>
    <xf numFmtId="171" fontId="104" fillId="0" borderId="70" xfId="0" applyNumberFormat="1" applyFont="1" applyBorder="1"/>
    <xf numFmtId="171" fontId="104" fillId="0" borderId="67" xfId="0" applyNumberFormat="1" applyFont="1" applyFill="1" applyBorder="1"/>
    <xf numFmtId="171" fontId="104" fillId="0" borderId="68" xfId="0" applyNumberFormat="1" applyFont="1" applyFill="1" applyBorder="1"/>
    <xf numFmtId="171" fontId="104" fillId="0" borderId="69" xfId="0" applyNumberFormat="1" applyFont="1" applyFill="1" applyBorder="1"/>
    <xf numFmtId="0" fontId="103" fillId="80" borderId="34" xfId="0" applyFont="1" applyFill="1" applyBorder="1" applyAlignment="1">
      <alignment horizontal="left"/>
    </xf>
    <xf numFmtId="171" fontId="103" fillId="80" borderId="34" xfId="0" applyNumberFormat="1" applyFont="1" applyFill="1" applyBorder="1"/>
    <xf numFmtId="0" fontId="77" fillId="0" borderId="33" xfId="0" applyFont="1" applyFill="1" applyBorder="1" applyAlignment="1">
      <alignment horizontal="center"/>
    </xf>
    <xf numFmtId="0" fontId="77" fillId="0" borderId="71" xfId="0" applyFont="1" applyFill="1" applyBorder="1" applyAlignment="1">
      <alignment horizontal="center"/>
    </xf>
    <xf numFmtId="0" fontId="77" fillId="0" borderId="72" xfId="0" applyFont="1" applyFill="1" applyBorder="1" applyAlignment="1">
      <alignment horizontal="center"/>
    </xf>
    <xf numFmtId="0" fontId="77" fillId="0" borderId="46" xfId="0" applyFont="1" applyFill="1" applyBorder="1" applyAlignment="1">
      <alignment horizontal="center"/>
    </xf>
    <xf numFmtId="171" fontId="103" fillId="79" borderId="73" xfId="0" applyNumberFormat="1" applyFont="1" applyFill="1" applyBorder="1"/>
    <xf numFmtId="171" fontId="103" fillId="79" borderId="74" xfId="0" applyNumberFormat="1" applyFont="1" applyFill="1" applyBorder="1"/>
    <xf numFmtId="171" fontId="103" fillId="79" borderId="75" xfId="0" applyNumberFormat="1" applyFont="1" applyFill="1" applyBorder="1"/>
    <xf numFmtId="171" fontId="104" fillId="0" borderId="29" xfId="0" applyNumberFormat="1" applyFont="1" applyBorder="1"/>
    <xf numFmtId="171" fontId="104" fillId="0" borderId="19" xfId="0" applyNumberFormat="1" applyFont="1" applyBorder="1"/>
    <xf numFmtId="171" fontId="104" fillId="0" borderId="27" xfId="0" applyNumberFormat="1" applyFont="1" applyBorder="1"/>
    <xf numFmtId="171" fontId="104" fillId="0" borderId="31" xfId="0" applyNumberFormat="1" applyFont="1" applyBorder="1"/>
    <xf numFmtId="171" fontId="104" fillId="0" borderId="16" xfId="0" applyNumberFormat="1" applyFont="1" applyBorder="1"/>
    <xf numFmtId="171" fontId="104" fillId="0" borderId="23" xfId="0" applyNumberFormat="1" applyFont="1" applyBorder="1"/>
    <xf numFmtId="171" fontId="104" fillId="0" borderId="25" xfId="0" applyNumberFormat="1" applyFont="1" applyBorder="1"/>
    <xf numFmtId="171" fontId="104" fillId="0" borderId="22" xfId="0" applyNumberFormat="1" applyFont="1" applyBorder="1"/>
    <xf numFmtId="171" fontId="104" fillId="0" borderId="24" xfId="0" applyNumberFormat="1" applyFont="1" applyBorder="1"/>
    <xf numFmtId="171" fontId="104" fillId="0" borderId="76" xfId="0" applyNumberFormat="1" applyFont="1" applyBorder="1"/>
    <xf numFmtId="171" fontId="104" fillId="0" borderId="26" xfId="0" applyNumberFormat="1" applyFont="1" applyBorder="1"/>
    <xf numFmtId="171" fontId="104" fillId="0" borderId="18" xfId="0" applyNumberFormat="1" applyFont="1" applyBorder="1"/>
    <xf numFmtId="171" fontId="103" fillId="0" borderId="29" xfId="0" applyNumberFormat="1" applyFont="1" applyFill="1" applyBorder="1"/>
    <xf numFmtId="171" fontId="103" fillId="0" borderId="19" xfId="0" applyNumberFormat="1" applyFont="1" applyFill="1" applyBorder="1"/>
    <xf numFmtId="171" fontId="103" fillId="0" borderId="27" xfId="0" applyNumberFormat="1" applyFont="1" applyFill="1" applyBorder="1"/>
    <xf numFmtId="171" fontId="103" fillId="80" borderId="73" xfId="0" applyNumberFormat="1" applyFont="1" applyFill="1" applyBorder="1"/>
    <xf numFmtId="171" fontId="103" fillId="80" borderId="74" xfId="0" applyNumberFormat="1" applyFont="1" applyFill="1" applyBorder="1"/>
    <xf numFmtId="171" fontId="103" fillId="80" borderId="75" xfId="0" applyNumberFormat="1" applyFont="1" applyFill="1" applyBorder="1"/>
    <xf numFmtId="169" fontId="105" fillId="0" borderId="16" xfId="176" applyNumberFormat="1" applyFont="1" applyFill="1" applyBorder="1"/>
    <xf numFmtId="169" fontId="78" fillId="42" borderId="16" xfId="176" applyNumberFormat="1" applyFont="1" applyFill="1" applyBorder="1"/>
    <xf numFmtId="0" fontId="71" fillId="0" borderId="16" xfId="742" applyFont="1" applyFill="1" applyBorder="1" applyAlignment="1">
      <alignment wrapText="1"/>
    </xf>
    <xf numFmtId="169" fontId="71" fillId="0" borderId="16" xfId="742" applyNumberFormat="1" applyFont="1" applyFill="1" applyBorder="1" applyAlignment="1">
      <alignment horizontal="right" wrapText="1"/>
    </xf>
    <xf numFmtId="169" fontId="70" fillId="0" borderId="0" xfId="176" applyNumberFormat="1" applyFont="1" applyFill="1" applyBorder="1" applyAlignment="1">
      <alignment horizontal="right" wrapText="1"/>
    </xf>
    <xf numFmtId="169" fontId="78" fillId="0" borderId="16" xfId="176" applyNumberFormat="1" applyFont="1" applyFill="1" applyBorder="1"/>
    <xf numFmtId="169" fontId="68" fillId="0" borderId="16" xfId="176" applyNumberFormat="1" applyFont="1" applyFill="1" applyBorder="1"/>
    <xf numFmtId="0" fontId="9" fillId="0" borderId="0" xfId="744" applyFont="1" applyFill="1" applyBorder="1" applyAlignment="1">
      <alignment horizontal="right" wrapText="1"/>
    </xf>
    <xf numFmtId="0" fontId="9" fillId="0" borderId="0" xfId="744" applyFont="1" applyFill="1" applyBorder="1" applyAlignment="1">
      <alignment horizontal="left" wrapText="1"/>
    </xf>
    <xf numFmtId="168" fontId="5" fillId="0" borderId="0" xfId="176" applyFont="1" applyBorder="1"/>
    <xf numFmtId="169" fontId="73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5" fillId="81" borderId="16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Fill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6" fillId="81" borderId="16" xfId="176" applyNumberFormat="1" applyFont="1" applyFill="1" applyBorder="1" applyAlignment="1">
      <alignment vertical="center"/>
    </xf>
    <xf numFmtId="171" fontId="103" fillId="79" borderId="63" xfId="0" applyNumberFormat="1" applyFont="1" applyFill="1" applyBorder="1"/>
    <xf numFmtId="171" fontId="103" fillId="80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60" applyFont="1" applyFill="1" applyBorder="1" applyAlignment="1">
      <alignment horizontal="left" wrapText="1"/>
    </xf>
    <xf numFmtId="0" fontId="104" fillId="0" borderId="68" xfId="0" applyFont="1" applyFill="1" applyBorder="1" applyAlignment="1">
      <alignment horizontal="left" indent="2"/>
    </xf>
    <xf numFmtId="1" fontId="5" fillId="0" borderId="0" xfId="0" applyNumberFormat="1" applyFont="1"/>
    <xf numFmtId="169" fontId="106" fillId="0" borderId="16" xfId="176" applyNumberFormat="1" applyFont="1" applyFill="1" applyBorder="1"/>
    <xf numFmtId="169" fontId="75" fillId="42" borderId="16" xfId="176" applyNumberFormat="1" applyFont="1" applyFill="1" applyBorder="1"/>
    <xf numFmtId="169" fontId="67" fillId="0" borderId="16" xfId="176" applyNumberFormat="1" applyFont="1" applyFill="1" applyBorder="1"/>
    <xf numFmtId="169" fontId="20" fillId="42" borderId="16" xfId="176" applyNumberFormat="1" applyFont="1" applyFill="1" applyBorder="1"/>
    <xf numFmtId="1" fontId="5" fillId="0" borderId="0" xfId="0" applyNumberFormat="1" applyFont="1" applyFill="1"/>
    <xf numFmtId="169" fontId="5" fillId="0" borderId="0" xfId="0" applyNumberFormat="1" applyFont="1" applyFill="1"/>
    <xf numFmtId="1" fontId="7" fillId="0" borderId="0" xfId="0" applyNumberFormat="1" applyFont="1"/>
    <xf numFmtId="169" fontId="72" fillId="79" borderId="16" xfId="176" applyNumberFormat="1" applyFont="1" applyFill="1" applyBorder="1" applyAlignment="1">
      <alignment wrapText="1"/>
    </xf>
    <xf numFmtId="3" fontId="106" fillId="0" borderId="16" xfId="0" applyNumberFormat="1" applyFont="1" applyFill="1" applyBorder="1"/>
    <xf numFmtId="3" fontId="75" fillId="42" borderId="16" xfId="176" applyNumberFormat="1" applyFont="1" applyFill="1" applyBorder="1"/>
    <xf numFmtId="3" fontId="70" fillId="0" borderId="16" xfId="176" applyNumberFormat="1" applyFont="1" applyFill="1" applyBorder="1" applyAlignment="1">
      <alignment horizontal="right" wrapText="1"/>
    </xf>
    <xf numFmtId="168" fontId="5" fillId="42" borderId="16" xfId="176" applyNumberFormat="1" applyFont="1" applyFill="1" applyBorder="1"/>
    <xf numFmtId="37" fontId="5" fillId="0" borderId="77" xfId="0" applyNumberFormat="1" applyFont="1" applyBorder="1" applyAlignment="1" applyProtection="1">
      <alignment horizontal="left" vertical="center"/>
    </xf>
    <xf numFmtId="37" fontId="5" fillId="0" borderId="78" xfId="0" applyNumberFormat="1" applyFont="1" applyBorder="1" applyAlignment="1" applyProtection="1">
      <alignment horizontal="left" vertical="center"/>
    </xf>
    <xf numFmtId="37" fontId="5" fillId="0" borderId="47" xfId="0" applyNumberFormat="1" applyFont="1" applyBorder="1" applyAlignment="1" applyProtection="1">
      <alignment horizontal="left" vertical="center"/>
    </xf>
    <xf numFmtId="173" fontId="90" fillId="0" borderId="16" xfId="0" applyNumberFormat="1" applyFont="1" applyBorder="1"/>
    <xf numFmtId="1" fontId="78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 applyProtection="1">
      <alignment vertical="center"/>
    </xf>
    <xf numFmtId="37" fontId="10" fillId="79" borderId="24" xfId="0" applyNumberFormat="1" applyFont="1" applyFill="1" applyBorder="1" applyAlignment="1" applyProtection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0" fontId="5" fillId="0" borderId="0" xfId="0" applyFont="1" applyAlignment="1"/>
    <xf numFmtId="169" fontId="66" fillId="0" borderId="16" xfId="176" applyNumberFormat="1" applyFont="1" applyBorder="1" applyAlignment="1">
      <alignment vertical="center"/>
    </xf>
    <xf numFmtId="169" fontId="66" fillId="0" borderId="0" xfId="176" applyNumberFormat="1" applyFont="1" applyBorder="1" applyAlignment="1">
      <alignment vertical="center"/>
    </xf>
    <xf numFmtId="169" fontId="66" fillId="0" borderId="0" xfId="176" applyNumberFormat="1" applyFont="1" applyBorder="1"/>
    <xf numFmtId="0" fontId="5" fillId="79" borderId="16" xfId="0" applyFont="1" applyFill="1" applyBorder="1" applyAlignment="1"/>
    <xf numFmtId="169" fontId="7" fillId="0" borderId="16" xfId="176" applyNumberFormat="1" applyFont="1" applyBorder="1" applyAlignment="1"/>
    <xf numFmtId="169" fontId="102" fillId="0" borderId="16" xfId="176" applyNumberFormat="1" applyFont="1" applyFill="1" applyBorder="1"/>
    <xf numFmtId="37" fontId="5" fillId="79" borderId="62" xfId="0" applyNumberFormat="1" applyFont="1" applyFill="1" applyBorder="1" applyAlignment="1" applyProtection="1">
      <alignment horizontal="center"/>
    </xf>
    <xf numFmtId="37" fontId="5" fillId="79" borderId="49" xfId="0" applyNumberFormat="1" applyFont="1" applyFill="1" applyBorder="1" applyAlignment="1" applyProtection="1">
      <alignment horizontal="center"/>
    </xf>
    <xf numFmtId="37" fontId="5" fillId="79" borderId="33" xfId="0" applyNumberFormat="1" applyFont="1" applyFill="1" applyBorder="1" applyAlignment="1" applyProtection="1">
      <alignment horizontal="center"/>
    </xf>
    <xf numFmtId="37" fontId="5" fillId="79" borderId="70" xfId="0" applyNumberFormat="1" applyFont="1" applyFill="1" applyBorder="1" applyAlignment="1" applyProtection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 applyProtection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37" fontId="7" fillId="0" borderId="68" xfId="0" applyNumberFormat="1" applyFont="1" applyFill="1" applyBorder="1" applyAlignment="1" applyProtection="1">
      <alignment horizontal="right" vertical="center"/>
    </xf>
    <xf numFmtId="37" fontId="7" fillId="0" borderId="54" xfId="0" applyNumberFormat="1" applyFont="1" applyFill="1" applyBorder="1" applyAlignment="1" applyProtection="1">
      <alignment horizontal="right" vertical="center"/>
    </xf>
    <xf numFmtId="37" fontId="7" fillId="0" borderId="80" xfId="0" applyNumberFormat="1" applyFont="1" applyFill="1" applyBorder="1" applyAlignment="1" applyProtection="1">
      <alignment horizontal="right" vertical="center"/>
    </xf>
    <xf numFmtId="167" fontId="5" fillId="79" borderId="70" xfId="177" applyFont="1" applyFill="1" applyBorder="1" applyAlignment="1" applyProtection="1">
      <alignment horizontal="center"/>
    </xf>
    <xf numFmtId="173" fontId="107" fillId="0" borderId="0" xfId="0" applyNumberFormat="1" applyFont="1" applyBorder="1"/>
    <xf numFmtId="1" fontId="5" fillId="0" borderId="0" xfId="0" applyNumberFormat="1" applyFont="1" applyBorder="1"/>
    <xf numFmtId="41" fontId="5" fillId="0" borderId="0" xfId="204" applyFont="1"/>
    <xf numFmtId="41" fontId="6" fillId="0" borderId="0" xfId="204" applyFont="1"/>
    <xf numFmtId="0" fontId="100" fillId="0" borderId="0" xfId="0" applyFont="1" applyFill="1" applyBorder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2" fillId="0" borderId="16" xfId="176" applyNumberFormat="1" applyFont="1" applyFill="1" applyBorder="1" applyAlignment="1">
      <alignment horizontal="center" wrapText="1"/>
    </xf>
    <xf numFmtId="41" fontId="111" fillId="0" borderId="0" xfId="177" quotePrefix="1" applyNumberFormat="1" applyFont="1" applyAlignment="1">
      <alignment vertical="center"/>
    </xf>
    <xf numFmtId="0" fontId="100" fillId="84" borderId="0" xfId="0" applyFont="1" applyFill="1" applyAlignment="1">
      <alignment vertical="center"/>
    </xf>
    <xf numFmtId="0" fontId="84" fillId="84" borderId="0" xfId="0" applyFont="1" applyFill="1" applyAlignment="1">
      <alignment horizontal="left" vertical="center"/>
    </xf>
    <xf numFmtId="0" fontId="100" fillId="84" borderId="0" xfId="0" applyFont="1" applyFill="1" applyAlignment="1">
      <alignment horizontal="right" vertical="center"/>
    </xf>
    <xf numFmtId="0" fontId="10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2" fillId="0" borderId="0" xfId="0" applyNumberFormat="1" applyFont="1" applyAlignment="1">
      <alignment horizontal="right" vertical="center"/>
    </xf>
    <xf numFmtId="0" fontId="100" fillId="0" borderId="97" xfId="0" applyFont="1" applyBorder="1" applyAlignment="1">
      <alignment vertical="center"/>
    </xf>
    <xf numFmtId="0" fontId="108" fillId="82" borderId="98" xfId="0" applyFont="1" applyFill="1" applyBorder="1" applyAlignment="1">
      <alignment vertical="center"/>
    </xf>
    <xf numFmtId="3" fontId="108" fillId="82" borderId="98" xfId="0" applyNumberFormat="1" applyFont="1" applyFill="1" applyBorder="1" applyAlignment="1">
      <alignment horizontal="right" vertical="center"/>
    </xf>
    <xf numFmtId="0" fontId="100" fillId="0" borderId="0" xfId="0" applyFont="1" applyBorder="1" applyAlignment="1">
      <alignment vertical="center"/>
    </xf>
    <xf numFmtId="0" fontId="100" fillId="0" borderId="30" xfId="0" applyFont="1" applyBorder="1" applyAlignment="1">
      <alignment vertical="center"/>
    </xf>
    <xf numFmtId="3" fontId="108" fillId="0" borderId="30" xfId="0" applyNumberFormat="1" applyFont="1" applyBorder="1" applyAlignment="1">
      <alignment horizontal="right" vertical="center"/>
    </xf>
    <xf numFmtId="0" fontId="108" fillId="82" borderId="30" xfId="0" applyFont="1" applyFill="1" applyBorder="1" applyAlignment="1">
      <alignment horizontal="center" vertical="center" wrapText="1"/>
    </xf>
    <xf numFmtId="37" fontId="5" fillId="79" borderId="62" xfId="0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100" fillId="83" borderId="16" xfId="0" applyFont="1" applyFill="1" applyBorder="1" applyAlignment="1">
      <alignment horizontal="center"/>
    </xf>
    <xf numFmtId="173" fontId="100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vertical="center"/>
    </xf>
    <xf numFmtId="0" fontId="77" fillId="0" borderId="33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72" xfId="0" applyFont="1" applyBorder="1" applyAlignment="1">
      <alignment horizontal="center"/>
    </xf>
    <xf numFmtId="0" fontId="77" fillId="0" borderId="71" xfId="0" applyFont="1" applyBorder="1" applyAlignment="1">
      <alignment horizontal="center"/>
    </xf>
    <xf numFmtId="167" fontId="7" fillId="0" borderId="0" xfId="800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171" fontId="104" fillId="0" borderId="0" xfId="0" applyNumberFormat="1" applyFont="1" applyBorder="1"/>
    <xf numFmtId="171" fontId="104" fillId="0" borderId="31" xfId="0" applyNumberFormat="1" applyFont="1" applyFill="1" applyBorder="1"/>
    <xf numFmtId="171" fontId="104" fillId="0" borderId="16" xfId="0" applyNumberFormat="1" applyFont="1" applyFill="1" applyBorder="1"/>
    <xf numFmtId="171" fontId="104" fillId="0" borderId="23" xfId="0" applyNumberFormat="1" applyFont="1" applyFill="1" applyBorder="1"/>
    <xf numFmtId="0" fontId="5" fillId="0" borderId="29" xfId="0" applyFont="1" applyFill="1" applyBorder="1"/>
    <xf numFmtId="0" fontId="5" fillId="0" borderId="19" xfId="0" applyFont="1" applyFill="1" applyBorder="1"/>
    <xf numFmtId="0" fontId="5" fillId="0" borderId="27" xfId="0" applyFont="1" applyFill="1" applyBorder="1"/>
    <xf numFmtId="171" fontId="104" fillId="0" borderId="25" xfId="0" applyNumberFormat="1" applyFont="1" applyFill="1" applyBorder="1"/>
    <xf numFmtId="171" fontId="104" fillId="0" borderId="22" xfId="0" applyNumberFormat="1" applyFont="1" applyFill="1" applyBorder="1"/>
    <xf numFmtId="171" fontId="104" fillId="0" borderId="24" xfId="0" applyNumberFormat="1" applyFont="1" applyFill="1" applyBorder="1"/>
    <xf numFmtId="0" fontId="104" fillId="0" borderId="67" xfId="0" applyFont="1" applyFill="1" applyBorder="1" applyAlignment="1">
      <alignment horizontal="left" indent="2"/>
    </xf>
    <xf numFmtId="0" fontId="104" fillId="0" borderId="69" xfId="0" applyFont="1" applyFill="1" applyBorder="1" applyAlignment="1">
      <alignment horizontal="left" indent="2"/>
    </xf>
    <xf numFmtId="167" fontId="5" fillId="0" borderId="33" xfId="800" applyFont="1" applyBorder="1" applyAlignment="1">
      <alignment horizontal="left" vertical="center"/>
    </xf>
    <xf numFmtId="167" fontId="5" fillId="0" borderId="65" xfId="800" applyFont="1" applyBorder="1" applyAlignment="1">
      <alignment vertical="center"/>
    </xf>
    <xf numFmtId="167" fontId="5" fillId="0" borderId="65" xfId="800" applyFont="1" applyBorder="1" applyAlignment="1">
      <alignment horizontal="left" vertical="center"/>
    </xf>
    <xf numFmtId="167" fontId="5" fillId="0" borderId="66" xfId="800" applyFont="1" applyBorder="1" applyAlignment="1">
      <alignment horizontal="right" vertical="center"/>
    </xf>
    <xf numFmtId="167" fontId="5" fillId="0" borderId="51" xfId="800" applyFont="1" applyBorder="1" applyAlignment="1">
      <alignment horizontal="left" vertical="center"/>
    </xf>
    <xf numFmtId="167" fontId="5" fillId="0" borderId="34" xfId="800" applyFont="1" applyBorder="1" applyAlignment="1">
      <alignment horizontal="center" vertical="center"/>
    </xf>
    <xf numFmtId="173" fontId="107" fillId="0" borderId="35" xfId="0" applyNumberFormat="1" applyFont="1" applyFill="1" applyBorder="1" applyAlignment="1">
      <alignment horizontal="center" vertical="center"/>
    </xf>
    <xf numFmtId="173" fontId="107" fillId="0" borderId="79" xfId="0" applyNumberFormat="1" applyFont="1" applyFill="1" applyBorder="1" applyAlignment="1">
      <alignment horizontal="center" vertical="center"/>
    </xf>
    <xf numFmtId="173" fontId="107" fillId="0" borderId="78" xfId="0" applyNumberFormat="1" applyFont="1" applyFill="1" applyBorder="1" applyAlignment="1">
      <alignment horizontal="center" vertical="center"/>
    </xf>
    <xf numFmtId="173" fontId="107" fillId="0" borderId="68" xfId="0" applyNumberFormat="1" applyFont="1" applyFill="1" applyBorder="1" applyAlignment="1">
      <alignment horizontal="center" vertical="center"/>
    </xf>
    <xf numFmtId="173" fontId="107" fillId="0" borderId="47" xfId="0" applyNumberFormat="1" applyFont="1" applyFill="1" applyBorder="1" applyAlignment="1">
      <alignment horizontal="center" vertical="center"/>
    </xf>
    <xf numFmtId="37" fontId="7" fillId="0" borderId="69" xfId="0" applyNumberFormat="1" applyFont="1" applyFill="1" applyBorder="1" applyAlignment="1" applyProtection="1">
      <alignment horizontal="right" vertical="center"/>
    </xf>
    <xf numFmtId="37" fontId="7" fillId="0" borderId="48" xfId="0" applyNumberFormat="1" applyFont="1" applyFill="1" applyBorder="1" applyAlignment="1" applyProtection="1">
      <alignment horizontal="right" vertical="center"/>
    </xf>
    <xf numFmtId="37" fontId="7" fillId="0" borderId="41" xfId="0" applyNumberFormat="1" applyFont="1" applyFill="1" applyBorder="1" applyAlignment="1" applyProtection="1">
      <alignment horizontal="center" vertical="center"/>
    </xf>
    <xf numFmtId="173" fontId="11" fillId="0" borderId="19" xfId="0" applyNumberFormat="1" applyFont="1" applyFill="1" applyBorder="1" applyAlignment="1">
      <alignment horizontal="center" vertical="center"/>
    </xf>
    <xf numFmtId="173" fontId="11" fillId="0" borderId="39" xfId="0" applyNumberFormat="1" applyFont="1" applyFill="1" applyBorder="1" applyAlignment="1">
      <alignment horizontal="center" vertical="center"/>
    </xf>
    <xf numFmtId="173" fontId="11" fillId="0" borderId="68" xfId="0" applyNumberFormat="1" applyFont="1" applyFill="1" applyBorder="1"/>
    <xf numFmtId="37" fontId="7" fillId="0" borderId="38" xfId="0" applyNumberFormat="1" applyFont="1" applyFill="1" applyBorder="1" applyAlignment="1" applyProtection="1">
      <alignment horizontal="center" vertical="center"/>
    </xf>
    <xf numFmtId="173" fontId="11" fillId="0" borderId="16" xfId="0" applyNumberFormat="1" applyFont="1" applyFill="1" applyBorder="1" applyAlignment="1">
      <alignment horizontal="center" vertical="center"/>
    </xf>
    <xf numFmtId="173" fontId="11" fillId="0" borderId="99" xfId="0" applyNumberFormat="1" applyFont="1" applyFill="1" applyBorder="1" applyAlignment="1">
      <alignment horizontal="center" vertical="center"/>
    </xf>
    <xf numFmtId="173" fontId="11" fillId="0" borderId="82" xfId="0" applyNumberFormat="1" applyFont="1" applyFill="1" applyBorder="1" applyAlignment="1">
      <alignment horizontal="center" vertical="center"/>
    </xf>
    <xf numFmtId="173" fontId="11" fillId="0" borderId="22" xfId="0" applyNumberFormat="1" applyFont="1" applyFill="1" applyBorder="1" applyAlignment="1">
      <alignment horizontal="center" vertical="center"/>
    </xf>
    <xf numFmtId="173" fontId="11" fillId="0" borderId="55" xfId="0" applyNumberFormat="1" applyFont="1" applyFill="1" applyBorder="1" applyAlignment="1">
      <alignment horizontal="center" vertical="center"/>
    </xf>
    <xf numFmtId="0" fontId="104" fillId="0" borderId="70" xfId="0" applyFont="1" applyFill="1" applyBorder="1" applyAlignment="1">
      <alignment horizontal="left" indent="2"/>
    </xf>
    <xf numFmtId="171" fontId="104" fillId="0" borderId="29" xfId="0" applyNumberFormat="1" applyFont="1" applyFill="1" applyBorder="1"/>
    <xf numFmtId="171" fontId="104" fillId="0" borderId="19" xfId="0" applyNumberFormat="1" applyFont="1" applyFill="1" applyBorder="1"/>
    <xf numFmtId="171" fontId="104" fillId="0" borderId="27" xfId="0" applyNumberFormat="1" applyFont="1" applyFill="1" applyBorder="1"/>
    <xf numFmtId="171" fontId="104" fillId="0" borderId="28" xfId="0" applyNumberFormat="1" applyFont="1" applyFill="1" applyBorder="1"/>
    <xf numFmtId="171" fontId="104" fillId="0" borderId="76" xfId="0" applyNumberFormat="1" applyFont="1" applyFill="1" applyBorder="1"/>
    <xf numFmtId="171" fontId="104" fillId="0" borderId="26" xfId="0" applyNumberFormat="1" applyFont="1" applyFill="1" applyBorder="1"/>
    <xf numFmtId="171" fontId="104" fillId="0" borderId="18" xfId="0" applyNumberFormat="1" applyFont="1" applyFill="1" applyBorder="1"/>
    <xf numFmtId="171" fontId="104" fillId="0" borderId="30" xfId="0" applyNumberFormat="1" applyFont="1" applyFill="1" applyBorder="1"/>
    <xf numFmtId="171" fontId="104" fillId="0" borderId="0" xfId="0" applyNumberFormat="1" applyFont="1" applyFill="1" applyBorder="1"/>
    <xf numFmtId="171" fontId="104" fillId="0" borderId="70" xfId="0" applyNumberFormat="1" applyFont="1" applyFill="1" applyBorder="1"/>
    <xf numFmtId="0" fontId="104" fillId="0" borderId="79" xfId="0" applyFont="1" applyBorder="1" applyAlignment="1">
      <alignment horizontal="left" indent="2"/>
    </xf>
    <xf numFmtId="171" fontId="104" fillId="0" borderId="38" xfId="0" applyNumberFormat="1" applyFont="1" applyBorder="1"/>
    <xf numFmtId="0" fontId="5" fillId="0" borderId="38" xfId="0" applyFont="1" applyBorder="1"/>
    <xf numFmtId="0" fontId="5" fillId="0" borderId="68" xfId="0" applyFont="1" applyBorder="1"/>
    <xf numFmtId="0" fontId="77" fillId="0" borderId="100" xfId="0" applyFont="1" applyFill="1" applyBorder="1" applyAlignment="1">
      <alignment horizontal="center"/>
    </xf>
    <xf numFmtId="0" fontId="77" fillId="0" borderId="74" xfId="0" applyFont="1" applyFill="1" applyBorder="1" applyAlignment="1">
      <alignment horizontal="center"/>
    </xf>
    <xf numFmtId="0" fontId="77" fillId="0" borderId="75" xfId="0" applyFont="1" applyFill="1" applyBorder="1" applyAlignment="1">
      <alignment horizontal="center"/>
    </xf>
    <xf numFmtId="0" fontId="77" fillId="0" borderId="34" xfId="0" applyFont="1" applyFill="1" applyBorder="1" applyAlignment="1">
      <alignment horizontal="center"/>
    </xf>
    <xf numFmtId="171" fontId="104" fillId="0" borderId="41" xfId="0" applyNumberFormat="1" applyFont="1" applyBorder="1"/>
    <xf numFmtId="171" fontId="103" fillId="79" borderId="100" xfId="0" applyNumberFormat="1" applyFont="1" applyFill="1" applyBorder="1"/>
    <xf numFmtId="171" fontId="104" fillId="0" borderId="82" xfId="0" applyNumberFormat="1" applyFont="1" applyBorder="1"/>
    <xf numFmtId="0" fontId="5" fillId="0" borderId="82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69" xfId="0" applyFont="1" applyBorder="1"/>
    <xf numFmtId="171" fontId="104" fillId="0" borderId="83" xfId="0" applyNumberFormat="1" applyFont="1" applyBorder="1"/>
    <xf numFmtId="0" fontId="5" fillId="0" borderId="41" xfId="0" applyFont="1" applyBorder="1"/>
    <xf numFmtId="0" fontId="5" fillId="0" borderId="67" xfId="0" applyFont="1" applyBorder="1"/>
    <xf numFmtId="171" fontId="103" fillId="80" borderId="100" xfId="0" applyNumberFormat="1" applyFont="1" applyFill="1" applyBorder="1"/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NumberFormat="1" applyFont="1" applyFill="1"/>
    <xf numFmtId="169" fontId="24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9" fontId="5" fillId="0" borderId="16" xfId="586" applyNumberFormat="1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169" fontId="7" fillId="79" borderId="23" xfId="176" applyNumberFormat="1" applyFont="1" applyFill="1" applyBorder="1" applyAlignment="1">
      <alignment vertical="center"/>
    </xf>
    <xf numFmtId="169" fontId="7" fillId="79" borderId="30" xfId="176" applyNumberFormat="1" applyFont="1" applyFill="1" applyBorder="1" applyAlignment="1">
      <alignment vertical="center"/>
    </xf>
    <xf numFmtId="0" fontId="5" fillId="79" borderId="31" xfId="0" applyFont="1" applyFill="1" applyBorder="1"/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6" fillId="79" borderId="24" xfId="176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 indent="3"/>
    </xf>
    <xf numFmtId="0" fontId="2" fillId="0" borderId="0" xfId="0" applyFont="1" applyAlignment="1" applyProtection="1">
      <alignment horizontal="left" vertical="center" indent="1"/>
    </xf>
    <xf numFmtId="169" fontId="102" fillId="0" borderId="16" xfId="176" applyNumberFormat="1" applyFont="1" applyFill="1" applyBorder="1" applyAlignment="1">
      <alignment horizontal="left"/>
    </xf>
    <xf numFmtId="3" fontId="67" fillId="0" borderId="58" xfId="0" applyNumberFormat="1" applyFont="1" applyFill="1" applyBorder="1" applyAlignment="1">
      <alignment horizontal="center" vertical="center"/>
    </xf>
    <xf numFmtId="3" fontId="67" fillId="0" borderId="59" xfId="0" applyNumberFormat="1" applyFont="1" applyFill="1" applyBorder="1" applyAlignment="1">
      <alignment horizontal="center" vertical="center"/>
    </xf>
    <xf numFmtId="3" fontId="67" fillId="0" borderId="45" xfId="0" applyNumberFormat="1" applyFont="1" applyFill="1" applyBorder="1" applyAlignment="1">
      <alignment horizontal="center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Fill="1" applyBorder="1" applyAlignment="1" applyProtection="1">
      <alignment horizontal="center" vertical="center"/>
    </xf>
    <xf numFmtId="3" fontId="7" fillId="0" borderId="50" xfId="0" quotePrefix="1" applyNumberFormat="1" applyFont="1" applyFill="1" applyBorder="1" applyAlignment="1" applyProtection="1">
      <alignment horizontal="center" vertical="center"/>
    </xf>
    <xf numFmtId="3" fontId="7" fillId="0" borderId="56" xfId="176" quotePrefix="1" applyNumberFormat="1" applyFont="1" applyFill="1" applyBorder="1" applyAlignment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3" fontId="68" fillId="0" borderId="58" xfId="0" applyNumberFormat="1" applyFont="1" applyFill="1" applyBorder="1" applyAlignment="1">
      <alignment horizontal="center" vertical="center"/>
    </xf>
    <xf numFmtId="3" fontId="68" fillId="0" borderId="81" xfId="0" applyNumberFormat="1" applyFont="1" applyFill="1" applyBorder="1" applyAlignment="1">
      <alignment horizontal="center" vertical="center"/>
    </xf>
    <xf numFmtId="3" fontId="7" fillId="85" borderId="82" xfId="176" applyNumberFormat="1" applyFont="1" applyFill="1" applyBorder="1" applyAlignment="1" applyProtection="1">
      <alignment horizontal="center" vertical="center"/>
    </xf>
    <xf numFmtId="3" fontId="7" fillId="85" borderId="83" xfId="176" applyNumberFormat="1" applyFont="1" applyFill="1" applyBorder="1" applyAlignment="1" applyProtection="1">
      <alignment horizontal="center" vertical="center"/>
    </xf>
    <xf numFmtId="3" fontId="7" fillId="85" borderId="84" xfId="176" applyNumberFormat="1" applyFont="1" applyFill="1" applyBorder="1" applyAlignment="1" applyProtection="1">
      <alignment horizontal="center" vertical="center"/>
    </xf>
    <xf numFmtId="3" fontId="7" fillId="85" borderId="22" xfId="176" applyNumberFormat="1" applyFont="1" applyFill="1" applyBorder="1" applyAlignment="1">
      <alignment horizontal="center" vertical="center"/>
    </xf>
    <xf numFmtId="3" fontId="7" fillId="85" borderId="26" xfId="176" applyNumberFormat="1" applyFont="1" applyFill="1" applyBorder="1" applyAlignment="1">
      <alignment horizontal="center" vertical="center"/>
    </xf>
    <xf numFmtId="3" fontId="7" fillId="85" borderId="52" xfId="176" applyNumberFormat="1" applyFont="1" applyFill="1" applyBorder="1" applyAlignment="1">
      <alignment horizontal="center" vertical="center"/>
    </xf>
    <xf numFmtId="3" fontId="7" fillId="85" borderId="55" xfId="176" applyNumberFormat="1" applyFont="1" applyFill="1" applyBorder="1" applyAlignment="1" applyProtection="1">
      <alignment horizontal="center" vertical="center"/>
    </xf>
    <xf numFmtId="3" fontId="7" fillId="85" borderId="56" xfId="176" applyNumberFormat="1" applyFont="1" applyFill="1" applyBorder="1" applyAlignment="1" applyProtection="1">
      <alignment horizontal="center" vertical="center"/>
    </xf>
    <xf numFmtId="3" fontId="7" fillId="85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 applyProtection="1">
      <alignment horizontal="center" vertical="center"/>
    </xf>
    <xf numFmtId="37" fontId="5" fillId="79" borderId="66" xfId="0" applyNumberFormat="1" applyFont="1" applyFill="1" applyBorder="1" applyAlignment="1" applyProtection="1">
      <alignment horizontal="center" vertical="center"/>
    </xf>
    <xf numFmtId="37" fontId="10" fillId="79" borderId="22" xfId="0" applyNumberFormat="1" applyFont="1" applyFill="1" applyBorder="1" applyAlignment="1" applyProtection="1">
      <alignment horizontal="center" vertical="center"/>
    </xf>
    <xf numFmtId="37" fontId="10" fillId="79" borderId="19" xfId="0" applyNumberFormat="1" applyFont="1" applyFill="1" applyBorder="1" applyAlignment="1" applyProtection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9" fillId="0" borderId="0" xfId="177" quotePrefix="1" applyNumberFormat="1" applyFont="1" applyAlignment="1">
      <alignment horizontal="center" vertical="center"/>
    </xf>
    <xf numFmtId="0" fontId="110" fillId="0" borderId="0" xfId="177" quotePrefix="1" applyNumberFormat="1" applyFont="1" applyAlignment="1">
      <alignment horizontal="center" vertical="center"/>
    </xf>
    <xf numFmtId="0" fontId="100" fillId="82" borderId="16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169" fontId="22" fillId="79" borderId="23" xfId="176" applyNumberFormat="1" applyFont="1" applyFill="1" applyBorder="1" applyAlignment="1">
      <alignment horizontal="center" vertical="center"/>
    </xf>
    <xf numFmtId="169" fontId="22" fillId="79" borderId="30" xfId="176" applyNumberFormat="1" applyFont="1" applyFill="1" applyBorder="1" applyAlignment="1">
      <alignment horizontal="center" vertical="center"/>
    </xf>
    <xf numFmtId="169" fontId="22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6" fillId="79" borderId="23" xfId="176" applyNumberFormat="1" applyFont="1" applyFill="1" applyBorder="1" applyAlignment="1">
      <alignment horizontal="center" vertical="center"/>
    </xf>
    <xf numFmtId="169" fontId="66" fillId="79" borderId="30" xfId="176" applyNumberFormat="1" applyFont="1" applyFill="1" applyBorder="1" applyAlignment="1">
      <alignment horizontal="center" vertical="center"/>
    </xf>
    <xf numFmtId="169" fontId="66" fillId="79" borderId="31" xfId="176" applyNumberFormat="1" applyFont="1" applyFill="1" applyBorder="1" applyAlignment="1">
      <alignment horizontal="center" vertical="center"/>
    </xf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800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1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 2" xfId="759" xr:uid="{00000000-0005-0000-0000-0000F8020000}"/>
    <cellStyle name="Normal_Hoja1_1" xfId="760" xr:uid="{00000000-0005-0000-0000-0000F9020000}"/>
    <cellStyle name="Normal_Hoja2" xfId="761" xr:uid="{00000000-0005-0000-0000-0000FA020000}"/>
    <cellStyle name="Notas 2" xfId="762" xr:uid="{00000000-0005-0000-0000-0000FB020000}"/>
    <cellStyle name="Notas 2 2" xfId="763" xr:uid="{00000000-0005-0000-0000-0000FC020000}"/>
    <cellStyle name="Notas 2 3" xfId="764" xr:uid="{00000000-0005-0000-0000-0000FD020000}"/>
    <cellStyle name="Notas 3" xfId="765" xr:uid="{00000000-0005-0000-0000-0000FE020000}"/>
    <cellStyle name="Note" xfId="766" xr:uid="{00000000-0005-0000-0000-0000FF020000}"/>
    <cellStyle name="Output" xfId="767" xr:uid="{00000000-0005-0000-0000-000000030000}"/>
    <cellStyle name="Porcentual 2" xfId="768" xr:uid="{00000000-0005-0000-0000-000001030000}"/>
    <cellStyle name="Punto" xfId="769" xr:uid="{00000000-0005-0000-0000-000002030000}"/>
    <cellStyle name="Punto0" xfId="770" xr:uid="{00000000-0005-0000-0000-000003030000}"/>
    <cellStyle name="Salida" xfId="771" builtinId="21" customBuiltin="1"/>
    <cellStyle name="Salida 2" xfId="772" xr:uid="{00000000-0005-0000-0000-000005030000}"/>
    <cellStyle name="Salida 2 2" xfId="773" xr:uid="{00000000-0005-0000-0000-000006030000}"/>
    <cellStyle name="SAPBEXaggItem" xfId="774" xr:uid="{00000000-0005-0000-0000-000007030000}"/>
    <cellStyle name="SAPBEXchaText" xfId="775" xr:uid="{00000000-0005-0000-0000-000008030000}"/>
    <cellStyle name="SAPBEXstdData" xfId="776" xr:uid="{00000000-0005-0000-0000-000009030000}"/>
    <cellStyle name="SAPBEXstdItem" xfId="777" xr:uid="{00000000-0005-0000-0000-00000A030000}"/>
    <cellStyle name="SAPBEXstdItemX" xfId="778" xr:uid="{00000000-0005-0000-0000-00000B030000}"/>
    <cellStyle name="Texto de advertencia" xfId="779" builtinId="11" customBuiltin="1"/>
    <cellStyle name="Texto de advertencia 2" xfId="780" xr:uid="{00000000-0005-0000-0000-00000D030000}"/>
    <cellStyle name="Texto de advertencia 2 2" xfId="781" xr:uid="{00000000-0005-0000-0000-00000E030000}"/>
    <cellStyle name="Texto explicativo" xfId="782" builtinId="53" customBuiltin="1"/>
    <cellStyle name="Texto explicativo 2" xfId="783" xr:uid="{00000000-0005-0000-0000-000010030000}"/>
    <cellStyle name="Title" xfId="784" xr:uid="{00000000-0005-0000-0000-000011030000}"/>
    <cellStyle name="Título" xfId="785" builtinId="15" customBuiltin="1"/>
    <cellStyle name="Título 1 2" xfId="786" xr:uid="{00000000-0005-0000-0000-000013030000}"/>
    <cellStyle name="Título 1 2 2" xfId="787" xr:uid="{00000000-0005-0000-0000-000014030000}"/>
    <cellStyle name="Título 2" xfId="788" builtinId="17" customBuiltin="1"/>
    <cellStyle name="Título 2 2" xfId="789" xr:uid="{00000000-0005-0000-0000-000016030000}"/>
    <cellStyle name="Título 2 2 2" xfId="790" xr:uid="{00000000-0005-0000-0000-000017030000}"/>
    <cellStyle name="Título 3" xfId="791" builtinId="18" customBuiltin="1"/>
    <cellStyle name="Título 3 2" xfId="792" xr:uid="{00000000-0005-0000-0000-000019030000}"/>
    <cellStyle name="Título 3 2 2" xfId="793" xr:uid="{00000000-0005-0000-0000-00001A030000}"/>
    <cellStyle name="Título 4" xfId="794" xr:uid="{00000000-0005-0000-0000-00001B030000}"/>
    <cellStyle name="Título de hoja" xfId="795" xr:uid="{00000000-0005-0000-0000-00001C030000}"/>
    <cellStyle name="Total" xfId="796" builtinId="25" customBuiltin="1"/>
    <cellStyle name="Total 2" xfId="797" xr:uid="{00000000-0005-0000-0000-00001E030000}"/>
    <cellStyle name="Total 2 2" xfId="798" xr:uid="{00000000-0005-0000-0000-00001F030000}"/>
    <cellStyle name="Warning Text" xfId="799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4"/>
  <sheetViews>
    <sheetView tabSelected="1" zoomScale="89" zoomScaleNormal="89" workbookViewId="0">
      <selection activeCell="L39" sqref="L39"/>
    </sheetView>
  </sheetViews>
  <sheetFormatPr baseColWidth="10" defaultRowHeight="21.75" customHeight="1" x14ac:dyDescent="0.2"/>
  <cols>
    <col min="1" max="1" width="117.7109375" style="209" customWidth="1"/>
    <col min="2" max="2" width="11.42578125" style="208" customWidth="1"/>
    <col min="3" max="16384" width="11.42578125" style="209"/>
  </cols>
  <sheetData>
    <row r="3" spans="1:2" ht="21.75" customHeight="1" x14ac:dyDescent="0.2">
      <c r="A3" s="202" t="s">
        <v>484</v>
      </c>
    </row>
    <row r="4" spans="1:2" ht="21.75" customHeight="1" x14ac:dyDescent="0.2">
      <c r="A4" s="208" t="s">
        <v>92</v>
      </c>
      <c r="B4" s="634" t="s">
        <v>217</v>
      </c>
    </row>
    <row r="5" spans="1:2" ht="21.75" customHeight="1" x14ac:dyDescent="0.2">
      <c r="A5" s="208" t="s">
        <v>63</v>
      </c>
      <c r="B5" s="208" t="s">
        <v>217</v>
      </c>
    </row>
    <row r="6" spans="1:2" ht="21.75" customHeight="1" x14ac:dyDescent="0.2">
      <c r="A6" s="208" t="s">
        <v>97</v>
      </c>
      <c r="B6" s="208" t="s">
        <v>217</v>
      </c>
    </row>
    <row r="7" spans="1:2" ht="21.75" customHeight="1" x14ac:dyDescent="0.2">
      <c r="A7" s="208" t="s">
        <v>81</v>
      </c>
      <c r="B7" s="208" t="s">
        <v>218</v>
      </c>
    </row>
    <row r="8" spans="1:2" ht="21.75" customHeight="1" x14ac:dyDescent="0.2">
      <c r="A8" s="210" t="s">
        <v>273</v>
      </c>
      <c r="B8" s="208" t="s">
        <v>218</v>
      </c>
    </row>
    <row r="9" spans="1:2" ht="21.75" customHeight="1" x14ac:dyDescent="0.2">
      <c r="A9" s="210" t="s">
        <v>329</v>
      </c>
      <c r="B9" s="208" t="s">
        <v>218</v>
      </c>
    </row>
    <row r="10" spans="1:2" ht="21.75" customHeight="1" x14ac:dyDescent="0.2">
      <c r="A10" s="210" t="s">
        <v>274</v>
      </c>
      <c r="B10" s="208" t="s">
        <v>218</v>
      </c>
    </row>
    <row r="12" spans="1:2" ht="21.75" customHeight="1" x14ac:dyDescent="0.2">
      <c r="A12" s="202" t="s">
        <v>485</v>
      </c>
    </row>
    <row r="13" spans="1:2" ht="21.75" customHeight="1" x14ac:dyDescent="0.2">
      <c r="A13" s="208" t="s">
        <v>250</v>
      </c>
      <c r="B13" s="208" t="s">
        <v>219</v>
      </c>
    </row>
    <row r="14" spans="1:2" ht="21.75" customHeight="1" x14ac:dyDescent="0.2">
      <c r="A14" s="208" t="s">
        <v>63</v>
      </c>
      <c r="B14" s="208" t="s">
        <v>219</v>
      </c>
    </row>
    <row r="15" spans="1:2" ht="21.75" customHeight="1" x14ac:dyDescent="0.2">
      <c r="A15" s="208" t="s">
        <v>486</v>
      </c>
      <c r="B15" s="208" t="s">
        <v>220</v>
      </c>
    </row>
    <row r="16" spans="1:2" ht="21.75" customHeight="1" x14ac:dyDescent="0.2">
      <c r="A16" s="208" t="s">
        <v>487</v>
      </c>
      <c r="B16" s="208" t="s">
        <v>220</v>
      </c>
    </row>
    <row r="17" spans="1:2" ht="21.75" customHeight="1" x14ac:dyDescent="0.2">
      <c r="A17" s="208" t="s">
        <v>488</v>
      </c>
      <c r="B17" s="208" t="s">
        <v>220</v>
      </c>
    </row>
    <row r="19" spans="1:2" ht="21.75" customHeight="1" x14ac:dyDescent="0.2">
      <c r="A19" s="202" t="s">
        <v>489</v>
      </c>
    </row>
    <row r="20" spans="1:2" ht="21.75" customHeight="1" x14ac:dyDescent="0.2">
      <c r="A20" s="208" t="s">
        <v>77</v>
      </c>
      <c r="B20" s="208" t="s">
        <v>221</v>
      </c>
    </row>
    <row r="21" spans="1:2" ht="21.75" customHeight="1" x14ac:dyDescent="0.2">
      <c r="A21" s="208" t="s">
        <v>152</v>
      </c>
      <c r="B21" s="211" t="s">
        <v>222</v>
      </c>
    </row>
    <row r="22" spans="1:2" ht="21.75" customHeight="1" x14ac:dyDescent="0.2">
      <c r="A22" s="210" t="s">
        <v>275</v>
      </c>
      <c r="B22" s="211" t="s">
        <v>222</v>
      </c>
    </row>
    <row r="23" spans="1:2" ht="21.75" customHeight="1" x14ac:dyDescent="0.2">
      <c r="A23" s="210" t="s">
        <v>276</v>
      </c>
      <c r="B23" s="211" t="s">
        <v>222</v>
      </c>
    </row>
    <row r="24" spans="1:2" ht="21.75" customHeight="1" x14ac:dyDescent="0.2">
      <c r="A24" s="208" t="s">
        <v>172</v>
      </c>
      <c r="B24" s="208" t="s">
        <v>223</v>
      </c>
    </row>
    <row r="25" spans="1:2" ht="21.75" customHeight="1" x14ac:dyDescent="0.2">
      <c r="A25" s="210" t="s">
        <v>278</v>
      </c>
      <c r="B25" s="208" t="s">
        <v>223</v>
      </c>
    </row>
    <row r="26" spans="1:2" ht="21.75" customHeight="1" x14ac:dyDescent="0.2">
      <c r="A26" s="210" t="s">
        <v>279</v>
      </c>
      <c r="B26" s="208" t="s">
        <v>224</v>
      </c>
    </row>
    <row r="27" spans="1:2" ht="21.75" customHeight="1" x14ac:dyDescent="0.2">
      <c r="A27" s="210" t="s">
        <v>280</v>
      </c>
      <c r="B27" s="208" t="s">
        <v>225</v>
      </c>
    </row>
    <row r="28" spans="1:2" ht="21.75" customHeight="1" x14ac:dyDescent="0.2">
      <c r="A28" s="210" t="s">
        <v>281</v>
      </c>
      <c r="B28" s="208" t="s">
        <v>226</v>
      </c>
    </row>
    <row r="29" spans="1:2" ht="21.75" customHeight="1" x14ac:dyDescent="0.2">
      <c r="A29" s="212"/>
    </row>
    <row r="30" spans="1:2" ht="21.75" customHeight="1" x14ac:dyDescent="0.2">
      <c r="A30" s="202" t="s">
        <v>490</v>
      </c>
    </row>
    <row r="31" spans="1:2" ht="21.75" customHeight="1" x14ac:dyDescent="0.2">
      <c r="A31" s="208" t="s">
        <v>175</v>
      </c>
      <c r="B31" s="208" t="s">
        <v>227</v>
      </c>
    </row>
    <row r="32" spans="1:2" ht="21.75" customHeight="1" x14ac:dyDescent="0.2">
      <c r="A32" s="210" t="s">
        <v>286</v>
      </c>
      <c r="B32" s="208" t="s">
        <v>227</v>
      </c>
    </row>
    <row r="33" spans="1:2" ht="21.75" customHeight="1" x14ac:dyDescent="0.2">
      <c r="A33" s="210" t="s">
        <v>287</v>
      </c>
      <c r="B33" s="208" t="s">
        <v>227</v>
      </c>
    </row>
    <row r="34" spans="1:2" ht="21.75" customHeight="1" x14ac:dyDescent="0.2">
      <c r="A34" s="208" t="s">
        <v>174</v>
      </c>
      <c r="B34" s="208" t="s">
        <v>228</v>
      </c>
    </row>
    <row r="35" spans="1:2" ht="21.75" customHeight="1" x14ac:dyDescent="0.2">
      <c r="A35" s="210" t="s">
        <v>251</v>
      </c>
      <c r="B35" s="208" t="s">
        <v>228</v>
      </c>
    </row>
    <row r="36" spans="1:2" ht="21.75" customHeight="1" x14ac:dyDescent="0.2">
      <c r="A36" s="210" t="s">
        <v>252</v>
      </c>
      <c r="B36" s="208" t="s">
        <v>229</v>
      </c>
    </row>
    <row r="37" spans="1:2" ht="21.75" customHeight="1" x14ac:dyDescent="0.2">
      <c r="A37" s="210" t="s">
        <v>491</v>
      </c>
      <c r="B37" s="208" t="s">
        <v>230</v>
      </c>
    </row>
    <row r="38" spans="1:2" ht="21.75" customHeight="1" x14ac:dyDescent="0.2">
      <c r="A38" s="210" t="s">
        <v>106</v>
      </c>
      <c r="B38" s="208" t="s">
        <v>230</v>
      </c>
    </row>
    <row r="39" spans="1:2" ht="21.75" customHeight="1" x14ac:dyDescent="0.2">
      <c r="A39" s="210" t="s">
        <v>107</v>
      </c>
      <c r="B39" s="208" t="s">
        <v>231</v>
      </c>
    </row>
    <row r="40" spans="1:2" ht="21.75" customHeight="1" x14ac:dyDescent="0.2">
      <c r="A40" s="210" t="s">
        <v>108</v>
      </c>
      <c r="B40" s="208" t="s">
        <v>232</v>
      </c>
    </row>
    <row r="41" spans="1:2" ht="21.75" customHeight="1" x14ac:dyDescent="0.2">
      <c r="A41" s="210" t="s">
        <v>109</v>
      </c>
      <c r="B41" s="208" t="s">
        <v>233</v>
      </c>
    </row>
    <row r="42" spans="1:2" ht="21.75" customHeight="1" x14ac:dyDescent="0.2">
      <c r="A42" s="210" t="s">
        <v>110</v>
      </c>
      <c r="B42" s="208" t="s">
        <v>234</v>
      </c>
    </row>
    <row r="43" spans="1:2" ht="21.75" customHeight="1" x14ac:dyDescent="0.2">
      <c r="A43" s="210" t="s">
        <v>111</v>
      </c>
      <c r="B43" s="208" t="s">
        <v>235</v>
      </c>
    </row>
    <row r="44" spans="1:2" ht="21.75" customHeight="1" x14ac:dyDescent="0.2">
      <c r="A44" s="208" t="s">
        <v>173</v>
      </c>
    </row>
    <row r="45" spans="1:2" ht="21.75" customHeight="1" x14ac:dyDescent="0.2">
      <c r="A45" s="210" t="s">
        <v>251</v>
      </c>
      <c r="B45" s="208" t="s">
        <v>236</v>
      </c>
    </row>
    <row r="46" spans="1:2" ht="21.75" customHeight="1" x14ac:dyDescent="0.2">
      <c r="A46" s="210" t="s">
        <v>272</v>
      </c>
      <c r="B46" s="208" t="s">
        <v>237</v>
      </c>
    </row>
    <row r="47" spans="1:2" ht="21.75" customHeight="1" x14ac:dyDescent="0.2">
      <c r="A47" s="210" t="s">
        <v>271</v>
      </c>
      <c r="B47" s="208" t="s">
        <v>238</v>
      </c>
    </row>
    <row r="48" spans="1:2" ht="21.75" customHeight="1" x14ac:dyDescent="0.2">
      <c r="A48" s="210" t="s">
        <v>113</v>
      </c>
    </row>
    <row r="49" spans="1:2" s="213" customFormat="1" ht="21.75" customHeight="1" x14ac:dyDescent="0.2">
      <c r="A49" s="210" t="s">
        <v>114</v>
      </c>
      <c r="B49" s="208" t="s">
        <v>239</v>
      </c>
    </row>
    <row r="50" spans="1:2" ht="21.75" customHeight="1" x14ac:dyDescent="0.2">
      <c r="A50" s="210" t="s">
        <v>115</v>
      </c>
      <c r="B50" s="208" t="s">
        <v>240</v>
      </c>
    </row>
    <row r="51" spans="1:2" ht="21.75" customHeight="1" x14ac:dyDescent="0.2">
      <c r="A51" s="210" t="s">
        <v>289</v>
      </c>
      <c r="B51" s="208" t="s">
        <v>241</v>
      </c>
    </row>
    <row r="52" spans="1:2" ht="21.75" customHeight="1" x14ac:dyDescent="0.2">
      <c r="A52" s="210" t="s">
        <v>116</v>
      </c>
      <c r="B52" s="208" t="s">
        <v>242</v>
      </c>
    </row>
    <row r="53" spans="1:2" ht="21.75" customHeight="1" x14ac:dyDescent="0.2">
      <c r="A53" s="210" t="s">
        <v>117</v>
      </c>
      <c r="B53" s="208" t="s">
        <v>243</v>
      </c>
    </row>
    <row r="54" spans="1:2" ht="21.75" customHeight="1" x14ac:dyDescent="0.2">
      <c r="A54" s="208" t="s">
        <v>265</v>
      </c>
      <c r="B54" s="208" t="s">
        <v>244</v>
      </c>
    </row>
    <row r="55" spans="1:2" ht="21.75" customHeight="1" x14ac:dyDescent="0.2">
      <c r="A55" s="214" t="s">
        <v>290</v>
      </c>
      <c r="B55" s="208" t="s">
        <v>244</v>
      </c>
    </row>
    <row r="56" spans="1:2" ht="21.75" customHeight="1" x14ac:dyDescent="0.2">
      <c r="A56" s="214" t="s">
        <v>291</v>
      </c>
      <c r="B56" s="208" t="s">
        <v>244</v>
      </c>
    </row>
    <row r="57" spans="1:2" ht="21.75" customHeight="1" x14ac:dyDescent="0.2">
      <c r="A57" s="214" t="s">
        <v>292</v>
      </c>
      <c r="B57" s="208" t="s">
        <v>245</v>
      </c>
    </row>
    <row r="58" spans="1:2" ht="21.75" customHeight="1" x14ac:dyDescent="0.2">
      <c r="A58" s="214" t="s">
        <v>293</v>
      </c>
      <c r="B58" s="208" t="s">
        <v>245</v>
      </c>
    </row>
    <row r="59" spans="1:2" ht="21.75" customHeight="1" x14ac:dyDescent="0.2">
      <c r="A59" s="214" t="s">
        <v>294</v>
      </c>
      <c r="B59" s="208" t="s">
        <v>246</v>
      </c>
    </row>
    <row r="60" spans="1:2" ht="21.75" customHeight="1" x14ac:dyDescent="0.2">
      <c r="A60" s="214" t="s">
        <v>295</v>
      </c>
      <c r="B60" s="208" t="s">
        <v>246</v>
      </c>
    </row>
    <row r="61" spans="1:2" ht="21.75" customHeight="1" x14ac:dyDescent="0.2">
      <c r="A61" s="214" t="s">
        <v>296</v>
      </c>
      <c r="B61" s="208" t="s">
        <v>247</v>
      </c>
    </row>
    <row r="62" spans="1:2" ht="21.75" customHeight="1" x14ac:dyDescent="0.2">
      <c r="A62" s="214" t="s">
        <v>297</v>
      </c>
      <c r="B62" s="208" t="s">
        <v>247</v>
      </c>
    </row>
    <row r="63" spans="1:2" s="402" customFormat="1" ht="21.75" customHeight="1" x14ac:dyDescent="0.2">
      <c r="A63" s="633" t="s">
        <v>518</v>
      </c>
      <c r="B63" s="208" t="s">
        <v>248</v>
      </c>
    </row>
    <row r="64" spans="1:2" ht="21.75" customHeight="1" x14ac:dyDescent="0.2">
      <c r="A64" s="214" t="s">
        <v>298</v>
      </c>
      <c r="B64" s="208" t="s">
        <v>248</v>
      </c>
    </row>
    <row r="65" spans="1:2" ht="21.75" customHeight="1" x14ac:dyDescent="0.2">
      <c r="A65" s="214" t="s">
        <v>299</v>
      </c>
      <c r="B65" s="634" t="s">
        <v>249</v>
      </c>
    </row>
    <row r="66" spans="1:2" ht="21.75" customHeight="1" x14ac:dyDescent="0.2">
      <c r="A66" s="214" t="s">
        <v>300</v>
      </c>
      <c r="B66" s="208" t="s">
        <v>249</v>
      </c>
    </row>
    <row r="67" spans="1:2" ht="21.75" customHeight="1" x14ac:dyDescent="0.2">
      <c r="A67" s="214" t="s">
        <v>301</v>
      </c>
      <c r="B67" s="634" t="s">
        <v>519</v>
      </c>
    </row>
    <row r="68" spans="1:2" ht="21.75" customHeight="1" x14ac:dyDescent="0.2">
      <c r="A68" s="214" t="s">
        <v>304</v>
      </c>
      <c r="B68" s="634" t="s">
        <v>519</v>
      </c>
    </row>
    <row r="69" spans="1:2" ht="21.75" customHeight="1" x14ac:dyDescent="0.2">
      <c r="A69" s="214" t="s">
        <v>303</v>
      </c>
      <c r="B69" s="208" t="s">
        <v>282</v>
      </c>
    </row>
    <row r="70" spans="1:2" ht="21.75" customHeight="1" x14ac:dyDescent="0.2">
      <c r="A70" s="214" t="s">
        <v>112</v>
      </c>
      <c r="B70" s="208" t="s">
        <v>282</v>
      </c>
    </row>
    <row r="71" spans="1:2" ht="21.75" customHeight="1" x14ac:dyDescent="0.2">
      <c r="A71" s="214" t="s">
        <v>302</v>
      </c>
      <c r="B71" s="208" t="s">
        <v>283</v>
      </c>
    </row>
    <row r="72" spans="1:2" ht="21.75" customHeight="1" x14ac:dyDescent="0.2">
      <c r="A72" s="202" t="s">
        <v>481</v>
      </c>
    </row>
    <row r="73" spans="1:2" ht="21.75" customHeight="1" x14ac:dyDescent="0.2">
      <c r="A73" s="208" t="s">
        <v>319</v>
      </c>
      <c r="B73" s="208" t="s">
        <v>253</v>
      </c>
    </row>
    <row r="74" spans="1:2" ht="21.75" customHeight="1" x14ac:dyDescent="0.2">
      <c r="A74" s="214" t="s">
        <v>436</v>
      </c>
      <c r="B74" s="208" t="s">
        <v>434</v>
      </c>
    </row>
    <row r="75" spans="1:2" ht="21.75" customHeight="1" x14ac:dyDescent="0.2">
      <c r="A75" s="214" t="s">
        <v>437</v>
      </c>
      <c r="B75" s="208" t="s">
        <v>435</v>
      </c>
    </row>
    <row r="76" spans="1:2" ht="21.75" customHeight="1" x14ac:dyDescent="0.2">
      <c r="A76" s="208" t="s">
        <v>330</v>
      </c>
      <c r="B76" s="208" t="s">
        <v>254</v>
      </c>
    </row>
    <row r="77" spans="1:2" ht="21.75" customHeight="1" x14ac:dyDescent="0.2">
      <c r="A77" s="214" t="s">
        <v>290</v>
      </c>
      <c r="B77" s="208" t="s">
        <v>254</v>
      </c>
    </row>
    <row r="78" spans="1:2" ht="21.75" customHeight="1" x14ac:dyDescent="0.2">
      <c r="A78" s="214" t="s">
        <v>291</v>
      </c>
      <c r="B78" s="208" t="s">
        <v>254</v>
      </c>
    </row>
    <row r="79" spans="1:2" ht="21.75" customHeight="1" x14ac:dyDescent="0.2">
      <c r="A79" s="214" t="s">
        <v>292</v>
      </c>
      <c r="B79" s="208" t="s">
        <v>255</v>
      </c>
    </row>
    <row r="80" spans="1:2" ht="21.75" customHeight="1" x14ac:dyDescent="0.2">
      <c r="A80" s="214" t="s">
        <v>293</v>
      </c>
      <c r="B80" s="208" t="s">
        <v>255</v>
      </c>
    </row>
    <row r="81" spans="1:2" ht="21.75" customHeight="1" x14ac:dyDescent="0.2">
      <c r="A81" s="214" t="s">
        <v>294</v>
      </c>
      <c r="B81" s="208" t="s">
        <v>256</v>
      </c>
    </row>
    <row r="82" spans="1:2" ht="21.75" customHeight="1" x14ac:dyDescent="0.2">
      <c r="A82" s="214" t="s">
        <v>295</v>
      </c>
      <c r="B82" s="208" t="s">
        <v>256</v>
      </c>
    </row>
    <row r="83" spans="1:2" ht="21.75" customHeight="1" x14ac:dyDescent="0.2">
      <c r="A83" s="214" t="s">
        <v>296</v>
      </c>
      <c r="B83" s="208" t="s">
        <v>257</v>
      </c>
    </row>
    <row r="84" spans="1:2" ht="21.75" customHeight="1" x14ac:dyDescent="0.2">
      <c r="A84" s="214" t="s">
        <v>297</v>
      </c>
      <c r="B84" s="208" t="s">
        <v>257</v>
      </c>
    </row>
    <row r="85" spans="1:2" ht="21.75" customHeight="1" x14ac:dyDescent="0.2">
      <c r="A85" s="214" t="s">
        <v>411</v>
      </c>
      <c r="B85" s="208" t="s">
        <v>258</v>
      </c>
    </row>
    <row r="86" spans="1:2" ht="21.75" customHeight="1" x14ac:dyDescent="0.2">
      <c r="A86" s="214" t="s">
        <v>298</v>
      </c>
      <c r="B86" s="208" t="s">
        <v>258</v>
      </c>
    </row>
    <row r="87" spans="1:2" ht="21.75" customHeight="1" x14ac:dyDescent="0.2">
      <c r="A87" s="214" t="s">
        <v>299</v>
      </c>
      <c r="B87" s="208" t="s">
        <v>259</v>
      </c>
    </row>
    <row r="88" spans="1:2" ht="21.75" customHeight="1" x14ac:dyDescent="0.2">
      <c r="A88" s="214" t="s">
        <v>300</v>
      </c>
      <c r="B88" s="208" t="s">
        <v>259</v>
      </c>
    </row>
    <row r="89" spans="1:2" ht="21.75" customHeight="1" x14ac:dyDescent="0.2">
      <c r="A89" s="214" t="s">
        <v>301</v>
      </c>
      <c r="B89" s="208" t="s">
        <v>285</v>
      </c>
    </row>
    <row r="90" spans="1:2" ht="21.75" customHeight="1" x14ac:dyDescent="0.2">
      <c r="A90" s="214" t="s">
        <v>304</v>
      </c>
      <c r="B90" s="208" t="s">
        <v>285</v>
      </c>
    </row>
    <row r="91" spans="1:2" ht="21.75" customHeight="1" x14ac:dyDescent="0.2">
      <c r="A91" s="214" t="s">
        <v>303</v>
      </c>
      <c r="B91" s="208" t="s">
        <v>284</v>
      </c>
    </row>
    <row r="92" spans="1:2" ht="21.75" customHeight="1" x14ac:dyDescent="0.2">
      <c r="A92" s="214" t="s">
        <v>112</v>
      </c>
      <c r="B92" s="208" t="s">
        <v>284</v>
      </c>
    </row>
    <row r="93" spans="1:2" ht="21.75" customHeight="1" x14ac:dyDescent="0.2">
      <c r="A93" s="214" t="s">
        <v>302</v>
      </c>
      <c r="B93" s="208" t="s">
        <v>412</v>
      </c>
    </row>
    <row r="95" spans="1:2" ht="21.75" customHeight="1" x14ac:dyDescent="0.2">
      <c r="A95" s="202" t="s">
        <v>492</v>
      </c>
    </row>
    <row r="96" spans="1:2" ht="21.75" customHeight="1" x14ac:dyDescent="0.2">
      <c r="A96" s="208" t="s">
        <v>38</v>
      </c>
      <c r="B96" s="208" t="s">
        <v>260</v>
      </c>
    </row>
    <row r="97" spans="1:2" ht="21.75" customHeight="1" x14ac:dyDescent="0.2">
      <c r="A97" s="208" t="s">
        <v>269</v>
      </c>
    </row>
    <row r="98" spans="1:2" ht="21.75" customHeight="1" x14ac:dyDescent="0.2">
      <c r="A98" s="214" t="s">
        <v>298</v>
      </c>
      <c r="B98" s="208" t="s">
        <v>261</v>
      </c>
    </row>
    <row r="99" spans="1:2" ht="21.75" customHeight="1" x14ac:dyDescent="0.2">
      <c r="A99" s="208" t="s">
        <v>270</v>
      </c>
      <c r="B99" s="208" t="s">
        <v>262</v>
      </c>
    </row>
    <row r="100" spans="1:2" ht="21.75" customHeight="1" x14ac:dyDescent="0.2">
      <c r="A100" s="215"/>
    </row>
    <row r="101" spans="1:2" ht="21.75" customHeight="1" x14ac:dyDescent="0.2">
      <c r="A101" s="202" t="s">
        <v>493</v>
      </c>
    </row>
    <row r="102" spans="1:2" ht="21.75" customHeight="1" x14ac:dyDescent="0.2">
      <c r="A102" s="208" t="s">
        <v>126</v>
      </c>
      <c r="B102" s="208" t="s">
        <v>263</v>
      </c>
    </row>
    <row r="103" spans="1:2" ht="21.75" customHeight="1" x14ac:dyDescent="0.2">
      <c r="A103" s="208" t="s">
        <v>277</v>
      </c>
    </row>
    <row r="104" spans="1:2" ht="21.75" customHeight="1" x14ac:dyDescent="0.2">
      <c r="A104" s="214" t="s">
        <v>292</v>
      </c>
      <c r="B104" s="208" t="s">
        <v>266</v>
      </c>
    </row>
    <row r="105" spans="1:2" ht="21.75" customHeight="1" x14ac:dyDescent="0.2">
      <c r="A105" s="214" t="s">
        <v>294</v>
      </c>
      <c r="B105" s="208" t="s">
        <v>266</v>
      </c>
    </row>
    <row r="106" spans="1:2" ht="21.75" customHeight="1" x14ac:dyDescent="0.2">
      <c r="A106" s="214" t="s">
        <v>393</v>
      </c>
      <c r="B106" s="208" t="s">
        <v>267</v>
      </c>
    </row>
    <row r="107" spans="1:2" ht="21.75" customHeight="1" x14ac:dyDescent="0.2">
      <c r="A107" s="214" t="s">
        <v>296</v>
      </c>
      <c r="B107" s="208" t="s">
        <v>267</v>
      </c>
    </row>
    <row r="108" spans="1:2" ht="21.75" customHeight="1" x14ac:dyDescent="0.2">
      <c r="A108" s="214" t="s">
        <v>394</v>
      </c>
      <c r="B108" s="208" t="s">
        <v>332</v>
      </c>
    </row>
    <row r="109" spans="1:2" ht="21.75" customHeight="1" x14ac:dyDescent="0.2">
      <c r="A109" s="214" t="s">
        <v>395</v>
      </c>
      <c r="B109" s="208" t="s">
        <v>332</v>
      </c>
    </row>
    <row r="110" spans="1:2" ht="21.75" customHeight="1" x14ac:dyDescent="0.2">
      <c r="A110" s="214" t="s">
        <v>333</v>
      </c>
      <c r="B110" s="208" t="s">
        <v>392</v>
      </c>
    </row>
    <row r="111" spans="1:2" ht="21.75" customHeight="1" x14ac:dyDescent="0.2">
      <c r="A111" s="214" t="s">
        <v>396</v>
      </c>
      <c r="B111" s="208" t="s">
        <v>392</v>
      </c>
    </row>
    <row r="112" spans="1:2" ht="21.75" customHeight="1" x14ac:dyDescent="0.2">
      <c r="A112" s="214" t="s">
        <v>303</v>
      </c>
      <c r="B112" s="208" t="s">
        <v>264</v>
      </c>
    </row>
    <row r="113" spans="1:2" ht="21.75" customHeight="1" x14ac:dyDescent="0.2">
      <c r="A113" s="214" t="s">
        <v>112</v>
      </c>
      <c r="B113" s="208" t="s">
        <v>264</v>
      </c>
    </row>
    <row r="114" spans="1:2" ht="21.75" customHeight="1" x14ac:dyDescent="0.2">
      <c r="A114" s="214" t="s">
        <v>302</v>
      </c>
      <c r="B114" s="208" t="s">
        <v>268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dimension ref="A1:N75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172</v>
      </c>
    </row>
    <row r="3" spans="1:14" ht="14.25" thickBot="1" x14ac:dyDescent="0.3">
      <c r="A3" s="144" t="s">
        <v>500</v>
      </c>
    </row>
    <row r="4" spans="1:14" ht="14.25" thickBot="1" x14ac:dyDescent="0.3">
      <c r="A4" s="421" t="s">
        <v>389</v>
      </c>
      <c r="B4" s="422" t="s">
        <v>40</v>
      </c>
      <c r="C4" s="423" t="s">
        <v>41</v>
      </c>
      <c r="D4" s="423" t="s">
        <v>42</v>
      </c>
      <c r="E4" s="423" t="s">
        <v>43</v>
      </c>
      <c r="F4" s="423" t="s">
        <v>44</v>
      </c>
      <c r="G4" s="423" t="s">
        <v>45</v>
      </c>
      <c r="H4" s="423" t="s">
        <v>46</v>
      </c>
      <c r="I4" s="423" t="s">
        <v>47</v>
      </c>
      <c r="J4" s="423" t="s">
        <v>48</v>
      </c>
      <c r="K4" s="423" t="s">
        <v>49</v>
      </c>
      <c r="L4" s="423" t="s">
        <v>50</v>
      </c>
      <c r="M4" s="424" t="s">
        <v>51</v>
      </c>
      <c r="N4" s="421" t="s">
        <v>335</v>
      </c>
    </row>
    <row r="5" spans="1:14" ht="14.25" thickBot="1" x14ac:dyDescent="0.3">
      <c r="A5" s="406" t="s">
        <v>23</v>
      </c>
      <c r="B5" s="425">
        <f>SUM(B6:B10)</f>
        <v>45293.582000000002</v>
      </c>
      <c r="C5" s="425">
        <f t="shared" ref="C5:N5" si="0">SUM(C6:C10)</f>
        <v>44435.998999999996</v>
      </c>
      <c r="D5" s="425">
        <f t="shared" si="0"/>
        <v>51364.548000000003</v>
      </c>
      <c r="E5" s="425">
        <f t="shared" si="0"/>
        <v>53431.186000000002</v>
      </c>
      <c r="F5" s="425">
        <f t="shared" si="0"/>
        <v>52414.455000000002</v>
      </c>
      <c r="G5" s="425">
        <f t="shared" si="0"/>
        <v>35639.671000000002</v>
      </c>
      <c r="H5" s="425">
        <f t="shared" si="0"/>
        <v>49506.423999999999</v>
      </c>
      <c r="I5" s="425">
        <f t="shared" si="0"/>
        <v>47327</v>
      </c>
      <c r="J5" s="425">
        <f t="shared" si="0"/>
        <v>43913.414000000004</v>
      </c>
      <c r="K5" s="425">
        <f t="shared" si="0"/>
        <v>52869.925000000003</v>
      </c>
      <c r="L5" s="425">
        <f t="shared" si="0"/>
        <v>46897.888999999996</v>
      </c>
      <c r="M5" s="465">
        <f t="shared" si="0"/>
        <v>49154.236000000004</v>
      </c>
      <c r="N5" s="407">
        <f t="shared" si="0"/>
        <v>572248.32900000003</v>
      </c>
    </row>
    <row r="6" spans="1:14" s="119" customFormat="1" ht="14.25" x14ac:dyDescent="0.3">
      <c r="A6" s="408" t="s">
        <v>336</v>
      </c>
      <c r="B6" s="428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30"/>
      <c r="N6" s="411">
        <f t="shared" ref="N6:N7" si="1">SUM(B6:M6)</f>
        <v>0</v>
      </c>
    </row>
    <row r="7" spans="1:14" s="119" customFormat="1" ht="14.25" x14ac:dyDescent="0.3">
      <c r="A7" s="410" t="s">
        <v>380</v>
      </c>
      <c r="B7" s="431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3"/>
      <c r="N7" s="411">
        <f t="shared" si="1"/>
        <v>0</v>
      </c>
    </row>
    <row r="8" spans="1:14" s="119" customFormat="1" ht="14.25" x14ac:dyDescent="0.3">
      <c r="A8" s="469" t="s">
        <v>388</v>
      </c>
      <c r="B8" s="555">
        <v>19646.63</v>
      </c>
      <c r="C8" s="556">
        <v>19929.421999999999</v>
      </c>
      <c r="D8" s="556">
        <v>23048.343000000001</v>
      </c>
      <c r="E8" s="556">
        <v>23494.710999999999</v>
      </c>
      <c r="F8" s="556">
        <v>23999.213</v>
      </c>
      <c r="G8" s="556">
        <v>17369.812000000002</v>
      </c>
      <c r="H8" s="556">
        <v>23444.43</v>
      </c>
      <c r="I8" s="556">
        <v>21420.659</v>
      </c>
      <c r="J8" s="556">
        <v>20403.575000000001</v>
      </c>
      <c r="K8" s="556">
        <v>24033.576000000001</v>
      </c>
      <c r="L8" s="556">
        <v>20816.550999999999</v>
      </c>
      <c r="M8" s="557">
        <v>22371.196</v>
      </c>
      <c r="N8" s="417">
        <f>SUM(B8:M8)</f>
        <v>259978.11800000005</v>
      </c>
    </row>
    <row r="9" spans="1:14" s="119" customFormat="1" ht="14.25" x14ac:dyDescent="0.3">
      <c r="A9" s="469" t="s">
        <v>337</v>
      </c>
      <c r="B9" s="555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7"/>
      <c r="N9" s="417">
        <f t="shared" ref="N9:N10" si="2">SUM(B9:M9)</f>
        <v>0</v>
      </c>
    </row>
    <row r="10" spans="1:14" s="119" customFormat="1" ht="15" thickBot="1" x14ac:dyDescent="0.35">
      <c r="A10" s="565" t="s">
        <v>338</v>
      </c>
      <c r="B10" s="561">
        <v>25646.952000000001</v>
      </c>
      <c r="C10" s="562">
        <v>24506.577000000001</v>
      </c>
      <c r="D10" s="562">
        <v>28316.205000000002</v>
      </c>
      <c r="E10" s="562">
        <v>29936.474999999999</v>
      </c>
      <c r="F10" s="562">
        <v>28415.241999999998</v>
      </c>
      <c r="G10" s="562">
        <v>18269.859</v>
      </c>
      <c r="H10" s="562">
        <v>26061.993999999999</v>
      </c>
      <c r="I10" s="562">
        <v>25906.341</v>
      </c>
      <c r="J10" s="562">
        <v>23509.839</v>
      </c>
      <c r="K10" s="562">
        <v>28836.348999999998</v>
      </c>
      <c r="L10" s="562">
        <v>26081.338</v>
      </c>
      <c r="M10" s="563">
        <v>26783.040000000001</v>
      </c>
      <c r="N10" s="417">
        <f t="shared" si="2"/>
        <v>312270.21100000001</v>
      </c>
    </row>
    <row r="11" spans="1:14" ht="14.25" thickBot="1" x14ac:dyDescent="0.3">
      <c r="A11" s="406" t="s">
        <v>339</v>
      </c>
      <c r="B11" s="425">
        <f>SUM(B12:B19)</f>
        <v>731.89200000000028</v>
      </c>
      <c r="C11" s="425">
        <f t="shared" ref="C11:N11" si="3">SUM(C12:C19)</f>
        <v>570.98599999999988</v>
      </c>
      <c r="D11" s="425">
        <f t="shared" si="3"/>
        <v>940.59400000000005</v>
      </c>
      <c r="E11" s="425">
        <f t="shared" si="3"/>
        <v>628.27500000000009</v>
      </c>
      <c r="F11" s="425">
        <f t="shared" si="3"/>
        <v>700</v>
      </c>
      <c r="G11" s="425">
        <f t="shared" si="3"/>
        <v>639.34799999999996</v>
      </c>
      <c r="H11" s="425">
        <f t="shared" si="3"/>
        <v>200</v>
      </c>
      <c r="I11" s="425">
        <f t="shared" si="3"/>
        <v>762.5590000000002</v>
      </c>
      <c r="J11" s="425">
        <f t="shared" si="3"/>
        <v>1085.2750000000001</v>
      </c>
      <c r="K11" s="425">
        <f t="shared" si="3"/>
        <v>438.28999999999996</v>
      </c>
      <c r="L11" s="425">
        <f t="shared" si="3"/>
        <v>863.49200000000019</v>
      </c>
      <c r="M11" s="465">
        <f t="shared" si="3"/>
        <v>698.64799999999968</v>
      </c>
      <c r="N11" s="407">
        <f t="shared" si="3"/>
        <v>8259.3590000000004</v>
      </c>
    </row>
    <row r="12" spans="1:14" ht="14.25" x14ac:dyDescent="0.3">
      <c r="A12" s="408" t="s">
        <v>340</v>
      </c>
      <c r="B12" s="428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30"/>
      <c r="N12" s="411">
        <f t="shared" ref="N12:N15" si="4">SUM(B12:M12)</f>
        <v>0</v>
      </c>
    </row>
    <row r="13" spans="1:14" ht="14.25" x14ac:dyDescent="0.3">
      <c r="A13" s="408" t="s">
        <v>397</v>
      </c>
      <c r="B13" s="428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30"/>
      <c r="N13" s="411">
        <f t="shared" si="4"/>
        <v>0</v>
      </c>
    </row>
    <row r="14" spans="1:14" ht="14.25" x14ac:dyDescent="0.3">
      <c r="A14" s="469" t="s">
        <v>341</v>
      </c>
      <c r="B14" s="555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7"/>
      <c r="N14" s="411">
        <f t="shared" si="4"/>
        <v>0</v>
      </c>
    </row>
    <row r="15" spans="1:14" ht="14.25" x14ac:dyDescent="0.3">
      <c r="A15" s="469" t="s">
        <v>342</v>
      </c>
      <c r="B15" s="555"/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7"/>
      <c r="N15" s="411">
        <f t="shared" si="4"/>
        <v>0</v>
      </c>
    </row>
    <row r="16" spans="1:14" s="119" customFormat="1" ht="14.25" x14ac:dyDescent="0.3">
      <c r="A16" s="469" t="s">
        <v>343</v>
      </c>
      <c r="B16" s="555">
        <v>2914.2860000000001</v>
      </c>
      <c r="C16" s="556">
        <v>2263.6129999999998</v>
      </c>
      <c r="D16" s="556">
        <v>3647.6350000000002</v>
      </c>
      <c r="E16" s="556">
        <v>3369.1489999999999</v>
      </c>
      <c r="F16" s="556">
        <v>3023</v>
      </c>
      <c r="G16" s="556">
        <v>3324.1439999999998</v>
      </c>
      <c r="H16" s="556">
        <v>2200</v>
      </c>
      <c r="I16" s="556">
        <v>3302.5590000000002</v>
      </c>
      <c r="J16" s="556">
        <v>3785.8409999999999</v>
      </c>
      <c r="K16" s="556">
        <v>2918.1779999999999</v>
      </c>
      <c r="L16" s="556">
        <v>2945.9670000000001</v>
      </c>
      <c r="M16" s="557">
        <v>4140.8789999999999</v>
      </c>
      <c r="N16" s="417">
        <f>SUM(B16:M16)</f>
        <v>37835.250999999997</v>
      </c>
    </row>
    <row r="17" spans="1:14" s="119" customFormat="1" ht="14.25" x14ac:dyDescent="0.3">
      <c r="A17" s="469" t="s">
        <v>344</v>
      </c>
      <c r="B17" s="555"/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7"/>
      <c r="N17" s="417">
        <f t="shared" ref="N17:N19" si="5">SUM(B17:M17)</f>
        <v>0</v>
      </c>
    </row>
    <row r="18" spans="1:14" s="119" customFormat="1" ht="14.25" x14ac:dyDescent="0.3">
      <c r="A18" s="469" t="s">
        <v>345</v>
      </c>
      <c r="B18" s="555">
        <v>-2182.3939999999998</v>
      </c>
      <c r="C18" s="556">
        <v>-1692.627</v>
      </c>
      <c r="D18" s="556">
        <v>-2707.0410000000002</v>
      </c>
      <c r="E18" s="556">
        <v>-2740.8739999999998</v>
      </c>
      <c r="F18" s="556">
        <v>-2323</v>
      </c>
      <c r="G18" s="556">
        <v>-2684.7959999999998</v>
      </c>
      <c r="H18" s="556">
        <v>-2000</v>
      </c>
      <c r="I18" s="556">
        <v>-2540</v>
      </c>
      <c r="J18" s="556">
        <v>-2700.5659999999998</v>
      </c>
      <c r="K18" s="556">
        <v>-2479.8879999999999</v>
      </c>
      <c r="L18" s="556">
        <v>-2082.4749999999999</v>
      </c>
      <c r="M18" s="557">
        <v>-3442.2310000000002</v>
      </c>
      <c r="N18" s="417">
        <f t="shared" si="5"/>
        <v>-29575.891999999996</v>
      </c>
    </row>
    <row r="19" spans="1:14" s="119" customFormat="1" ht="15" thickBot="1" x14ac:dyDescent="0.35">
      <c r="A19" s="589" t="s">
        <v>510</v>
      </c>
      <c r="B19" s="594"/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8"/>
      <c r="N19" s="417">
        <f t="shared" si="5"/>
        <v>0</v>
      </c>
    </row>
    <row r="20" spans="1:14" ht="14.25" thickBot="1" x14ac:dyDescent="0.3">
      <c r="A20" s="406" t="s">
        <v>24</v>
      </c>
      <c r="B20" s="425">
        <f>SUM(B21:B22)</f>
        <v>3058.6280000000002</v>
      </c>
      <c r="C20" s="425">
        <f t="shared" ref="C20:N20" si="6">SUM(C21:C22)</f>
        <v>2064.694</v>
      </c>
      <c r="D20" s="425">
        <f t="shared" si="6"/>
        <v>5713.4040000000005</v>
      </c>
      <c r="E20" s="425">
        <f t="shared" si="6"/>
        <v>2616.5459999999998</v>
      </c>
      <c r="F20" s="425">
        <f t="shared" si="6"/>
        <v>3422.8069999999998</v>
      </c>
      <c r="G20" s="425">
        <f t="shared" si="6"/>
        <v>3435.9450000000002</v>
      </c>
      <c r="H20" s="425">
        <f t="shared" si="6"/>
        <v>843.78200000000004</v>
      </c>
      <c r="I20" s="425">
        <f t="shared" si="6"/>
        <v>2712.779</v>
      </c>
      <c r="J20" s="425">
        <f t="shared" si="6"/>
        <v>3338.2930000000001</v>
      </c>
      <c r="K20" s="425">
        <f t="shared" si="6"/>
        <v>4256.46</v>
      </c>
      <c r="L20" s="425">
        <f t="shared" si="6"/>
        <v>4361.9229999999998</v>
      </c>
      <c r="M20" s="465">
        <f t="shared" si="6"/>
        <v>4384.4560000000001</v>
      </c>
      <c r="N20" s="407">
        <f t="shared" si="6"/>
        <v>40209.716999999997</v>
      </c>
    </row>
    <row r="21" spans="1:14" ht="14.25" x14ac:dyDescent="0.3">
      <c r="A21" s="408" t="s">
        <v>346</v>
      </c>
      <c r="B21" s="428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30"/>
      <c r="N21" s="409">
        <f>SUM(B21:M21)</f>
        <v>0</v>
      </c>
    </row>
    <row r="22" spans="1:14" s="119" customFormat="1" ht="15" thickBot="1" x14ac:dyDescent="0.35">
      <c r="A22" s="565" t="s">
        <v>347</v>
      </c>
      <c r="B22" s="561">
        <v>3058.6280000000002</v>
      </c>
      <c r="C22" s="562">
        <v>2064.694</v>
      </c>
      <c r="D22" s="562">
        <v>5713.4040000000005</v>
      </c>
      <c r="E22" s="562">
        <v>2616.5459999999998</v>
      </c>
      <c r="F22" s="562">
        <v>3422.8069999999998</v>
      </c>
      <c r="G22" s="562">
        <v>3435.9450000000002</v>
      </c>
      <c r="H22" s="562">
        <v>843.78200000000004</v>
      </c>
      <c r="I22" s="562">
        <v>2712.779</v>
      </c>
      <c r="J22" s="562">
        <v>3338.2930000000001</v>
      </c>
      <c r="K22" s="562">
        <v>4256.46</v>
      </c>
      <c r="L22" s="562">
        <v>4361.9229999999998</v>
      </c>
      <c r="M22" s="563">
        <v>4384.4560000000001</v>
      </c>
      <c r="N22" s="418">
        <f>SUM(B22:M22)</f>
        <v>40209.716999999997</v>
      </c>
    </row>
    <row r="23" spans="1:14" ht="14.25" thickBot="1" x14ac:dyDescent="0.3">
      <c r="A23" s="406" t="s">
        <v>348</v>
      </c>
      <c r="B23" s="425">
        <f t="shared" ref="B23:N23" si="7">SUM(B24:B31)</f>
        <v>4810.4369999999999</v>
      </c>
      <c r="C23" s="425">
        <f t="shared" si="7"/>
        <v>3584.6909999999998</v>
      </c>
      <c r="D23" s="425">
        <f t="shared" si="7"/>
        <v>8467.9009999999998</v>
      </c>
      <c r="E23" s="425">
        <f t="shared" si="7"/>
        <v>4158.1239999999998</v>
      </c>
      <c r="F23" s="425">
        <f t="shared" si="7"/>
        <v>5088.3760000000002</v>
      </c>
      <c r="G23" s="425">
        <f t="shared" si="7"/>
        <v>4881.2470000000003</v>
      </c>
      <c r="H23" s="425">
        <f t="shared" si="7"/>
        <v>1366.242</v>
      </c>
      <c r="I23" s="425">
        <f t="shared" si="7"/>
        <v>4585.1130000000003</v>
      </c>
      <c r="J23" s="425">
        <f t="shared" si="7"/>
        <v>5480.3</v>
      </c>
      <c r="K23" s="425">
        <f t="shared" si="7"/>
        <v>7579.3469999999998</v>
      </c>
      <c r="L23" s="425">
        <f t="shared" si="7"/>
        <v>7312.0339999999997</v>
      </c>
      <c r="M23" s="465">
        <f t="shared" si="7"/>
        <v>7647.4290000000001</v>
      </c>
      <c r="N23" s="407">
        <f t="shared" si="7"/>
        <v>64961.241000000009</v>
      </c>
    </row>
    <row r="24" spans="1:14" ht="14.25" x14ac:dyDescent="0.3">
      <c r="A24" s="469" t="s">
        <v>381</v>
      </c>
      <c r="B24" s="555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7"/>
      <c r="N24" s="411">
        <f>SUM(B24:M24)</f>
        <v>0</v>
      </c>
    </row>
    <row r="25" spans="1:14" ht="14.25" x14ac:dyDescent="0.3">
      <c r="A25" s="564" t="s">
        <v>398</v>
      </c>
      <c r="B25" s="558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60"/>
      <c r="N25" s="409">
        <f>SUM(B25:M25)</f>
        <v>0</v>
      </c>
    </row>
    <row r="26" spans="1:14" ht="14.25" x14ac:dyDescent="0.3">
      <c r="A26" s="469" t="s">
        <v>310</v>
      </c>
      <c r="B26" s="555"/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7"/>
      <c r="N26" s="409">
        <f t="shared" ref="N26:N42" si="8">SUM(B26:M26)</f>
        <v>0</v>
      </c>
    </row>
    <row r="27" spans="1:14" ht="14.25" x14ac:dyDescent="0.3">
      <c r="A27" s="469" t="s">
        <v>349</v>
      </c>
      <c r="B27" s="555"/>
      <c r="C27" s="556"/>
      <c r="D27" s="556"/>
      <c r="E27" s="556"/>
      <c r="F27" s="556"/>
      <c r="G27" s="556"/>
      <c r="H27" s="556"/>
      <c r="I27" s="556"/>
      <c r="J27" s="556"/>
      <c r="K27" s="556"/>
      <c r="L27" s="556"/>
      <c r="M27" s="557"/>
      <c r="N27" s="409">
        <f t="shared" si="8"/>
        <v>0</v>
      </c>
    </row>
    <row r="28" spans="1:14" s="119" customFormat="1" ht="14.25" x14ac:dyDescent="0.3">
      <c r="A28" s="469" t="s">
        <v>350</v>
      </c>
      <c r="B28" s="555">
        <v>4810.4369999999999</v>
      </c>
      <c r="C28" s="556">
        <v>3584.6909999999998</v>
      </c>
      <c r="D28" s="556">
        <v>8467.9009999999998</v>
      </c>
      <c r="E28" s="556">
        <v>4158.1239999999998</v>
      </c>
      <c r="F28" s="556">
        <v>5088.3760000000002</v>
      </c>
      <c r="G28" s="556">
        <v>4881.2470000000003</v>
      </c>
      <c r="H28" s="556">
        <v>1366.242</v>
      </c>
      <c r="I28" s="556">
        <v>4585.1130000000003</v>
      </c>
      <c r="J28" s="556">
        <v>5480.3</v>
      </c>
      <c r="K28" s="556">
        <v>7579.3469999999998</v>
      </c>
      <c r="L28" s="556">
        <v>7312.0339999999997</v>
      </c>
      <c r="M28" s="557">
        <v>7647.4290000000001</v>
      </c>
      <c r="N28" s="416">
        <f t="shared" si="8"/>
        <v>64961.241000000009</v>
      </c>
    </row>
    <row r="29" spans="1:14" ht="14.25" x14ac:dyDescent="0.3">
      <c r="A29" s="469" t="s">
        <v>382</v>
      </c>
      <c r="B29" s="555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7"/>
      <c r="N29" s="409">
        <f t="shared" si="8"/>
        <v>0</v>
      </c>
    </row>
    <row r="30" spans="1:14" ht="14.25" x14ac:dyDescent="0.3">
      <c r="A30" s="469" t="s">
        <v>309</v>
      </c>
      <c r="B30" s="555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7"/>
      <c r="N30" s="409">
        <f t="shared" si="8"/>
        <v>0</v>
      </c>
    </row>
    <row r="31" spans="1:14" ht="15" thickBot="1" x14ac:dyDescent="0.35">
      <c r="A31" s="565" t="s">
        <v>351</v>
      </c>
      <c r="B31" s="561"/>
      <c r="C31" s="562"/>
      <c r="D31" s="562"/>
      <c r="E31" s="562"/>
      <c r="F31" s="562"/>
      <c r="G31" s="562"/>
      <c r="H31" s="562"/>
      <c r="I31" s="562"/>
      <c r="J31" s="562"/>
      <c r="K31" s="562"/>
      <c r="L31" s="562"/>
      <c r="M31" s="563"/>
      <c r="N31" s="409">
        <f t="shared" si="8"/>
        <v>0</v>
      </c>
    </row>
    <row r="32" spans="1:14" ht="14.25" thickBot="1" x14ac:dyDescent="0.3">
      <c r="A32" s="406" t="s">
        <v>352</v>
      </c>
      <c r="B32" s="425">
        <f>SUM(B33:B40)</f>
        <v>0</v>
      </c>
      <c r="C32" s="425">
        <f t="shared" ref="C32:N32" si="9">SUM(C33:C40)</f>
        <v>0</v>
      </c>
      <c r="D32" s="425">
        <f t="shared" si="9"/>
        <v>0</v>
      </c>
      <c r="E32" s="425">
        <f t="shared" si="9"/>
        <v>0</v>
      </c>
      <c r="F32" s="425">
        <f t="shared" si="9"/>
        <v>0</v>
      </c>
      <c r="G32" s="425">
        <f t="shared" si="9"/>
        <v>0</v>
      </c>
      <c r="H32" s="425">
        <f t="shared" si="9"/>
        <v>0</v>
      </c>
      <c r="I32" s="425">
        <f t="shared" si="9"/>
        <v>0</v>
      </c>
      <c r="J32" s="425">
        <f t="shared" si="9"/>
        <v>0</v>
      </c>
      <c r="K32" s="425">
        <f t="shared" si="9"/>
        <v>0</v>
      </c>
      <c r="L32" s="425">
        <f t="shared" si="9"/>
        <v>0</v>
      </c>
      <c r="M32" s="465">
        <f t="shared" si="9"/>
        <v>0</v>
      </c>
      <c r="N32" s="407">
        <f t="shared" si="9"/>
        <v>0</v>
      </c>
    </row>
    <row r="33" spans="1:14" ht="14.25" x14ac:dyDescent="0.3">
      <c r="A33" s="408" t="s">
        <v>311</v>
      </c>
      <c r="B33" s="428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30"/>
      <c r="N33" s="409">
        <f t="shared" si="8"/>
        <v>0</v>
      </c>
    </row>
    <row r="34" spans="1:14" ht="14.25" x14ac:dyDescent="0.3">
      <c r="A34" s="410" t="s">
        <v>383</v>
      </c>
      <c r="B34" s="431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3"/>
      <c r="N34" s="409">
        <f t="shared" si="8"/>
        <v>0</v>
      </c>
    </row>
    <row r="35" spans="1:14" ht="14.25" x14ac:dyDescent="0.3">
      <c r="A35" s="410" t="s">
        <v>353</v>
      </c>
      <c r="B35" s="431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3"/>
      <c r="N35" s="409">
        <f t="shared" si="8"/>
        <v>0</v>
      </c>
    </row>
    <row r="36" spans="1:14" ht="14.25" x14ac:dyDescent="0.3">
      <c r="A36" s="410" t="s">
        <v>354</v>
      </c>
      <c r="B36" s="431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3"/>
      <c r="N36" s="409">
        <f t="shared" si="8"/>
        <v>0</v>
      </c>
    </row>
    <row r="37" spans="1:14" ht="12" customHeight="1" x14ac:dyDescent="0.3">
      <c r="A37" s="410" t="s">
        <v>355</v>
      </c>
      <c r="B37" s="431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3"/>
      <c r="N37" s="409">
        <f t="shared" si="8"/>
        <v>0</v>
      </c>
    </row>
    <row r="38" spans="1:14" ht="14.25" x14ac:dyDescent="0.3">
      <c r="A38" s="410" t="s">
        <v>356</v>
      </c>
      <c r="B38" s="431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3"/>
      <c r="N38" s="409">
        <f t="shared" si="8"/>
        <v>0</v>
      </c>
    </row>
    <row r="39" spans="1:14" ht="14.25" x14ac:dyDescent="0.3">
      <c r="A39" s="410" t="s">
        <v>511</v>
      </c>
      <c r="B39" s="431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  <c r="N39" s="409">
        <f t="shared" si="8"/>
        <v>0</v>
      </c>
    </row>
    <row r="40" spans="1:14" ht="15" thickBot="1" x14ac:dyDescent="0.35">
      <c r="A40" s="414" t="s">
        <v>512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554"/>
      <c r="N40" s="409">
        <f t="shared" si="8"/>
        <v>0</v>
      </c>
    </row>
    <row r="41" spans="1:14" ht="14.25" thickBot="1" x14ac:dyDescent="0.3">
      <c r="A41" s="406" t="s">
        <v>357</v>
      </c>
      <c r="B41" s="425">
        <f>SUM(B42)</f>
        <v>0</v>
      </c>
      <c r="C41" s="425">
        <f t="shared" ref="C41:N41" si="10">SUM(C42)</f>
        <v>0</v>
      </c>
      <c r="D41" s="425">
        <f t="shared" si="10"/>
        <v>0</v>
      </c>
      <c r="E41" s="425">
        <f t="shared" si="10"/>
        <v>0</v>
      </c>
      <c r="F41" s="425">
        <f t="shared" si="10"/>
        <v>0</v>
      </c>
      <c r="G41" s="425">
        <f t="shared" si="10"/>
        <v>0</v>
      </c>
      <c r="H41" s="425">
        <f t="shared" si="10"/>
        <v>0</v>
      </c>
      <c r="I41" s="425">
        <f t="shared" si="10"/>
        <v>0</v>
      </c>
      <c r="J41" s="425">
        <f t="shared" si="10"/>
        <v>0</v>
      </c>
      <c r="K41" s="425">
        <f t="shared" si="10"/>
        <v>0</v>
      </c>
      <c r="L41" s="425">
        <f t="shared" si="10"/>
        <v>0</v>
      </c>
      <c r="M41" s="465">
        <f t="shared" si="10"/>
        <v>0</v>
      </c>
      <c r="N41" s="407">
        <f t="shared" si="10"/>
        <v>0</v>
      </c>
    </row>
    <row r="42" spans="1:14" ht="15" thickBot="1" x14ac:dyDescent="0.35">
      <c r="A42" s="414" t="s">
        <v>358</v>
      </c>
      <c r="B42" s="437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9"/>
      <c r="N42" s="409">
        <f t="shared" si="8"/>
        <v>0</v>
      </c>
    </row>
    <row r="43" spans="1:14" ht="14.25" thickBot="1" x14ac:dyDescent="0.3">
      <c r="A43" s="406" t="s">
        <v>359</v>
      </c>
      <c r="B43" s="425">
        <f>SUM(B44:B48)</f>
        <v>2388.5729999999999</v>
      </c>
      <c r="C43" s="425">
        <f t="shared" ref="C43:N43" si="11">SUM(C44:C48)</f>
        <v>2076.5210000000002</v>
      </c>
      <c r="D43" s="425">
        <f t="shared" si="11"/>
        <v>2390.8229999999999</v>
      </c>
      <c r="E43" s="425">
        <f t="shared" si="11"/>
        <v>2353.0819999999999</v>
      </c>
      <c r="F43" s="425">
        <f t="shared" si="11"/>
        <v>2169.6799999999998</v>
      </c>
      <c r="G43" s="425">
        <f t="shared" si="11"/>
        <v>3060.36</v>
      </c>
      <c r="H43" s="425">
        <f t="shared" si="11"/>
        <v>18998.201000000001</v>
      </c>
      <c r="I43" s="425">
        <f t="shared" si="11"/>
        <v>2815.4</v>
      </c>
      <c r="J43" s="425">
        <f t="shared" si="11"/>
        <v>2543.3539999999998</v>
      </c>
      <c r="K43" s="425">
        <f t="shared" si="11"/>
        <v>3533.107</v>
      </c>
      <c r="L43" s="425">
        <f t="shared" si="11"/>
        <v>3073.538</v>
      </c>
      <c r="M43" s="465">
        <f t="shared" si="11"/>
        <v>3881.24</v>
      </c>
      <c r="N43" s="407">
        <f t="shared" si="11"/>
        <v>49283.879000000008</v>
      </c>
    </row>
    <row r="44" spans="1:14" ht="14.25" x14ac:dyDescent="0.3">
      <c r="A44" s="408" t="s">
        <v>384</v>
      </c>
      <c r="B44" s="440"/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2"/>
      <c r="N44" s="418">
        <f t="shared" ref="N44:N46" si="12">SUM(B44:M44)</f>
        <v>0</v>
      </c>
    </row>
    <row r="45" spans="1:14" ht="14.25" x14ac:dyDescent="0.3">
      <c r="A45" s="410" t="s">
        <v>360</v>
      </c>
      <c r="B45" s="431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3"/>
      <c r="N45" s="418">
        <f t="shared" si="12"/>
        <v>0</v>
      </c>
    </row>
    <row r="46" spans="1:14" ht="14.25" x14ac:dyDescent="0.3">
      <c r="A46" s="410" t="s">
        <v>385</v>
      </c>
      <c r="B46" s="431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3"/>
      <c r="N46" s="418">
        <f t="shared" si="12"/>
        <v>0</v>
      </c>
    </row>
    <row r="47" spans="1:14" s="119" customFormat="1" ht="14.25" x14ac:dyDescent="0.3">
      <c r="A47" s="565" t="s">
        <v>361</v>
      </c>
      <c r="B47" s="561">
        <v>2388.5729999999999</v>
      </c>
      <c r="C47" s="562">
        <v>2076.5210000000002</v>
      </c>
      <c r="D47" s="562">
        <v>2390.8229999999999</v>
      </c>
      <c r="E47" s="562">
        <v>2353.0819999999999</v>
      </c>
      <c r="F47" s="562">
        <v>2169.6799999999998</v>
      </c>
      <c r="G47" s="562">
        <v>3060.36</v>
      </c>
      <c r="H47" s="562">
        <v>18998.201000000001</v>
      </c>
      <c r="I47" s="562">
        <v>2815.4</v>
      </c>
      <c r="J47" s="562">
        <v>2543.3539999999998</v>
      </c>
      <c r="K47" s="562">
        <v>3533.107</v>
      </c>
      <c r="L47" s="562">
        <v>3073.538</v>
      </c>
      <c r="M47" s="563">
        <v>3881.24</v>
      </c>
      <c r="N47" s="418">
        <f>SUM(B47:M47)</f>
        <v>49283.879000000008</v>
      </c>
    </row>
    <row r="48" spans="1:14" ht="15" thickBot="1" x14ac:dyDescent="0.35">
      <c r="A48" s="412" t="s">
        <v>405</v>
      </c>
      <c r="B48" s="434"/>
      <c r="C48" s="435"/>
      <c r="D48" s="435"/>
      <c r="E48" s="435"/>
      <c r="F48" s="435"/>
      <c r="G48" s="432"/>
      <c r="H48" s="435"/>
      <c r="I48" s="435"/>
      <c r="J48" s="435"/>
      <c r="K48" s="435"/>
      <c r="L48" s="435"/>
      <c r="M48" s="436"/>
      <c r="N48" s="418">
        <f>SUM(B48:M48)</f>
        <v>0</v>
      </c>
    </row>
    <row r="49" spans="1:14" ht="14.25" thickBot="1" x14ac:dyDescent="0.3">
      <c r="A49" s="406" t="s">
        <v>362</v>
      </c>
      <c r="B49" s="425">
        <f t="shared" ref="B49:N49" si="13">SUM(B50:B54)</f>
        <v>7393.5190000000002</v>
      </c>
      <c r="C49" s="425">
        <f t="shared" si="13"/>
        <v>5380.7950000000001</v>
      </c>
      <c r="D49" s="425">
        <f t="shared" si="13"/>
        <v>13776.103999999999</v>
      </c>
      <c r="E49" s="425">
        <f t="shared" si="13"/>
        <v>8115.98</v>
      </c>
      <c r="F49" s="425">
        <f t="shared" si="13"/>
        <v>9700.8070000000007</v>
      </c>
      <c r="G49" s="425">
        <f t="shared" si="13"/>
        <v>8908.1029999999992</v>
      </c>
      <c r="H49" s="425">
        <f t="shared" si="13"/>
        <v>2665.6550000000002</v>
      </c>
      <c r="I49" s="425">
        <f t="shared" si="13"/>
        <v>8438.1209999999992</v>
      </c>
      <c r="J49" s="425">
        <f t="shared" si="13"/>
        <v>9807.491</v>
      </c>
      <c r="K49" s="425">
        <f t="shared" si="13"/>
        <v>12110.924000000001</v>
      </c>
      <c r="L49" s="425">
        <f t="shared" si="13"/>
        <v>12980.07</v>
      </c>
      <c r="M49" s="465">
        <f t="shared" si="13"/>
        <v>12567.800999999999</v>
      </c>
      <c r="N49" s="407">
        <f t="shared" si="13"/>
        <v>111845.37</v>
      </c>
    </row>
    <row r="50" spans="1:14" ht="14.25" x14ac:dyDescent="0.3">
      <c r="A50" s="408" t="s">
        <v>363</v>
      </c>
      <c r="B50" s="428"/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30"/>
      <c r="N50" s="411">
        <f t="shared" ref="N50" si="14">SUM(B50:M50)</f>
        <v>0</v>
      </c>
    </row>
    <row r="51" spans="1:14" ht="14.25" x14ac:dyDescent="0.3">
      <c r="A51" s="410" t="s">
        <v>406</v>
      </c>
      <c r="B51" s="431"/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3"/>
      <c r="N51" s="411">
        <f>SUM(B51:M51)</f>
        <v>0</v>
      </c>
    </row>
    <row r="52" spans="1:14" s="119" customFormat="1" ht="14.25" x14ac:dyDescent="0.3">
      <c r="A52" s="469" t="s">
        <v>362</v>
      </c>
      <c r="B52" s="555">
        <v>7393.5190000000002</v>
      </c>
      <c r="C52" s="556">
        <v>5380.7950000000001</v>
      </c>
      <c r="D52" s="556">
        <v>13776.103999999999</v>
      </c>
      <c r="E52" s="556">
        <v>8115.98</v>
      </c>
      <c r="F52" s="556">
        <v>9700.8070000000007</v>
      </c>
      <c r="G52" s="556">
        <v>8908.1029999999992</v>
      </c>
      <c r="H52" s="556">
        <v>2665.6550000000002</v>
      </c>
      <c r="I52" s="556">
        <v>8438.1209999999992</v>
      </c>
      <c r="J52" s="556">
        <v>9807.491</v>
      </c>
      <c r="K52" s="556">
        <v>12110.924000000001</v>
      </c>
      <c r="L52" s="556">
        <v>12980.07</v>
      </c>
      <c r="M52" s="557">
        <v>12567.800999999999</v>
      </c>
      <c r="N52" s="417">
        <f t="shared" ref="N52:N54" si="15">SUM(B52:M52)</f>
        <v>111845.37</v>
      </c>
    </row>
    <row r="53" spans="1:14" ht="14.25" x14ac:dyDescent="0.3">
      <c r="A53" s="410" t="s">
        <v>364</v>
      </c>
      <c r="B53" s="431"/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3"/>
      <c r="N53" s="411">
        <f t="shared" si="15"/>
        <v>0</v>
      </c>
    </row>
    <row r="54" spans="1:14" ht="15" thickBot="1" x14ac:dyDescent="0.35">
      <c r="A54" s="412" t="s">
        <v>365</v>
      </c>
      <c r="B54" s="434"/>
      <c r="C54" s="435"/>
      <c r="D54" s="435"/>
      <c r="E54" s="435"/>
      <c r="F54" s="435"/>
      <c r="G54" s="435"/>
      <c r="H54" s="435"/>
      <c r="I54" s="435"/>
      <c r="J54" s="435"/>
      <c r="K54" s="435"/>
      <c r="L54" s="435"/>
      <c r="M54" s="436"/>
      <c r="N54" s="411">
        <f t="shared" si="15"/>
        <v>0</v>
      </c>
    </row>
    <row r="55" spans="1:14" ht="14.25" thickBot="1" x14ac:dyDescent="0.3">
      <c r="A55" s="406" t="s">
        <v>366</v>
      </c>
      <c r="B55" s="425">
        <f>SUM(B56:B68)</f>
        <v>0</v>
      </c>
      <c r="C55" s="425">
        <f t="shared" ref="C55:N55" si="16">SUM(C56:C68)</f>
        <v>0</v>
      </c>
      <c r="D55" s="425">
        <f t="shared" si="16"/>
        <v>0</v>
      </c>
      <c r="E55" s="425">
        <f t="shared" si="16"/>
        <v>0</v>
      </c>
      <c r="F55" s="425">
        <f t="shared" si="16"/>
        <v>0</v>
      </c>
      <c r="G55" s="425">
        <f t="shared" si="16"/>
        <v>0</v>
      </c>
      <c r="H55" s="425">
        <f t="shared" si="16"/>
        <v>0</v>
      </c>
      <c r="I55" s="425">
        <f t="shared" si="16"/>
        <v>0</v>
      </c>
      <c r="J55" s="425">
        <f t="shared" si="16"/>
        <v>0</v>
      </c>
      <c r="K55" s="425">
        <f t="shared" si="16"/>
        <v>0</v>
      </c>
      <c r="L55" s="425">
        <f t="shared" si="16"/>
        <v>0</v>
      </c>
      <c r="M55" s="465">
        <f t="shared" si="16"/>
        <v>0</v>
      </c>
      <c r="N55" s="407">
        <f t="shared" si="16"/>
        <v>0</v>
      </c>
    </row>
    <row r="56" spans="1:14" ht="14.25" x14ac:dyDescent="0.3">
      <c r="A56" s="408" t="s">
        <v>367</v>
      </c>
      <c r="B56" s="428"/>
      <c r="C56" s="429"/>
      <c r="D56" s="429"/>
      <c r="E56" s="429"/>
      <c r="F56" s="429"/>
      <c r="G56" s="429"/>
      <c r="H56" s="429"/>
      <c r="I56" s="429"/>
      <c r="J56" s="429"/>
      <c r="K56" s="429"/>
      <c r="L56" s="429"/>
      <c r="M56" s="430"/>
      <c r="N56" s="409">
        <f>SUM(B56:M56)</f>
        <v>0</v>
      </c>
    </row>
    <row r="57" spans="1:14" ht="14.25" x14ac:dyDescent="0.3">
      <c r="A57" s="410" t="s">
        <v>368</v>
      </c>
      <c r="B57" s="431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3"/>
      <c r="N57" s="411">
        <f>SUM(B57:M57)</f>
        <v>0</v>
      </c>
    </row>
    <row r="58" spans="1:14" ht="14.25" x14ac:dyDescent="0.3">
      <c r="A58" s="410" t="s">
        <v>183</v>
      </c>
      <c r="B58" s="431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3"/>
      <c r="N58" s="411">
        <f t="shared" ref="N58:N72" si="17">SUM(B58:M58)</f>
        <v>0</v>
      </c>
    </row>
    <row r="59" spans="1:14" ht="14.25" x14ac:dyDescent="0.3">
      <c r="A59" s="410" t="s">
        <v>386</v>
      </c>
      <c r="B59" s="431"/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3"/>
      <c r="N59" s="411">
        <f t="shared" si="17"/>
        <v>0</v>
      </c>
    </row>
    <row r="60" spans="1:14" ht="14.25" x14ac:dyDescent="0.3">
      <c r="A60" s="410" t="s">
        <v>369</v>
      </c>
      <c r="B60" s="431"/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3"/>
      <c r="N60" s="411">
        <f t="shared" si="17"/>
        <v>0</v>
      </c>
    </row>
    <row r="61" spans="1:14" ht="14.25" x14ac:dyDescent="0.3">
      <c r="A61" s="410" t="s">
        <v>370</v>
      </c>
      <c r="B61" s="431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3"/>
      <c r="N61" s="411">
        <f t="shared" si="17"/>
        <v>0</v>
      </c>
    </row>
    <row r="62" spans="1:14" ht="14.25" x14ac:dyDescent="0.3">
      <c r="A62" s="410" t="s">
        <v>371</v>
      </c>
      <c r="B62" s="431"/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3"/>
      <c r="N62" s="411">
        <f t="shared" si="17"/>
        <v>0</v>
      </c>
    </row>
    <row r="63" spans="1:14" ht="14.25" x14ac:dyDescent="0.3">
      <c r="A63" s="410" t="s">
        <v>155</v>
      </c>
      <c r="B63" s="431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3"/>
      <c r="N63" s="411">
        <f t="shared" si="17"/>
        <v>0</v>
      </c>
    </row>
    <row r="64" spans="1:14" ht="14.25" x14ac:dyDescent="0.3">
      <c r="A64" s="410" t="s">
        <v>372</v>
      </c>
      <c r="B64" s="431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  <c r="N64" s="411">
        <f t="shared" si="17"/>
        <v>0</v>
      </c>
    </row>
    <row r="65" spans="1:14" ht="14.25" x14ac:dyDescent="0.3">
      <c r="A65" s="410" t="s">
        <v>373</v>
      </c>
      <c r="B65" s="431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3"/>
      <c r="N65" s="411">
        <f t="shared" si="17"/>
        <v>0</v>
      </c>
    </row>
    <row r="66" spans="1:14" ht="14.25" x14ac:dyDescent="0.3">
      <c r="A66" s="410" t="s">
        <v>374</v>
      </c>
      <c r="B66" s="431"/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3"/>
      <c r="N66" s="411">
        <f t="shared" si="17"/>
        <v>0</v>
      </c>
    </row>
    <row r="67" spans="1:14" ht="14.25" x14ac:dyDescent="0.3">
      <c r="A67" s="412" t="s">
        <v>404</v>
      </c>
      <c r="B67" s="434"/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436"/>
      <c r="N67" s="411">
        <f t="shared" si="17"/>
        <v>0</v>
      </c>
    </row>
    <row r="68" spans="1:14" ht="15" thickBot="1" x14ac:dyDescent="0.35">
      <c r="A68" s="412" t="s">
        <v>375</v>
      </c>
      <c r="B68" s="434"/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6"/>
      <c r="N68" s="411">
        <f t="shared" si="17"/>
        <v>0</v>
      </c>
    </row>
    <row r="69" spans="1:14" ht="14.25" thickBot="1" x14ac:dyDescent="0.3">
      <c r="A69" s="406" t="s">
        <v>376</v>
      </c>
      <c r="B69" s="425">
        <f>SUM(B70:B72)</f>
        <v>0</v>
      </c>
      <c r="C69" s="425">
        <f t="shared" ref="C69:N69" si="18">SUM(C70:C72)</f>
        <v>0</v>
      </c>
      <c r="D69" s="425">
        <f t="shared" si="18"/>
        <v>0</v>
      </c>
      <c r="E69" s="425">
        <f t="shared" si="18"/>
        <v>0</v>
      </c>
      <c r="F69" s="425">
        <f t="shared" si="18"/>
        <v>0</v>
      </c>
      <c r="G69" s="425">
        <f t="shared" si="18"/>
        <v>0</v>
      </c>
      <c r="H69" s="425">
        <f t="shared" si="18"/>
        <v>0</v>
      </c>
      <c r="I69" s="425">
        <f t="shared" si="18"/>
        <v>0</v>
      </c>
      <c r="J69" s="425">
        <f t="shared" si="18"/>
        <v>0</v>
      </c>
      <c r="K69" s="425">
        <f t="shared" si="18"/>
        <v>0</v>
      </c>
      <c r="L69" s="425">
        <f t="shared" si="18"/>
        <v>0</v>
      </c>
      <c r="M69" s="465">
        <f t="shared" si="18"/>
        <v>0</v>
      </c>
      <c r="N69" s="407">
        <f t="shared" si="18"/>
        <v>0</v>
      </c>
    </row>
    <row r="70" spans="1:14" ht="14.25" x14ac:dyDescent="0.3">
      <c r="A70" s="408" t="s">
        <v>184</v>
      </c>
      <c r="B70" s="428"/>
      <c r="C70" s="429"/>
      <c r="D70" s="429"/>
      <c r="E70" s="429"/>
      <c r="F70" s="429"/>
      <c r="G70" s="429"/>
      <c r="H70" s="429"/>
      <c r="I70" s="429"/>
      <c r="J70" s="429"/>
      <c r="K70" s="429"/>
      <c r="L70" s="429"/>
      <c r="M70" s="430"/>
      <c r="N70" s="411">
        <f t="shared" si="17"/>
        <v>0</v>
      </c>
    </row>
    <row r="71" spans="1:14" ht="14.25" x14ac:dyDescent="0.3">
      <c r="A71" s="410" t="s">
        <v>377</v>
      </c>
      <c r="B71" s="431"/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3"/>
      <c r="N71" s="411">
        <f t="shared" si="17"/>
        <v>0</v>
      </c>
    </row>
    <row r="72" spans="1:14" ht="15" thickBot="1" x14ac:dyDescent="0.35">
      <c r="A72" s="412" t="s">
        <v>378</v>
      </c>
      <c r="B72" s="434"/>
      <c r="C72" s="435"/>
      <c r="D72" s="435"/>
      <c r="E72" s="435"/>
      <c r="F72" s="435"/>
      <c r="G72" s="435"/>
      <c r="H72" s="435"/>
      <c r="I72" s="435"/>
      <c r="J72" s="435"/>
      <c r="K72" s="435"/>
      <c r="L72" s="435"/>
      <c r="M72" s="436"/>
      <c r="N72" s="411">
        <f t="shared" si="17"/>
        <v>0</v>
      </c>
    </row>
    <row r="73" spans="1:14" ht="14.25" thickBot="1" x14ac:dyDescent="0.3">
      <c r="A73" s="406" t="s">
        <v>185</v>
      </c>
      <c r="B73" s="425">
        <f>SUM(B74)</f>
        <v>6331.549</v>
      </c>
      <c r="C73" s="425">
        <f t="shared" ref="C73:N73" si="19">SUM(C74)</f>
        <v>4676.9340000000002</v>
      </c>
      <c r="D73" s="425">
        <f t="shared" si="19"/>
        <v>10462.825999999999</v>
      </c>
      <c r="E73" s="425">
        <f t="shared" si="19"/>
        <v>5135.5320000000002</v>
      </c>
      <c r="F73" s="425">
        <f t="shared" si="19"/>
        <v>6765.3130000000001</v>
      </c>
      <c r="G73" s="425">
        <f t="shared" si="19"/>
        <v>6535.0690000000004</v>
      </c>
      <c r="H73" s="425">
        <f t="shared" si="19"/>
        <v>1741.636</v>
      </c>
      <c r="I73" s="425">
        <f t="shared" si="19"/>
        <v>5732.1170000000002</v>
      </c>
      <c r="J73" s="425">
        <f t="shared" si="19"/>
        <v>7187.7790000000005</v>
      </c>
      <c r="K73" s="425">
        <f t="shared" si="19"/>
        <v>9606.2109999999993</v>
      </c>
      <c r="L73" s="425">
        <f t="shared" si="19"/>
        <v>10042.733</v>
      </c>
      <c r="M73" s="465">
        <f t="shared" si="19"/>
        <v>11075.291999999999</v>
      </c>
      <c r="N73" s="407">
        <f t="shared" si="19"/>
        <v>85292.990999999995</v>
      </c>
    </row>
    <row r="74" spans="1:14" s="119" customFormat="1" ht="15" thickBot="1" x14ac:dyDescent="0.35">
      <c r="A74" s="589" t="s">
        <v>185</v>
      </c>
      <c r="B74" s="594">
        <v>6331.549</v>
      </c>
      <c r="C74" s="595">
        <v>4676.9340000000002</v>
      </c>
      <c r="D74" s="595">
        <v>10462.825999999999</v>
      </c>
      <c r="E74" s="595">
        <v>5135.5320000000002</v>
      </c>
      <c r="F74" s="595">
        <v>6765.3130000000001</v>
      </c>
      <c r="G74" s="595">
        <v>6535.0690000000004</v>
      </c>
      <c r="H74" s="595">
        <v>1741.636</v>
      </c>
      <c r="I74" s="595">
        <v>5732.1170000000002</v>
      </c>
      <c r="J74" s="595">
        <v>7187.7790000000005</v>
      </c>
      <c r="K74" s="595">
        <v>9606.2109999999993</v>
      </c>
      <c r="L74" s="595">
        <v>10042.733</v>
      </c>
      <c r="M74" s="596">
        <v>11075.291999999999</v>
      </c>
      <c r="N74" s="599">
        <f>SUM(B74:M74)</f>
        <v>85292.990999999995</v>
      </c>
    </row>
    <row r="75" spans="1:14" ht="14.25" thickBot="1" x14ac:dyDescent="0.3">
      <c r="A75" s="419" t="s">
        <v>15</v>
      </c>
      <c r="B75" s="443">
        <f t="shared" ref="B75:N75" si="20">B73+B69+B55+B49+B43+B41+B32+B20+B11+B5+B23</f>
        <v>70008.180000000008</v>
      </c>
      <c r="C75" s="443">
        <f t="shared" si="20"/>
        <v>62790.619999999995</v>
      </c>
      <c r="D75" s="443">
        <f t="shared" si="20"/>
        <v>93116.2</v>
      </c>
      <c r="E75" s="443">
        <f t="shared" si="20"/>
        <v>76438.724999999991</v>
      </c>
      <c r="F75" s="443">
        <f t="shared" si="20"/>
        <v>80261.438000000009</v>
      </c>
      <c r="G75" s="443">
        <f t="shared" si="20"/>
        <v>63099.743000000002</v>
      </c>
      <c r="H75" s="443">
        <f t="shared" si="20"/>
        <v>75321.94</v>
      </c>
      <c r="I75" s="443">
        <f t="shared" si="20"/>
        <v>72373.088999999993</v>
      </c>
      <c r="J75" s="443">
        <f t="shared" si="20"/>
        <v>73355.906000000003</v>
      </c>
      <c r="K75" s="443">
        <f t="shared" si="20"/>
        <v>90394.263999999996</v>
      </c>
      <c r="L75" s="443">
        <f t="shared" si="20"/>
        <v>85531.678999999989</v>
      </c>
      <c r="M75" s="466">
        <f t="shared" si="20"/>
        <v>89409.102000000014</v>
      </c>
      <c r="N75" s="420">
        <f t="shared" si="20"/>
        <v>932100.88600000006</v>
      </c>
    </row>
  </sheetData>
  <pageMargins left="0.7" right="0.7" top="0.75" bottom="0.75" header="0.3" footer="0.3"/>
  <ignoredErrors>
    <ignoredError sqref="N11 N20 N23 N32 N41 N43 N49 N55 N69 N7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N75"/>
  <sheetViews>
    <sheetView zoomScale="87" zoomScaleNormal="87" workbookViewId="0">
      <selection activeCell="L39" sqref="L39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4" x14ac:dyDescent="0.25">
      <c r="A1" s="1"/>
    </row>
    <row r="2" spans="1:14" x14ac:dyDescent="0.25">
      <c r="A2" s="6" t="s">
        <v>499</v>
      </c>
    </row>
    <row r="3" spans="1:14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9" customFormat="1" ht="14.25" thickBot="1" x14ac:dyDescent="0.3">
      <c r="A4" s="421"/>
      <c r="B4" s="604" t="s">
        <v>40</v>
      </c>
      <c r="C4" s="605" t="s">
        <v>41</v>
      </c>
      <c r="D4" s="605" t="s">
        <v>42</v>
      </c>
      <c r="E4" s="605" t="s">
        <v>43</v>
      </c>
      <c r="F4" s="605" t="s">
        <v>44</v>
      </c>
      <c r="G4" s="605" t="s">
        <v>45</v>
      </c>
      <c r="H4" s="605" t="s">
        <v>46</v>
      </c>
      <c r="I4" s="605" t="s">
        <v>47</v>
      </c>
      <c r="J4" s="605" t="s">
        <v>48</v>
      </c>
      <c r="K4" s="605" t="s">
        <v>49</v>
      </c>
      <c r="L4" s="605" t="s">
        <v>50</v>
      </c>
      <c r="M4" s="606" t="s">
        <v>51</v>
      </c>
      <c r="N4" s="607" t="s">
        <v>335</v>
      </c>
    </row>
    <row r="5" spans="1:14" ht="14.25" thickBot="1" x14ac:dyDescent="0.3">
      <c r="A5" s="406" t="s">
        <v>23</v>
      </c>
      <c r="B5" s="609">
        <f>'9'!B5+'8'!B5+'7'!B5</f>
        <v>79525.721099999995</v>
      </c>
      <c r="C5" s="426">
        <f>'9'!C5+'8'!C5+'7'!C5</f>
        <v>73862.581000000006</v>
      </c>
      <c r="D5" s="426">
        <f>'9'!D5+'8'!D5+'7'!D5</f>
        <v>82942.796999999991</v>
      </c>
      <c r="E5" s="426">
        <f>'9'!E5+'8'!E5+'7'!E5</f>
        <v>88778.195999999996</v>
      </c>
      <c r="F5" s="426">
        <f>'9'!F5+'8'!F5+'7'!F5</f>
        <v>92145.722999999998</v>
      </c>
      <c r="G5" s="426">
        <f>'9'!G5+'8'!G5+'7'!G5</f>
        <v>72523.456000000006</v>
      </c>
      <c r="H5" s="426">
        <f>'9'!H5+'8'!H5+'7'!H5</f>
        <v>84517.365999999995</v>
      </c>
      <c r="I5" s="426">
        <f>'9'!I5+'8'!I5+'7'!I5</f>
        <v>84831.854999999996</v>
      </c>
      <c r="J5" s="426">
        <f>'9'!J5+'8'!J5+'7'!J5</f>
        <v>77406.3</v>
      </c>
      <c r="K5" s="426">
        <f>'9'!K5+'8'!K5+'7'!K5</f>
        <v>87994.101999999999</v>
      </c>
      <c r="L5" s="426">
        <f>'9'!L5+'8'!L5+'7'!L5</f>
        <v>79336.801000000007</v>
      </c>
      <c r="M5" s="427">
        <f>'9'!M5+'8'!M5+'7'!M5</f>
        <v>82716.25</v>
      </c>
      <c r="N5" s="407">
        <f>'9'!N5+'8'!N5+'7'!N5</f>
        <v>986581.14810000011</v>
      </c>
    </row>
    <row r="6" spans="1:14" ht="14.25" x14ac:dyDescent="0.3">
      <c r="A6" s="600" t="s">
        <v>336</v>
      </c>
      <c r="B6" s="608">
        <f>'9'!B6+'8'!B6+'7'!B6</f>
        <v>0</v>
      </c>
      <c r="C6" s="429">
        <f>'9'!C6+'8'!C6+'7'!C6</f>
        <v>0</v>
      </c>
      <c r="D6" s="429">
        <f>'9'!D6+'8'!D6+'7'!D6</f>
        <v>160.172</v>
      </c>
      <c r="E6" s="429">
        <f>'9'!E6+'8'!E6+'7'!E6</f>
        <v>270.24900000000002</v>
      </c>
      <c r="F6" s="429">
        <f>'9'!F6+'8'!F6+'7'!F6</f>
        <v>-8.8469999999999995</v>
      </c>
      <c r="G6" s="429">
        <f>'9'!G6+'8'!G6+'7'!G6</f>
        <v>-226.24799999999999</v>
      </c>
      <c r="H6" s="429">
        <f>'9'!H6+'8'!H6+'7'!H6</f>
        <v>-38.145000000000003</v>
      </c>
      <c r="I6" s="429">
        <f>'9'!I6+'8'!I6+'7'!I6</f>
        <v>17.887</v>
      </c>
      <c r="J6" s="429">
        <f>'9'!J6+'8'!J6+'7'!J6</f>
        <v>-21.431999999999999</v>
      </c>
      <c r="K6" s="429">
        <f>'9'!K6+'8'!K6+'7'!K6</f>
        <v>372.57299999999998</v>
      </c>
      <c r="L6" s="429">
        <f>'9'!L6+'8'!L6+'7'!L6</f>
        <v>-162.86699999999999</v>
      </c>
      <c r="M6" s="430">
        <f>'9'!M6+'8'!M6+'7'!M6</f>
        <v>209.416</v>
      </c>
      <c r="N6" s="409">
        <f>'9'!N6+'8'!N6+'7'!N6</f>
        <v>572.75800000000004</v>
      </c>
    </row>
    <row r="7" spans="1:14" ht="14.25" x14ac:dyDescent="0.3">
      <c r="A7" s="410" t="s">
        <v>380</v>
      </c>
      <c r="B7" s="601">
        <f>'9'!B7+'8'!B7+'7'!B7</f>
        <v>21131.649000000001</v>
      </c>
      <c r="C7" s="432">
        <f>'9'!C7+'8'!C7+'7'!C7</f>
        <v>15846.79</v>
      </c>
      <c r="D7" s="432">
        <f>'9'!D7+'8'!D7+'7'!D7</f>
        <v>15798.273999999999</v>
      </c>
      <c r="E7" s="432">
        <f>'9'!E7+'8'!E7+'7'!E7</f>
        <v>19642.8</v>
      </c>
      <c r="F7" s="432">
        <f>'9'!F7+'8'!F7+'7'!F7</f>
        <v>21535.87</v>
      </c>
      <c r="G7" s="432">
        <f>'9'!G7+'8'!G7+'7'!G7</f>
        <v>19812.307000000001</v>
      </c>
      <c r="H7" s="432">
        <f>'9'!H7+'8'!H7+'7'!H7</f>
        <v>19307.565999999999</v>
      </c>
      <c r="I7" s="432">
        <f>'9'!I7+'8'!I7+'7'!I7</f>
        <v>20167.741000000002</v>
      </c>
      <c r="J7" s="432">
        <f>'9'!J7+'8'!J7+'7'!J7</f>
        <v>18103.105</v>
      </c>
      <c r="K7" s="432">
        <f>'9'!K7+'8'!K7+'7'!K7</f>
        <v>21777.323</v>
      </c>
      <c r="L7" s="432">
        <f>'9'!L7+'8'!L7+'7'!L7</f>
        <v>16771.795999999998</v>
      </c>
      <c r="M7" s="433">
        <f>'9'!M7+'8'!M7+'7'!M7</f>
        <v>18449.080999999998</v>
      </c>
      <c r="N7" s="411">
        <f>'9'!N7+'8'!N7+'7'!N7</f>
        <v>228344.30200000003</v>
      </c>
    </row>
    <row r="8" spans="1:14" ht="14.25" x14ac:dyDescent="0.3">
      <c r="A8" s="469" t="s">
        <v>388</v>
      </c>
      <c r="B8" s="601">
        <f>'9'!B8+'8'!B8+'7'!B8</f>
        <v>19646.63</v>
      </c>
      <c r="C8" s="432">
        <f>'9'!C8+'8'!C8+'7'!C8</f>
        <v>19929.421999999999</v>
      </c>
      <c r="D8" s="432">
        <f>'9'!D8+'8'!D8+'7'!D8</f>
        <v>23048.343000000001</v>
      </c>
      <c r="E8" s="432">
        <f>'9'!E8+'8'!E8+'7'!E8</f>
        <v>23494.710999999999</v>
      </c>
      <c r="F8" s="432">
        <f>'9'!F8+'8'!F8+'7'!F8</f>
        <v>23999.213</v>
      </c>
      <c r="G8" s="432">
        <f>'9'!G8+'8'!G8+'7'!G8</f>
        <v>17369.812000000002</v>
      </c>
      <c r="H8" s="432">
        <f>'9'!H8+'8'!H8+'7'!H8</f>
        <v>23444.43</v>
      </c>
      <c r="I8" s="432">
        <f>'9'!I8+'8'!I8+'7'!I8</f>
        <v>21420.659</v>
      </c>
      <c r="J8" s="432">
        <f>'9'!J8+'8'!J8+'7'!J8</f>
        <v>20403.575000000001</v>
      </c>
      <c r="K8" s="432">
        <f>'9'!K8+'8'!K8+'7'!K8</f>
        <v>19042.226000000002</v>
      </c>
      <c r="L8" s="432">
        <f>'9'!L8+'8'!L8+'7'!L8</f>
        <v>20816.550999999999</v>
      </c>
      <c r="M8" s="433">
        <f>'9'!M8+'8'!M8+'7'!M8</f>
        <v>22371.196</v>
      </c>
      <c r="N8" s="411">
        <f>'9'!N8+'8'!N8+'7'!N8</f>
        <v>254986.76800000004</v>
      </c>
    </row>
    <row r="9" spans="1:14" ht="14.25" x14ac:dyDescent="0.3">
      <c r="A9" s="469" t="s">
        <v>337</v>
      </c>
      <c r="B9" s="601">
        <f>'9'!B9+'8'!B9+'7'!B9</f>
        <v>13100.490099999999</v>
      </c>
      <c r="C9" s="432">
        <f>'9'!C9+'8'!C9+'7'!C9</f>
        <v>13579.791999999999</v>
      </c>
      <c r="D9" s="432">
        <f>'9'!D9+'8'!D9+'7'!D9</f>
        <v>15619.803</v>
      </c>
      <c r="E9" s="432">
        <f>'9'!E9+'8'!E9+'7'!E9</f>
        <v>15433.960999999999</v>
      </c>
      <c r="F9" s="432">
        <f>'9'!F9+'8'!F9+'7'!F9</f>
        <v>18207.244999999999</v>
      </c>
      <c r="G9" s="432">
        <f>'9'!G9+'8'!G9+'7'!G9</f>
        <v>17297.726000000002</v>
      </c>
      <c r="H9" s="432">
        <f>'9'!H9+'8'!H9+'7'!H9</f>
        <v>15741.520999999999</v>
      </c>
      <c r="I9" s="432">
        <f>'9'!I9+'8'!I9+'7'!I9</f>
        <v>17319.226999999999</v>
      </c>
      <c r="J9" s="432">
        <f>'9'!J9+'8'!J9+'7'!J9</f>
        <v>15411.213</v>
      </c>
      <c r="K9" s="432">
        <f>'9'!K9+'8'!K9+'7'!K9</f>
        <v>24615.893</v>
      </c>
      <c r="L9" s="432">
        <f>'9'!L9+'8'!L9+'7'!L9</f>
        <v>15836.413</v>
      </c>
      <c r="M9" s="433">
        <f>'9'!M9+'8'!M9+'7'!M9</f>
        <v>14903.517</v>
      </c>
      <c r="N9" s="411">
        <f>'9'!N9+'8'!N9+'7'!N9</f>
        <v>197066.80109999998</v>
      </c>
    </row>
    <row r="10" spans="1:14" ht="15" thickBot="1" x14ac:dyDescent="0.35">
      <c r="A10" s="565" t="s">
        <v>338</v>
      </c>
      <c r="B10" s="610">
        <f>'9'!B10+'8'!B10+'7'!B10</f>
        <v>25646.952000000001</v>
      </c>
      <c r="C10" s="435">
        <f>'9'!C10+'8'!C10+'7'!C10</f>
        <v>24506.577000000001</v>
      </c>
      <c r="D10" s="435">
        <f>'9'!D10+'8'!D10+'7'!D10</f>
        <v>28316.205000000002</v>
      </c>
      <c r="E10" s="435">
        <f>'9'!E10+'8'!E10+'7'!E10</f>
        <v>29936.474999999999</v>
      </c>
      <c r="F10" s="435">
        <f>'9'!F10+'8'!F10+'7'!F10</f>
        <v>28412.241999999998</v>
      </c>
      <c r="G10" s="435">
        <f>'9'!G10+'8'!G10+'7'!G10</f>
        <v>18269.859</v>
      </c>
      <c r="H10" s="435">
        <f>'9'!H10+'8'!H10+'7'!H10</f>
        <v>26061.993999999999</v>
      </c>
      <c r="I10" s="435">
        <f>'9'!I10+'8'!I10+'7'!I10</f>
        <v>25906.341</v>
      </c>
      <c r="J10" s="435">
        <f>'9'!J10+'8'!J10+'7'!J10</f>
        <v>23509.839</v>
      </c>
      <c r="K10" s="435">
        <f>'9'!K10+'8'!K10+'7'!K10</f>
        <v>22186.087</v>
      </c>
      <c r="L10" s="435">
        <f>'9'!L10+'8'!L10+'7'!L10</f>
        <v>26074.907999999999</v>
      </c>
      <c r="M10" s="436">
        <f>'9'!M10+'8'!M10+'7'!M10</f>
        <v>26783.040000000001</v>
      </c>
      <c r="N10" s="413">
        <f>'9'!N10+'8'!N10+'7'!N10</f>
        <v>305610.51900000003</v>
      </c>
    </row>
    <row r="11" spans="1:14" ht="14.25" thickBot="1" x14ac:dyDescent="0.3">
      <c r="A11" s="406" t="s">
        <v>339</v>
      </c>
      <c r="B11" s="609">
        <f>'9'!B11+'8'!B11+'7'!B11</f>
        <v>388468.56099999999</v>
      </c>
      <c r="C11" s="426">
        <f>'9'!C11+'8'!C11+'7'!C11</f>
        <v>319877.83999999997</v>
      </c>
      <c r="D11" s="426">
        <f>'9'!D11+'8'!D11+'7'!D11</f>
        <v>358558.91899999999</v>
      </c>
      <c r="E11" s="426">
        <f>'9'!E11+'8'!E11+'7'!E11</f>
        <v>358751.91200000001</v>
      </c>
      <c r="F11" s="426">
        <f>'9'!F11+'8'!F11+'7'!F11</f>
        <v>407081.951</v>
      </c>
      <c r="G11" s="426">
        <f>'9'!G11+'8'!G11+'7'!G11</f>
        <v>369876.98699999996</v>
      </c>
      <c r="H11" s="426">
        <f>'9'!H11+'8'!H11+'7'!H11</f>
        <v>372023.55300000001</v>
      </c>
      <c r="I11" s="426">
        <f>'9'!I11+'8'!I11+'7'!I11</f>
        <v>385647.78100000002</v>
      </c>
      <c r="J11" s="426">
        <f>'9'!J11+'8'!J11+'7'!J11</f>
        <v>363731.984</v>
      </c>
      <c r="K11" s="426">
        <f>'9'!K11+'8'!K11+'7'!K11</f>
        <v>360593.86100000003</v>
      </c>
      <c r="L11" s="426">
        <f>'9'!L11+'8'!L11+'7'!L11</f>
        <v>364936.234</v>
      </c>
      <c r="M11" s="427">
        <f>'9'!M11+'8'!M11+'7'!M11</f>
        <v>388678.39400000003</v>
      </c>
      <c r="N11" s="407">
        <f>'9'!N11+'8'!N11+'7'!N11</f>
        <v>4438227.977</v>
      </c>
    </row>
    <row r="12" spans="1:14" ht="14.25" x14ac:dyDescent="0.3">
      <c r="A12" s="408" t="s">
        <v>340</v>
      </c>
      <c r="B12" s="608">
        <f>'9'!B12+'8'!B12+'7'!B12</f>
        <v>0</v>
      </c>
      <c r="C12" s="429">
        <f>'9'!C12+'8'!C12+'7'!C12</f>
        <v>0</v>
      </c>
      <c r="D12" s="429">
        <f>'9'!D12+'8'!D12+'7'!D12</f>
        <v>0</v>
      </c>
      <c r="E12" s="429">
        <f>'9'!E12+'8'!E12+'7'!E12</f>
        <v>0</v>
      </c>
      <c r="F12" s="429">
        <f>'9'!F12+'8'!F12+'7'!F12</f>
        <v>0</v>
      </c>
      <c r="G12" s="429">
        <f>'9'!G12+'8'!G12+'7'!G12</f>
        <v>0</v>
      </c>
      <c r="H12" s="429">
        <f>'9'!H12+'8'!H12+'7'!H12</f>
        <v>0</v>
      </c>
      <c r="I12" s="429">
        <f>'9'!I12+'8'!I12+'7'!I12</f>
        <v>0</v>
      </c>
      <c r="J12" s="429">
        <f>'9'!J12+'8'!J12+'7'!J12</f>
        <v>0</v>
      </c>
      <c r="K12" s="429">
        <f>'9'!K12+'8'!K12+'7'!K12</f>
        <v>0</v>
      </c>
      <c r="L12" s="429">
        <f>'9'!L12+'8'!L12+'7'!L12</f>
        <v>0</v>
      </c>
      <c r="M12" s="430">
        <f>'9'!M12+'8'!M12+'7'!M12</f>
        <v>0</v>
      </c>
      <c r="N12" s="409">
        <f>'9'!N12+'8'!N12+'7'!N12</f>
        <v>0</v>
      </c>
    </row>
    <row r="13" spans="1:14" ht="14.25" x14ac:dyDescent="0.3">
      <c r="A13" s="410" t="s">
        <v>397</v>
      </c>
      <c r="B13" s="601">
        <f>'9'!B13+'8'!B13+'7'!B13</f>
        <v>263.18200000000002</v>
      </c>
      <c r="C13" s="432">
        <f>'9'!C13+'8'!C13+'7'!C13</f>
        <v>0</v>
      </c>
      <c r="D13" s="432">
        <f>'9'!D13+'8'!D13+'7'!D13</f>
        <v>0</v>
      </c>
      <c r="E13" s="432">
        <f>'9'!E13+'8'!E13+'7'!E13</f>
        <v>0</v>
      </c>
      <c r="F13" s="432">
        <f>'9'!F13+'8'!F13+'7'!F13</f>
        <v>701.39</v>
      </c>
      <c r="G13" s="432">
        <f>'9'!G13+'8'!G13+'7'!G13</f>
        <v>165.78299999999999</v>
      </c>
      <c r="H13" s="432">
        <f>'9'!H13+'8'!H13+'7'!H13</f>
        <v>0</v>
      </c>
      <c r="I13" s="432">
        <f>'9'!I13+'8'!I13+'7'!I13</f>
        <v>522.79</v>
      </c>
      <c r="J13" s="432">
        <f>'9'!J13+'8'!J13+'7'!J13</f>
        <v>0</v>
      </c>
      <c r="K13" s="432">
        <f>'9'!K13+'8'!K13+'7'!K13</f>
        <v>968.64599999999996</v>
      </c>
      <c r="L13" s="432">
        <f>'9'!L13+'8'!L13+'7'!L13</f>
        <v>0</v>
      </c>
      <c r="M13" s="433">
        <f>'9'!M13+'8'!M13+'7'!M13</f>
        <v>765.50599999999997</v>
      </c>
      <c r="N13" s="411">
        <f>'9'!N13+'8'!N13+'7'!N13</f>
        <v>3387.297</v>
      </c>
    </row>
    <row r="14" spans="1:14" ht="14.25" x14ac:dyDescent="0.3">
      <c r="A14" s="469" t="s">
        <v>341</v>
      </c>
      <c r="B14" s="601">
        <f>'9'!B14+'8'!B14+'7'!B14</f>
        <v>16714.194</v>
      </c>
      <c r="C14" s="432">
        <f>'9'!C14+'8'!C14+'7'!C14</f>
        <v>-12422.009999999998</v>
      </c>
      <c r="D14" s="432">
        <f>'9'!D14+'8'!D14+'7'!D14</f>
        <v>-17363.255999999998</v>
      </c>
      <c r="E14" s="432">
        <f>'9'!E14+'8'!E14+'7'!E14</f>
        <v>-2948.797</v>
      </c>
      <c r="F14" s="432">
        <f>'9'!F14+'8'!F14+'7'!F14</f>
        <v>8397.6630000000005</v>
      </c>
      <c r="G14" s="432">
        <f>'9'!G14+'8'!G14+'7'!G14</f>
        <v>6605.5370000000003</v>
      </c>
      <c r="H14" s="432">
        <f>'9'!H14+'8'!H14+'7'!H14</f>
        <v>951.91200000000003</v>
      </c>
      <c r="I14" s="432">
        <f>'9'!I14+'8'!I14+'7'!I14</f>
        <v>-4725.9859999999999</v>
      </c>
      <c r="J14" s="432">
        <f>'9'!J14+'8'!J14+'7'!J14</f>
        <v>-4013.2170000000001</v>
      </c>
      <c r="K14" s="432">
        <f>'9'!K14+'8'!K14+'7'!K14</f>
        <v>1702.376</v>
      </c>
      <c r="L14" s="432">
        <f>'9'!L14+'8'!L14+'7'!L14</f>
        <v>-2171.86</v>
      </c>
      <c r="M14" s="433">
        <f>'9'!M14+'8'!M14+'7'!M14</f>
        <v>-12763.655000000001</v>
      </c>
      <c r="N14" s="411">
        <f>'9'!N14+'8'!N14+'7'!N14</f>
        <v>-22037.099000000002</v>
      </c>
    </row>
    <row r="15" spans="1:14" ht="14.25" x14ac:dyDescent="0.3">
      <c r="A15" s="469" t="s">
        <v>342</v>
      </c>
      <c r="B15" s="601">
        <f>'9'!B15+'8'!B15+'7'!B15</f>
        <v>115041.611</v>
      </c>
      <c r="C15" s="432">
        <f>'9'!C15+'8'!C15+'7'!C15</f>
        <v>84856.433000000005</v>
      </c>
      <c r="D15" s="432">
        <f>'9'!D15+'8'!D15+'7'!D15</f>
        <v>85419.721000000005</v>
      </c>
      <c r="E15" s="432">
        <f>'9'!E15+'8'!E15+'7'!E15</f>
        <v>96340.313999999998</v>
      </c>
      <c r="F15" s="432">
        <f>'9'!F15+'8'!F15+'7'!F15</f>
        <v>104929.99</v>
      </c>
      <c r="G15" s="432">
        <f>'9'!G15+'8'!G15+'7'!G15</f>
        <v>115850.65700000001</v>
      </c>
      <c r="H15" s="432">
        <f>'9'!H15+'8'!H15+'7'!H15</f>
        <v>121365.641</v>
      </c>
      <c r="I15" s="432">
        <f>'9'!I15+'8'!I15+'7'!I15</f>
        <v>96572.479999999996</v>
      </c>
      <c r="J15" s="432">
        <f>'9'!J15+'8'!J15+'7'!J15</f>
        <v>109295.997</v>
      </c>
      <c r="K15" s="432">
        <f>'9'!K15+'8'!K15+'7'!K15</f>
        <v>97963.906000000003</v>
      </c>
      <c r="L15" s="432">
        <f>'9'!L15+'8'!L15+'7'!L15</f>
        <v>106256.31600000001</v>
      </c>
      <c r="M15" s="433">
        <f>'9'!M15+'8'!M15+'7'!M15</f>
        <v>116381.83</v>
      </c>
      <c r="N15" s="411">
        <f>'9'!N15+'8'!N15+'7'!N15</f>
        <v>1250274.8960000002</v>
      </c>
    </row>
    <row r="16" spans="1:14" ht="14.25" x14ac:dyDescent="0.3">
      <c r="A16" s="469" t="s">
        <v>343</v>
      </c>
      <c r="B16" s="601">
        <f>'9'!B16+'8'!B16+'7'!B16</f>
        <v>153046.03100000002</v>
      </c>
      <c r="C16" s="432">
        <f>'9'!C16+'8'!C16+'7'!C16</f>
        <v>159425.09299999999</v>
      </c>
      <c r="D16" s="432">
        <f>'9'!D16+'8'!D16+'7'!D16</f>
        <v>177825.644</v>
      </c>
      <c r="E16" s="432">
        <f>'9'!E16+'8'!E16+'7'!E16</f>
        <v>157404.234</v>
      </c>
      <c r="F16" s="432">
        <f>'9'!F16+'8'!F16+'7'!F16</f>
        <v>183307.046</v>
      </c>
      <c r="G16" s="432">
        <f>'9'!G16+'8'!G16+'7'!G16</f>
        <v>153313.288</v>
      </c>
      <c r="H16" s="432">
        <f>'9'!H16+'8'!H16+'7'!H16</f>
        <v>163780.14799999999</v>
      </c>
      <c r="I16" s="432">
        <f>'9'!I16+'8'!I16+'7'!I16</f>
        <v>179142.78699999998</v>
      </c>
      <c r="J16" s="432">
        <f>'9'!J16+'8'!J16+'7'!J16</f>
        <v>155970.25599999999</v>
      </c>
      <c r="K16" s="432">
        <f>'9'!K16+'8'!K16+'7'!K16</f>
        <v>158616.35699999999</v>
      </c>
      <c r="L16" s="432">
        <f>'9'!L16+'8'!L16+'7'!L16</f>
        <v>165825.386</v>
      </c>
      <c r="M16" s="433">
        <f>'9'!M16+'8'!M16+'7'!M16</f>
        <v>168175.245</v>
      </c>
      <c r="N16" s="411">
        <f>'9'!N16+'8'!N16+'7'!N16</f>
        <v>1975831.5149999999</v>
      </c>
    </row>
    <row r="17" spans="1:14" ht="14.25" x14ac:dyDescent="0.3">
      <c r="A17" s="469" t="s">
        <v>344</v>
      </c>
      <c r="B17" s="601">
        <f>'9'!B17+'8'!B17+'7'!B17</f>
        <v>49545.282999999996</v>
      </c>
      <c r="C17" s="432">
        <f>'9'!C17+'8'!C17+'7'!C17</f>
        <v>29113.098000000002</v>
      </c>
      <c r="D17" s="432">
        <f>'9'!D17+'8'!D17+'7'!D17</f>
        <v>44076.824999999997</v>
      </c>
      <c r="E17" s="432">
        <f>'9'!E17+'8'!E17+'7'!E17</f>
        <v>47615.591</v>
      </c>
      <c r="F17" s="432">
        <f>'9'!F17+'8'!F17+'7'!F17</f>
        <v>46940.211000000003</v>
      </c>
      <c r="G17" s="432">
        <f>'9'!G17+'8'!G17+'7'!G17</f>
        <v>39996.595000000001</v>
      </c>
      <c r="H17" s="432">
        <f>'9'!H17+'8'!H17+'7'!H17</f>
        <v>39947.108999999997</v>
      </c>
      <c r="I17" s="432">
        <f>'9'!I17+'8'!I17+'7'!I17</f>
        <v>47957.936000000002</v>
      </c>
      <c r="J17" s="432">
        <f>'9'!J17+'8'!J17+'7'!J17</f>
        <v>41031.425999999999</v>
      </c>
      <c r="K17" s="432">
        <f>'9'!K17+'8'!K17+'7'!K17</f>
        <v>47091.47</v>
      </c>
      <c r="L17" s="432">
        <f>'9'!L17+'8'!L17+'7'!L17</f>
        <v>42756.292000000001</v>
      </c>
      <c r="M17" s="433">
        <f>'9'!M17+'8'!M17+'7'!M17</f>
        <v>55703.904000000002</v>
      </c>
      <c r="N17" s="411">
        <f>'9'!N17+'8'!N17+'7'!N17</f>
        <v>531775.73999999987</v>
      </c>
    </row>
    <row r="18" spans="1:14" ht="14.25" x14ac:dyDescent="0.3">
      <c r="A18" s="469" t="s">
        <v>345</v>
      </c>
      <c r="B18" s="601">
        <f>'9'!B18+'8'!B18+'7'!B18</f>
        <v>68883.521999999997</v>
      </c>
      <c r="C18" s="432">
        <f>'9'!C18+'8'!C18+'7'!C18</f>
        <v>73709.697</v>
      </c>
      <c r="D18" s="432">
        <f>'9'!D18+'8'!D18+'7'!D18</f>
        <v>68599.985000000001</v>
      </c>
      <c r="E18" s="432">
        <f>'9'!E18+'8'!E18+'7'!E18</f>
        <v>60340.570000000007</v>
      </c>
      <c r="F18" s="432">
        <f>'9'!F18+'8'!F18+'7'!F18</f>
        <v>62805.650999999998</v>
      </c>
      <c r="G18" s="432">
        <f>'9'!G18+'8'!G18+'7'!G18</f>
        <v>53945.126999999993</v>
      </c>
      <c r="H18" s="432">
        <f>'9'!H18+'8'!H18+'7'!H18</f>
        <v>45978.743000000002</v>
      </c>
      <c r="I18" s="432">
        <f>'9'!I18+'8'!I18+'7'!I18</f>
        <v>66177.774000000005</v>
      </c>
      <c r="J18" s="432">
        <f>'9'!J18+'8'!J18+'7'!J18</f>
        <v>61447.521999999997</v>
      </c>
      <c r="K18" s="432">
        <f>'9'!K18+'8'!K18+'7'!K18</f>
        <v>54251.106</v>
      </c>
      <c r="L18" s="432">
        <f>'9'!L18+'8'!L18+'7'!L18</f>
        <v>52270.100000000006</v>
      </c>
      <c r="M18" s="433">
        <f>'9'!M18+'8'!M18+'7'!M18</f>
        <v>60415.563999999998</v>
      </c>
      <c r="N18" s="411">
        <f>'9'!N18+'8'!N18+'7'!N18</f>
        <v>728825.36099999992</v>
      </c>
    </row>
    <row r="19" spans="1:14" ht="15" thickBot="1" x14ac:dyDescent="0.35">
      <c r="A19" s="565" t="s">
        <v>510</v>
      </c>
      <c r="B19" s="611"/>
      <c r="C19" s="612"/>
      <c r="D19" s="612"/>
      <c r="E19" s="612"/>
      <c r="F19" s="612"/>
      <c r="G19" s="612"/>
      <c r="H19" s="612"/>
      <c r="I19" s="612"/>
      <c r="J19" s="612"/>
      <c r="K19" s="612"/>
      <c r="L19" s="612"/>
      <c r="M19" s="613"/>
      <c r="N19" s="614"/>
    </row>
    <row r="20" spans="1:14" ht="14.25" thickBot="1" x14ac:dyDescent="0.3">
      <c r="A20" s="406" t="s">
        <v>24</v>
      </c>
      <c r="B20" s="609">
        <f>'9'!B19+'8'!B19+'7'!B19</f>
        <v>-15025.262000000001</v>
      </c>
      <c r="C20" s="426">
        <f>'9'!C19+'8'!C19+'7'!C19</f>
        <v>-14804.471</v>
      </c>
      <c r="D20" s="426">
        <f>'9'!D19+'8'!D19+'7'!D19</f>
        <v>0</v>
      </c>
      <c r="E20" s="426">
        <f>'9'!E19+'8'!E19+'7'!E19</f>
        <v>0</v>
      </c>
      <c r="F20" s="426">
        <f>'9'!F19+'8'!F19+'7'!F19</f>
        <v>0</v>
      </c>
      <c r="G20" s="426">
        <f>'9'!G19+'8'!G19+'7'!G19</f>
        <v>0</v>
      </c>
      <c r="H20" s="426">
        <f>'9'!H19+'8'!H19+'7'!H19</f>
        <v>0</v>
      </c>
      <c r="I20" s="426">
        <f>'9'!I19+'8'!I19+'7'!I19</f>
        <v>0</v>
      </c>
      <c r="J20" s="426">
        <f>'9'!J19+'8'!J19+'7'!J19</f>
        <v>0</v>
      </c>
      <c r="K20" s="426">
        <f>'9'!K19+'8'!K19+'7'!K19</f>
        <v>0</v>
      </c>
      <c r="L20" s="426">
        <f>'9'!L19+'8'!L19+'7'!L19</f>
        <v>0</v>
      </c>
      <c r="M20" s="427">
        <f>'9'!M19+'8'!M19+'7'!M19</f>
        <v>0</v>
      </c>
      <c r="N20" s="407">
        <f>'9'!N19+'8'!N19+'7'!N19</f>
        <v>-29829.733</v>
      </c>
    </row>
    <row r="21" spans="1:14" ht="14.25" x14ac:dyDescent="0.3">
      <c r="A21" s="408" t="s">
        <v>346</v>
      </c>
      <c r="B21" s="608">
        <f>'9'!B20+'8'!B20+'7'!B20</f>
        <v>116970.913</v>
      </c>
      <c r="C21" s="429">
        <f>'9'!C20+'8'!C20+'7'!C20</f>
        <v>99217.722000000009</v>
      </c>
      <c r="D21" s="429">
        <f>'9'!D20+'8'!D20+'7'!D20</f>
        <v>94206.304000000004</v>
      </c>
      <c r="E21" s="429">
        <f>'9'!E20+'8'!E20+'7'!E20</f>
        <v>90585.656000000003</v>
      </c>
      <c r="F21" s="429">
        <f>'9'!F20+'8'!F20+'7'!F20</f>
        <v>109170.985</v>
      </c>
      <c r="G21" s="429">
        <f>'9'!G20+'8'!G20+'7'!G20</f>
        <v>122405.928</v>
      </c>
      <c r="H21" s="429">
        <f>'9'!H20+'8'!H20+'7'!H20</f>
        <v>114573.079</v>
      </c>
      <c r="I21" s="429">
        <f>'9'!I20+'8'!I20+'7'!I20</f>
        <v>107352.95299999999</v>
      </c>
      <c r="J21" s="429">
        <f>'9'!J20+'8'!J20+'7'!J20</f>
        <v>104646.302</v>
      </c>
      <c r="K21" s="429">
        <f>'9'!K20+'8'!K20+'7'!K20</f>
        <v>106346.711</v>
      </c>
      <c r="L21" s="429">
        <f>'9'!L20+'8'!L20+'7'!L20</f>
        <v>97118.118000000002</v>
      </c>
      <c r="M21" s="430">
        <f>'9'!M20+'8'!M20+'7'!M20</f>
        <v>116646.715</v>
      </c>
      <c r="N21" s="409">
        <f>'9'!N20+'8'!N20+'7'!N20</f>
        <v>1279241.3859999999</v>
      </c>
    </row>
    <row r="22" spans="1:14" ht="15" thickBot="1" x14ac:dyDescent="0.35">
      <c r="A22" s="565" t="s">
        <v>347</v>
      </c>
      <c r="B22" s="610">
        <f>'9'!B21+'8'!B21+'7'!B21</f>
        <v>111725.353</v>
      </c>
      <c r="C22" s="435">
        <f>'9'!C21+'8'!C21+'7'!C21</f>
        <v>93675.577000000005</v>
      </c>
      <c r="D22" s="435">
        <f>'9'!D21+'8'!D21+'7'!D21</f>
        <v>72232.171000000002</v>
      </c>
      <c r="E22" s="435">
        <f>'9'!E21+'8'!E21+'7'!E21</f>
        <v>75821.269</v>
      </c>
      <c r="F22" s="435">
        <f>'9'!F21+'8'!F21+'7'!F21</f>
        <v>81463.010999999999</v>
      </c>
      <c r="G22" s="435">
        <f>'9'!G21+'8'!G21+'7'!G21</f>
        <v>81426.763999999996</v>
      </c>
      <c r="H22" s="435">
        <f>'9'!H21+'8'!H21+'7'!H21</f>
        <v>77157.72099999999</v>
      </c>
      <c r="I22" s="435">
        <f>'9'!I21+'8'!I21+'7'!I21</f>
        <v>81528.391000000003</v>
      </c>
      <c r="J22" s="435">
        <f>'9'!J21+'8'!J21+'7'!J21</f>
        <v>91904.962</v>
      </c>
      <c r="K22" s="435">
        <f>'9'!K21+'8'!K21+'7'!K21</f>
        <v>99596.505999999994</v>
      </c>
      <c r="L22" s="435">
        <f>'9'!L21+'8'!L21+'7'!L21</f>
        <v>92654.606</v>
      </c>
      <c r="M22" s="436">
        <f>'9'!M21+'8'!M21+'7'!M21</f>
        <v>121027.94100000001</v>
      </c>
      <c r="N22" s="413">
        <f>'9'!N21+'8'!N21+'7'!N21</f>
        <v>1080214.2719999999</v>
      </c>
    </row>
    <row r="23" spans="1:14" ht="14.25" thickBot="1" x14ac:dyDescent="0.3">
      <c r="A23" s="406" t="s">
        <v>348</v>
      </c>
      <c r="B23" s="609">
        <f>'9'!B22+'8'!B22+'7'!B22</f>
        <v>5245.5599999999995</v>
      </c>
      <c r="C23" s="426">
        <f>'9'!C22+'8'!C22+'7'!C22</f>
        <v>5542.1450000000004</v>
      </c>
      <c r="D23" s="426">
        <f>'9'!D22+'8'!D22+'7'!D22</f>
        <v>21974.133000000002</v>
      </c>
      <c r="E23" s="426">
        <f>'9'!E22+'8'!E22+'7'!E22</f>
        <v>14764.387000000001</v>
      </c>
      <c r="F23" s="426">
        <f>'9'!F22+'8'!F22+'7'!F22</f>
        <v>27707.974000000002</v>
      </c>
      <c r="G23" s="426">
        <f>'9'!G22+'8'!G22+'7'!G22</f>
        <v>40979.163999999997</v>
      </c>
      <c r="H23" s="426">
        <f>'9'!H22+'8'!H22+'7'!H22</f>
        <v>37415.358</v>
      </c>
      <c r="I23" s="426">
        <f>'9'!I22+'8'!I22+'7'!I22</f>
        <v>25824.561999999998</v>
      </c>
      <c r="J23" s="426">
        <f>'9'!J22+'8'!J22+'7'!J22</f>
        <v>12741.34</v>
      </c>
      <c r="K23" s="426">
        <f>'9'!K22+'8'!K22+'7'!K22</f>
        <v>6750.2049999999999</v>
      </c>
      <c r="L23" s="426">
        <f>'9'!L22+'8'!L22+'7'!L22</f>
        <v>4463.5119999999997</v>
      </c>
      <c r="M23" s="427">
        <f>'9'!M22+'8'!M22+'7'!M22</f>
        <v>-4381.2259999999997</v>
      </c>
      <c r="N23" s="407">
        <f>'9'!N22+'8'!N22+'7'!N22</f>
        <v>199027.114</v>
      </c>
    </row>
    <row r="24" spans="1:14" ht="14.25" x14ac:dyDescent="0.3">
      <c r="A24" s="564" t="s">
        <v>381</v>
      </c>
      <c r="B24" s="608">
        <f>'9'!B24+'8'!B24+'7'!B24</f>
        <v>2613.2370000000001</v>
      </c>
      <c r="C24" s="429">
        <f>'9'!C24+'8'!C24+'7'!C24</f>
        <v>76.227000000000032</v>
      </c>
      <c r="D24" s="429">
        <f>'9'!D24+'8'!D24+'7'!D24</f>
        <v>864.69100000000003</v>
      </c>
      <c r="E24" s="429">
        <f>'9'!E24+'8'!E24+'7'!E24</f>
        <v>1911.36</v>
      </c>
      <c r="F24" s="429">
        <f>'9'!F24+'8'!F24+'7'!F24</f>
        <v>-1496.1370000000002</v>
      </c>
      <c r="G24" s="429">
        <f>'9'!G24+'8'!G24+'7'!G24</f>
        <v>1299.3969999999999</v>
      </c>
      <c r="H24" s="429">
        <f>'9'!H24+'8'!H24+'7'!H24</f>
        <v>3503.0770000000002</v>
      </c>
      <c r="I24" s="429">
        <f>'9'!I24+'8'!I24+'7'!I24</f>
        <v>6809.2389999999996</v>
      </c>
      <c r="J24" s="429">
        <f>'9'!J24+'8'!J24+'7'!J24</f>
        <v>-1734.7809999999999</v>
      </c>
      <c r="K24" s="429">
        <f>'9'!K24+'8'!K24+'7'!K24</f>
        <v>0</v>
      </c>
      <c r="L24" s="429">
        <f>'9'!L24+'8'!L24+'7'!L24</f>
        <v>0</v>
      </c>
      <c r="M24" s="430">
        <f>'9'!M24+'8'!M24+'7'!M24</f>
        <v>580.52300000000002</v>
      </c>
      <c r="N24" s="409">
        <f>'9'!N24+'8'!N24+'7'!N24</f>
        <v>14426.832999999999</v>
      </c>
    </row>
    <row r="25" spans="1:14" ht="14.25" x14ac:dyDescent="0.3">
      <c r="A25" s="469" t="s">
        <v>398</v>
      </c>
      <c r="B25" s="601">
        <f>'9'!B25+'8'!B25+'7'!B25</f>
        <v>0</v>
      </c>
      <c r="C25" s="432">
        <f>'9'!C25+'8'!C25+'7'!C25</f>
        <v>-6.9390000000000001</v>
      </c>
      <c r="D25" s="432">
        <f>'9'!D25+'8'!D25+'7'!D25</f>
        <v>0</v>
      </c>
      <c r="E25" s="432">
        <f>'9'!E25+'8'!E25+'7'!E25</f>
        <v>0</v>
      </c>
      <c r="F25" s="432">
        <f>'9'!F25+'8'!F25+'7'!F25</f>
        <v>0</v>
      </c>
      <c r="G25" s="432">
        <f>'9'!G25+'8'!G25+'7'!G25</f>
        <v>0</v>
      </c>
      <c r="H25" s="432">
        <f>'9'!H25+'8'!H25+'7'!H25</f>
        <v>0</v>
      </c>
      <c r="I25" s="432">
        <f>'9'!I25+'8'!I25+'7'!I25</f>
        <v>0</v>
      </c>
      <c r="J25" s="432">
        <f>'9'!J25+'8'!J25+'7'!J25</f>
        <v>0</v>
      </c>
      <c r="K25" s="432">
        <f>'9'!K25+'8'!K25+'7'!K25</f>
        <v>0</v>
      </c>
      <c r="L25" s="432">
        <f>'9'!L25+'8'!L25+'7'!L25</f>
        <v>0</v>
      </c>
      <c r="M25" s="433">
        <f>'9'!M25+'8'!M25+'7'!M25</f>
        <v>0</v>
      </c>
      <c r="N25" s="411">
        <f>'9'!N25+'8'!N25+'7'!N25</f>
        <v>-6.9390000000000001</v>
      </c>
    </row>
    <row r="26" spans="1:14" ht="14.25" x14ac:dyDescent="0.3">
      <c r="A26" s="469" t="s">
        <v>310</v>
      </c>
      <c r="B26" s="601">
        <f>'9'!B26+'8'!B26+'7'!B26</f>
        <v>281443.84299999999</v>
      </c>
      <c r="C26" s="432">
        <f>'9'!C26+'8'!C26+'7'!C26</f>
        <v>247597.70199999999</v>
      </c>
      <c r="D26" s="432">
        <f>'9'!D26+'8'!D26+'7'!D26</f>
        <v>227756.43599999999</v>
      </c>
      <c r="E26" s="432">
        <f>'9'!E26+'8'!E26+'7'!E26</f>
        <v>293790.64299999998</v>
      </c>
      <c r="F26" s="432">
        <f>'9'!F26+'8'!F26+'7'!F26</f>
        <v>281737.28600000002</v>
      </c>
      <c r="G26" s="432">
        <f>'9'!G26+'8'!G26+'7'!G26</f>
        <v>305138.17700000003</v>
      </c>
      <c r="H26" s="432">
        <f>'9'!H26+'8'!H26+'7'!H26</f>
        <v>261661.14400000003</v>
      </c>
      <c r="I26" s="432">
        <f>'9'!I26+'8'!I26+'7'!I26</f>
        <v>339292.12199999997</v>
      </c>
      <c r="J26" s="432">
        <f>'9'!J26+'8'!J26+'7'!J26</f>
        <v>252732.55200000003</v>
      </c>
      <c r="K26" s="432">
        <f>'9'!K26+'8'!K26+'7'!K26</f>
        <v>286670.58799999999</v>
      </c>
      <c r="L26" s="432">
        <f>'9'!L26+'8'!L26+'7'!L26</f>
        <v>248882.65</v>
      </c>
      <c r="M26" s="433">
        <f>'9'!M26+'8'!M26+'7'!M26</f>
        <v>296554.679</v>
      </c>
      <c r="N26" s="411">
        <f>'9'!N26+'8'!N26+'7'!N26</f>
        <v>3323257.8220000006</v>
      </c>
    </row>
    <row r="27" spans="1:14" ht="14.25" x14ac:dyDescent="0.3">
      <c r="A27" s="469" t="s">
        <v>349</v>
      </c>
      <c r="B27" s="601">
        <f>'9'!B27+'8'!B27+'7'!B27</f>
        <v>4504.8050000000003</v>
      </c>
      <c r="C27" s="432">
        <f>'9'!C27+'8'!C27+'7'!C27</f>
        <v>10009.727000000001</v>
      </c>
      <c r="D27" s="432">
        <f>'9'!D27+'8'!D27+'7'!D27</f>
        <v>0</v>
      </c>
      <c r="E27" s="432">
        <f>'9'!E27+'8'!E27+'7'!E27</f>
        <v>1579.5340000000001</v>
      </c>
      <c r="F27" s="432">
        <f>'9'!F27+'8'!F27+'7'!F27</f>
        <v>3327.9960000000001</v>
      </c>
      <c r="G27" s="432">
        <f>'9'!G27+'8'!G27+'7'!G27</f>
        <v>8576.6450000000004</v>
      </c>
      <c r="H27" s="432">
        <f>'9'!H27+'8'!H27+'7'!H27</f>
        <v>1265.1469999999999</v>
      </c>
      <c r="I27" s="432">
        <f>'9'!I27+'8'!I27+'7'!I27</f>
        <v>5436.05</v>
      </c>
      <c r="J27" s="432">
        <f>'9'!J27+'8'!J27+'7'!J27</f>
        <v>0</v>
      </c>
      <c r="K27" s="432">
        <f>'9'!K27+'8'!K27+'7'!K27</f>
        <v>3880.683</v>
      </c>
      <c r="L27" s="432">
        <f>'9'!L27+'8'!L27+'7'!L27</f>
        <v>-3350.07</v>
      </c>
      <c r="M27" s="433">
        <f>'9'!M27+'8'!M27+'7'!M27</f>
        <v>354.07600000000002</v>
      </c>
      <c r="N27" s="411">
        <f>'9'!N27+'8'!N27+'7'!N27</f>
        <v>35584.593000000008</v>
      </c>
    </row>
    <row r="28" spans="1:14" ht="14.25" x14ac:dyDescent="0.3">
      <c r="A28" s="469" t="s">
        <v>350</v>
      </c>
      <c r="B28" s="601">
        <f>'9'!B28+'8'!B28+'7'!B28</f>
        <v>6069.6819999999998</v>
      </c>
      <c r="C28" s="432">
        <f>'9'!C28+'8'!C28+'7'!C28</f>
        <v>8942.3279999999995</v>
      </c>
      <c r="D28" s="432">
        <f>'9'!D28+'8'!D28+'7'!D28</f>
        <v>16083.09</v>
      </c>
      <c r="E28" s="432">
        <f>'9'!E28+'8'!E28+'7'!E28</f>
        <v>295.07699999999977</v>
      </c>
      <c r="F28" s="432">
        <f>'9'!F28+'8'!F28+'7'!F28</f>
        <v>5901.2890000000007</v>
      </c>
      <c r="G28" s="432">
        <f>'9'!G28+'8'!G28+'7'!G28</f>
        <v>5389.2000000000007</v>
      </c>
      <c r="H28" s="432">
        <f>'9'!H28+'8'!H28+'7'!H28</f>
        <v>1308.204</v>
      </c>
      <c r="I28" s="432">
        <f>'9'!I28+'8'!I28+'7'!I28</f>
        <v>2301.7439999999997</v>
      </c>
      <c r="J28" s="432">
        <f>'9'!J28+'8'!J28+'7'!J28</f>
        <v>5909.4010000000007</v>
      </c>
      <c r="K28" s="432">
        <f>'9'!K28+'8'!K28+'7'!K28</f>
        <v>10910.725</v>
      </c>
      <c r="L28" s="432">
        <f>'9'!L28+'8'!L28+'7'!L28</f>
        <v>11857.871999999999</v>
      </c>
      <c r="M28" s="433">
        <f>'9'!M28+'8'!M28+'7'!M28</f>
        <v>11237.505999999999</v>
      </c>
      <c r="N28" s="411">
        <f>'9'!N28+'8'!N28+'7'!N28</f>
        <v>86206.118000000002</v>
      </c>
    </row>
    <row r="29" spans="1:14" ht="14.25" x14ac:dyDescent="0.3">
      <c r="A29" s="469" t="s">
        <v>382</v>
      </c>
      <c r="B29" s="601">
        <f>'9'!B29+'8'!B29+'7'!B29</f>
        <v>0</v>
      </c>
      <c r="C29" s="432">
        <f>'9'!C29+'8'!C29+'7'!C29</f>
        <v>0</v>
      </c>
      <c r="D29" s="432">
        <f>'9'!D29+'8'!D29+'7'!D29</f>
        <v>0</v>
      </c>
      <c r="E29" s="432">
        <f>'9'!E29+'8'!E29+'7'!E29</f>
        <v>0</v>
      </c>
      <c r="F29" s="432">
        <f>'9'!F29+'8'!F29+'7'!F29</f>
        <v>0</v>
      </c>
      <c r="G29" s="432">
        <f>'9'!G29+'8'!G29+'7'!G29</f>
        <v>0</v>
      </c>
      <c r="H29" s="432">
        <f>'9'!H29+'8'!H29+'7'!H29</f>
        <v>0</v>
      </c>
      <c r="I29" s="432">
        <f>'9'!I29+'8'!I29+'7'!I29</f>
        <v>0</v>
      </c>
      <c r="J29" s="432">
        <f>'9'!J29+'8'!J29+'7'!J29</f>
        <v>0</v>
      </c>
      <c r="K29" s="432">
        <f>'9'!K29+'8'!K29+'7'!K29</f>
        <v>0</v>
      </c>
      <c r="L29" s="432">
        <f>'9'!L29+'8'!L29+'7'!L29</f>
        <v>0</v>
      </c>
      <c r="M29" s="433">
        <f>'9'!M29+'8'!M29+'7'!M29</f>
        <v>0</v>
      </c>
      <c r="N29" s="411">
        <f>'9'!N29+'8'!N29+'7'!N29</f>
        <v>0</v>
      </c>
    </row>
    <row r="30" spans="1:14" ht="14.25" x14ac:dyDescent="0.3">
      <c r="A30" s="469" t="s">
        <v>309</v>
      </c>
      <c r="B30" s="601">
        <f>'9'!B30+'8'!B30+'7'!B30</f>
        <v>-1912.1030000000001</v>
      </c>
      <c r="C30" s="432">
        <f>'9'!C30+'8'!C30+'7'!C30</f>
        <v>-17333.52</v>
      </c>
      <c r="D30" s="432">
        <f>'9'!D30+'8'!D30+'7'!D30</f>
        <v>-37951.351000000002</v>
      </c>
      <c r="E30" s="432">
        <f>'9'!E30+'8'!E30+'7'!E30</f>
        <v>-46806.944000000003</v>
      </c>
      <c r="F30" s="432">
        <f>'9'!F30+'8'!F30+'7'!F30</f>
        <v>-46212.448000000004</v>
      </c>
      <c r="G30" s="432">
        <f>'9'!G30+'8'!G30+'7'!G30</f>
        <v>-72847.097999999998</v>
      </c>
      <c r="H30" s="432">
        <f>'9'!H30+'8'!H30+'7'!H30</f>
        <v>-113.72499999999999</v>
      </c>
      <c r="I30" s="432">
        <f>'9'!I30+'8'!I30+'7'!I30</f>
        <v>-68213.64</v>
      </c>
      <c r="J30" s="432">
        <f>'9'!J30+'8'!J30+'7'!J30</f>
        <v>-36203.538</v>
      </c>
      <c r="K30" s="432">
        <f>'9'!K30+'8'!K30+'7'!K30</f>
        <v>-67937.040999999997</v>
      </c>
      <c r="L30" s="432">
        <f>'9'!L30+'8'!L30+'7'!L30</f>
        <v>-34082.82</v>
      </c>
      <c r="M30" s="433">
        <f>'9'!M30+'8'!M30+'7'!M30</f>
        <v>-48436.137000000002</v>
      </c>
      <c r="N30" s="411">
        <f>'9'!N30+'8'!N30+'7'!N30</f>
        <v>-478050.36499999987</v>
      </c>
    </row>
    <row r="31" spans="1:14" ht="15" thickBot="1" x14ac:dyDescent="0.35">
      <c r="A31" s="565" t="s">
        <v>351</v>
      </c>
      <c r="B31" s="611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3"/>
      <c r="N31" s="614"/>
    </row>
    <row r="32" spans="1:14" ht="14.25" thickBot="1" x14ac:dyDescent="0.3">
      <c r="A32" s="406" t="s">
        <v>352</v>
      </c>
      <c r="B32" s="609">
        <f>'9'!B31+'8'!B31+'7'!B31</f>
        <v>74103.296000000002</v>
      </c>
      <c r="C32" s="426">
        <f>'9'!C31+'8'!C31+'7'!C31</f>
        <v>40369.017</v>
      </c>
      <c r="D32" s="426">
        <f>'9'!D31+'8'!D31+'7'!D31</f>
        <v>72709.464000000007</v>
      </c>
      <c r="E32" s="426">
        <f>'9'!E31+'8'!E31+'7'!E31</f>
        <v>53800.483</v>
      </c>
      <c r="F32" s="426">
        <f>'9'!F31+'8'!F31+'7'!F31</f>
        <v>117975.72500000001</v>
      </c>
      <c r="G32" s="426">
        <f>'9'!G31+'8'!G31+'7'!G31</f>
        <v>72577.370999999999</v>
      </c>
      <c r="H32" s="426">
        <f>'9'!H31+'8'!H31+'7'!H31</f>
        <v>47025.459000000003</v>
      </c>
      <c r="I32" s="426">
        <f>'9'!I31+'8'!I31+'7'!I31</f>
        <v>62470.464</v>
      </c>
      <c r="J32" s="426">
        <f>'9'!J31+'8'!J31+'7'!J31</f>
        <v>98874.929000000004</v>
      </c>
      <c r="K32" s="426">
        <f>'9'!K31+'8'!K31+'7'!K31</f>
        <v>77372.433999999994</v>
      </c>
      <c r="L32" s="426">
        <f>'9'!L31+'8'!L31+'7'!L31</f>
        <v>71586.733999999997</v>
      </c>
      <c r="M32" s="427">
        <f>'9'!M31+'8'!M31+'7'!M31</f>
        <v>44720.95</v>
      </c>
      <c r="N32" s="407">
        <f>'9'!N31+'8'!N31+'7'!N31</f>
        <v>833586.32599999988</v>
      </c>
    </row>
    <row r="33" spans="1:14" ht="14.25" x14ac:dyDescent="0.3">
      <c r="A33" s="408" t="s">
        <v>311</v>
      </c>
      <c r="B33" s="608">
        <f>'9'!B33+'8'!B33+'7'!B33</f>
        <v>-2829.9079999999999</v>
      </c>
      <c r="C33" s="429">
        <f>'9'!C33+'8'!C33+'7'!C33</f>
        <v>13622.127</v>
      </c>
      <c r="D33" s="429">
        <f>'9'!D33+'8'!D33+'7'!D33</f>
        <v>12284.57</v>
      </c>
      <c r="E33" s="429">
        <f>'9'!E33+'8'!E33+'7'!E33</f>
        <v>18060.576000000001</v>
      </c>
      <c r="F33" s="429">
        <f>'9'!F33+'8'!F33+'7'!F33</f>
        <v>11014.368</v>
      </c>
      <c r="G33" s="429">
        <f>'9'!G33+'8'!G33+'7'!G33</f>
        <v>12593.925000000001</v>
      </c>
      <c r="H33" s="429">
        <f>'9'!H33+'8'!H33+'7'!H33</f>
        <v>15866.94</v>
      </c>
      <c r="I33" s="429">
        <f>'9'!I33+'8'!I33+'7'!I33</f>
        <v>15720.271000000001</v>
      </c>
      <c r="J33" s="429">
        <f>'9'!J33+'8'!J33+'7'!J33</f>
        <v>15446.951000000001</v>
      </c>
      <c r="K33" s="429">
        <f>'9'!K33+'8'!K33+'7'!K33</f>
        <v>16401.869000000002</v>
      </c>
      <c r="L33" s="429">
        <f>'9'!L33+'8'!L33+'7'!L33</f>
        <v>10132.98</v>
      </c>
      <c r="M33" s="430">
        <f>'9'!M33+'8'!M33+'7'!M33</f>
        <v>8309.3850000000002</v>
      </c>
      <c r="N33" s="409">
        <f>'9'!N33+'8'!N33+'7'!N33</f>
        <v>146624.05399999997</v>
      </c>
    </row>
    <row r="34" spans="1:14" ht="14.25" x14ac:dyDescent="0.3">
      <c r="A34" s="410" t="s">
        <v>383</v>
      </c>
      <c r="B34" s="601">
        <f>'9'!B34+'8'!B34+'7'!B34</f>
        <v>0</v>
      </c>
      <c r="C34" s="432">
        <f>'9'!C34+'8'!C34+'7'!C34</f>
        <v>0</v>
      </c>
      <c r="D34" s="432">
        <f>'9'!D34+'8'!D34+'7'!D34</f>
        <v>20126.848000000002</v>
      </c>
      <c r="E34" s="432">
        <f>'9'!E34+'8'!E34+'7'!E34</f>
        <v>0</v>
      </c>
      <c r="F34" s="432">
        <f>'9'!F34+'8'!F34+'7'!F34</f>
        <v>0</v>
      </c>
      <c r="G34" s="432">
        <f>'9'!G34+'8'!G34+'7'!G34</f>
        <v>0</v>
      </c>
      <c r="H34" s="432">
        <f>'9'!H34+'8'!H34+'7'!H34</f>
        <v>0</v>
      </c>
      <c r="I34" s="432">
        <f>'9'!I34+'8'!I34+'7'!I34</f>
        <v>0</v>
      </c>
      <c r="J34" s="432">
        <f>'9'!J34+'8'!J34+'7'!J34</f>
        <v>20027.467000000001</v>
      </c>
      <c r="K34" s="432">
        <f>'9'!K34+'8'!K34+'7'!K34</f>
        <v>0</v>
      </c>
      <c r="L34" s="432">
        <f>'9'!L34+'8'!L34+'7'!L34</f>
        <v>0</v>
      </c>
      <c r="M34" s="433">
        <f>'9'!M34+'8'!M34+'7'!M34</f>
        <v>0</v>
      </c>
      <c r="N34" s="411">
        <f>'9'!N34+'8'!N34+'7'!N34</f>
        <v>40154.315000000002</v>
      </c>
    </row>
    <row r="35" spans="1:14" ht="14.25" x14ac:dyDescent="0.3">
      <c r="A35" s="410" t="s">
        <v>353</v>
      </c>
      <c r="B35" s="601">
        <f>'9'!B35+'8'!B35+'7'!B35</f>
        <v>1922.5239999999999</v>
      </c>
      <c r="C35" s="432">
        <f>'9'!C35+'8'!C35+'7'!C35</f>
        <v>737.27</v>
      </c>
      <c r="D35" s="432">
        <f>'9'!D35+'8'!D35+'7'!D35</f>
        <v>-681.904</v>
      </c>
      <c r="E35" s="432">
        <f>'9'!E35+'8'!E35+'7'!E35</f>
        <v>-302.24400000000003</v>
      </c>
      <c r="F35" s="432">
        <f>'9'!F35+'8'!F35+'7'!F35</f>
        <v>1878.682</v>
      </c>
      <c r="G35" s="432">
        <f>'9'!G35+'8'!G35+'7'!G35</f>
        <v>-49.901000000000003</v>
      </c>
      <c r="H35" s="432">
        <f>'9'!H35+'8'!H35+'7'!H35</f>
        <v>1057.873</v>
      </c>
      <c r="I35" s="432">
        <f>'9'!I35+'8'!I35+'7'!I35</f>
        <v>905.58900000000006</v>
      </c>
      <c r="J35" s="432">
        <f>'9'!J35+'8'!J35+'7'!J35</f>
        <v>-644.10299999999995</v>
      </c>
      <c r="K35" s="432">
        <f>'9'!K35+'8'!K35+'7'!K35</f>
        <v>1106.3130000000001</v>
      </c>
      <c r="L35" s="432">
        <f>'9'!L35+'8'!L35+'7'!L35</f>
        <v>491.11099999999999</v>
      </c>
      <c r="M35" s="433">
        <f>'9'!M35+'8'!M35+'7'!M35</f>
        <v>265.99400000000003</v>
      </c>
      <c r="N35" s="411">
        <f>'9'!N35+'8'!N35+'7'!N35</f>
        <v>6687.2039999999988</v>
      </c>
    </row>
    <row r="36" spans="1:14" ht="14.25" x14ac:dyDescent="0.3">
      <c r="A36" s="410" t="s">
        <v>354</v>
      </c>
      <c r="B36" s="601">
        <f>'9'!B36+'8'!B36+'7'!B36</f>
        <v>0</v>
      </c>
      <c r="C36" s="432">
        <f>'9'!C36+'8'!C36+'7'!C36</f>
        <v>0</v>
      </c>
      <c r="D36" s="432">
        <f>'9'!D36+'8'!D36+'7'!D36</f>
        <v>0</v>
      </c>
      <c r="E36" s="432">
        <f>'9'!E36+'8'!E36+'7'!E36</f>
        <v>0</v>
      </c>
      <c r="F36" s="432">
        <f>'9'!F36+'8'!F36+'7'!F36</f>
        <v>0</v>
      </c>
      <c r="G36" s="432">
        <f>'9'!G36+'8'!G36+'7'!G36</f>
        <v>0</v>
      </c>
      <c r="H36" s="432">
        <f>'9'!H36+'8'!H36+'7'!H36</f>
        <v>0</v>
      </c>
      <c r="I36" s="432">
        <f>'9'!I36+'8'!I36+'7'!I36</f>
        <v>0</v>
      </c>
      <c r="J36" s="432">
        <f>'9'!J36+'8'!J36+'7'!J36</f>
        <v>-32.289000000000001</v>
      </c>
      <c r="K36" s="432">
        <f>'9'!K36+'8'!K36+'7'!K36</f>
        <v>0</v>
      </c>
      <c r="L36" s="432">
        <f>'9'!L36+'8'!L36+'7'!L36</f>
        <v>0</v>
      </c>
      <c r="M36" s="433">
        <f>'9'!M36+'8'!M36+'7'!M36</f>
        <v>0</v>
      </c>
      <c r="N36" s="411">
        <f>'9'!N36+'8'!N36+'7'!N36</f>
        <v>-32.289000000000001</v>
      </c>
    </row>
    <row r="37" spans="1:14" ht="14.25" x14ac:dyDescent="0.3">
      <c r="A37" s="410" t="s">
        <v>355</v>
      </c>
      <c r="B37" s="601">
        <f>'9'!B37+'8'!B37+'7'!B37</f>
        <v>26035.112999999998</v>
      </c>
      <c r="C37" s="432">
        <f>'9'!C37+'8'!C37+'7'!C37</f>
        <v>22193.436999999998</v>
      </c>
      <c r="D37" s="432">
        <f>'9'!D37+'8'!D37+'7'!D37</f>
        <v>25395.806</v>
      </c>
      <c r="E37" s="432">
        <f>'9'!E37+'8'!E37+'7'!E37</f>
        <v>37098.087999999996</v>
      </c>
      <c r="F37" s="432">
        <f>'9'!F37+'8'!F37+'7'!F37</f>
        <v>28556.93</v>
      </c>
      <c r="G37" s="432">
        <f>'9'!G37+'8'!G37+'7'!G37</f>
        <v>12492.535000000002</v>
      </c>
      <c r="H37" s="432">
        <f>'9'!H37+'8'!H37+'7'!H37</f>
        <v>22425.133999999998</v>
      </c>
      <c r="I37" s="432">
        <f>'9'!I37+'8'!I37+'7'!I37</f>
        <v>14646.133999999998</v>
      </c>
      <c r="J37" s="432">
        <f>'9'!J37+'8'!J37+'7'!J37</f>
        <v>-5842.8</v>
      </c>
      <c r="K37" s="432">
        <f>'9'!K37+'8'!K37+'7'!K37</f>
        <v>8045.9890000000014</v>
      </c>
      <c r="L37" s="432">
        <f>'9'!L37+'8'!L37+'7'!L37</f>
        <v>2034.8530000000001</v>
      </c>
      <c r="M37" s="433">
        <f>'9'!M37+'8'!M37+'7'!M37</f>
        <v>340.42599999999999</v>
      </c>
      <c r="N37" s="411">
        <f>'9'!N37+'8'!N37+'7'!N37</f>
        <v>193421.64500000002</v>
      </c>
    </row>
    <row r="38" spans="1:14" ht="14.25" x14ac:dyDescent="0.3">
      <c r="A38" s="410" t="s">
        <v>356</v>
      </c>
      <c r="B38" s="602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14"/>
      <c r="N38" s="603"/>
    </row>
    <row r="39" spans="1:14" s="119" customFormat="1" ht="14.25" x14ac:dyDescent="0.3">
      <c r="A39" s="410" t="s">
        <v>511</v>
      </c>
      <c r="B39" s="601">
        <f>'9'!B39+'8'!B39+'7'!B39</f>
        <v>0</v>
      </c>
      <c r="C39" s="432">
        <f>'9'!C39+'8'!C39+'7'!C39</f>
        <v>0</v>
      </c>
      <c r="D39" s="432">
        <f>'9'!D39+'8'!D39+'7'!D39</f>
        <v>0</v>
      </c>
      <c r="E39" s="432">
        <f>'9'!E39+'8'!E39+'7'!E39</f>
        <v>0</v>
      </c>
      <c r="F39" s="432">
        <f>'9'!F39+'8'!F39+'7'!F39</f>
        <v>0</v>
      </c>
      <c r="G39" s="432">
        <f>'9'!G39+'8'!G39+'7'!G39</f>
        <v>0</v>
      </c>
      <c r="H39" s="432">
        <f>'9'!H39+'8'!H39+'7'!H39</f>
        <v>0</v>
      </c>
      <c r="I39" s="432">
        <f>'9'!I39+'8'!I39+'7'!I39</f>
        <v>0</v>
      </c>
      <c r="J39" s="432">
        <f>'9'!J39+'8'!J39+'7'!J39</f>
        <v>417.17500000000001</v>
      </c>
      <c r="K39" s="432">
        <f>'9'!K39+'8'!K39+'7'!K39</f>
        <v>1149.277</v>
      </c>
      <c r="L39" s="432">
        <f>'9'!L39+'8'!L39+'7'!L39</f>
        <v>12577.668000000001</v>
      </c>
      <c r="M39" s="433">
        <f>'9'!M39+'8'!M39+'7'!M39</f>
        <v>35377.089</v>
      </c>
      <c r="N39" s="411">
        <f>'9'!N39+'8'!N39+'7'!N39</f>
        <v>49521.209000000003</v>
      </c>
    </row>
    <row r="40" spans="1:14" ht="15" thickBot="1" x14ac:dyDescent="0.35">
      <c r="A40" s="412" t="s">
        <v>512</v>
      </c>
      <c r="B40" s="611"/>
      <c r="C40" s="612"/>
      <c r="D40" s="612"/>
      <c r="E40" s="612"/>
      <c r="F40" s="612"/>
      <c r="G40" s="612"/>
      <c r="H40" s="612"/>
      <c r="I40" s="612"/>
      <c r="J40" s="612"/>
      <c r="K40" s="612"/>
      <c r="L40" s="612"/>
      <c r="M40" s="613"/>
      <c r="N40" s="614"/>
    </row>
    <row r="41" spans="1:14" ht="14.25" thickBot="1" x14ac:dyDescent="0.3">
      <c r="A41" s="406" t="s">
        <v>357</v>
      </c>
      <c r="B41" s="609">
        <f>'9'!B38+'8'!B38+'7'!B38</f>
        <v>18705.82</v>
      </c>
      <c r="C41" s="426">
        <f>'9'!C38+'8'!C38+'7'!C38</f>
        <v>57661.389000000003</v>
      </c>
      <c r="D41" s="426">
        <f>'9'!D38+'8'!D38+'7'!D38</f>
        <v>49109.806000000004</v>
      </c>
      <c r="E41" s="426">
        <f>'9'!E38+'8'!E38+'7'!E38</f>
        <v>27322.417999999998</v>
      </c>
      <c r="F41" s="426">
        <f>'9'!F38+'8'!F38+'7'!F38</f>
        <v>51750.661</v>
      </c>
      <c r="G41" s="426">
        <f>'9'!G38+'8'!G38+'7'!G38</f>
        <v>40671.326000000001</v>
      </c>
      <c r="H41" s="426">
        <f>'9'!H38+'8'!H38+'7'!H38</f>
        <v>54257.182999999997</v>
      </c>
      <c r="I41" s="426">
        <f>'9'!I38+'8'!I38+'7'!I38</f>
        <v>21764.414000000001</v>
      </c>
      <c r="J41" s="426">
        <f>'9'!J38+'8'!J38+'7'!J38</f>
        <v>44067.962</v>
      </c>
      <c r="K41" s="426">
        <f>'9'!K38+'8'!K38+'7'!K38</f>
        <v>52882.213000000003</v>
      </c>
      <c r="L41" s="426">
        <f>'9'!L38+'8'!L38+'7'!L38</f>
        <v>62767.895999999993</v>
      </c>
      <c r="M41" s="427">
        <f>'9'!M38+'8'!M38+'7'!M38</f>
        <v>59281.051000000007</v>
      </c>
      <c r="N41" s="407">
        <f>'9'!N38+'8'!N38+'7'!N38</f>
        <v>540242.13899999997</v>
      </c>
    </row>
    <row r="42" spans="1:14" ht="15" thickBot="1" x14ac:dyDescent="0.35">
      <c r="A42" s="414" t="s">
        <v>358</v>
      </c>
      <c r="B42" s="615">
        <f>'9'!B42+'8'!B42+'7'!B42</f>
        <v>576.52700000000004</v>
      </c>
      <c r="C42" s="438">
        <f>'9'!C42+'8'!C42+'7'!C42</f>
        <v>1839.491</v>
      </c>
      <c r="D42" s="438">
        <f>'9'!D42+'8'!D42+'7'!D42</f>
        <v>-575.08100000000002</v>
      </c>
      <c r="E42" s="438">
        <f>'9'!E42+'8'!E42+'7'!E42</f>
        <v>768.49800000000005</v>
      </c>
      <c r="F42" s="438">
        <f>'9'!F42+'8'!F42+'7'!F42</f>
        <v>508.61799999999999</v>
      </c>
      <c r="G42" s="438">
        <f>'9'!G42+'8'!G42+'7'!G42</f>
        <v>516.63800000000003</v>
      </c>
      <c r="H42" s="438">
        <f>'9'!H42+'8'!H42+'7'!H42</f>
        <v>761.73400000000004</v>
      </c>
      <c r="I42" s="438">
        <f>'9'!I42+'8'!I42+'7'!I42</f>
        <v>0</v>
      </c>
      <c r="J42" s="438">
        <f>'9'!J42+'8'!J42+'7'!J42</f>
        <v>705.96500000000003</v>
      </c>
      <c r="K42" s="438">
        <f>'9'!K42+'8'!K42+'7'!K42</f>
        <v>401.66</v>
      </c>
      <c r="L42" s="438">
        <f>'9'!L42+'8'!L42+'7'!L42</f>
        <v>561.39</v>
      </c>
      <c r="M42" s="439">
        <f>'9'!M42+'8'!M42+'7'!M42</f>
        <v>641.25</v>
      </c>
      <c r="N42" s="599">
        <f>'9'!N42+'8'!N42+'7'!N42</f>
        <v>6706.6900000000005</v>
      </c>
    </row>
    <row r="43" spans="1:14" ht="14.25" thickBot="1" x14ac:dyDescent="0.3">
      <c r="A43" s="406" t="s">
        <v>359</v>
      </c>
      <c r="B43" s="609">
        <f>'9'!B40+'8'!B40+'7'!B40</f>
        <v>0</v>
      </c>
      <c r="C43" s="426">
        <f>'9'!C40+'8'!C40+'7'!C40</f>
        <v>0</v>
      </c>
      <c r="D43" s="426">
        <f>'9'!D40+'8'!D40+'7'!D40</f>
        <v>0</v>
      </c>
      <c r="E43" s="426">
        <f>'9'!E40+'8'!E40+'7'!E40</f>
        <v>0</v>
      </c>
      <c r="F43" s="426">
        <f>'9'!F40+'8'!F40+'7'!F40</f>
        <v>0</v>
      </c>
      <c r="G43" s="426">
        <f>'9'!G40+'8'!G40+'7'!G40</f>
        <v>0</v>
      </c>
      <c r="H43" s="426">
        <f>'9'!H40+'8'!H40+'7'!H40</f>
        <v>0</v>
      </c>
      <c r="I43" s="426">
        <f>'9'!I40+'8'!I40+'7'!I40</f>
        <v>0</v>
      </c>
      <c r="J43" s="426">
        <f>'9'!J40+'8'!J40+'7'!J40</f>
        <v>25057.061000000002</v>
      </c>
      <c r="K43" s="426">
        <f>'9'!K40+'8'!K40+'7'!K40</f>
        <v>13328.095000000001</v>
      </c>
      <c r="L43" s="426">
        <f>'9'!L40+'8'!L40+'7'!L40</f>
        <v>22710.331999999999</v>
      </c>
      <c r="M43" s="427">
        <f>'9'!M40+'8'!M40+'7'!M40</f>
        <v>7413.3620000000001</v>
      </c>
      <c r="N43" s="407">
        <f>'9'!N40+'8'!N40+'7'!N40</f>
        <v>68508.850000000006</v>
      </c>
    </row>
    <row r="44" spans="1:14" ht="14.25" x14ac:dyDescent="0.3">
      <c r="A44" s="408" t="s">
        <v>384</v>
      </c>
      <c r="B44" s="608">
        <f>'9'!B44+'8'!B44+'7'!B44</f>
        <v>0</v>
      </c>
      <c r="C44" s="429">
        <f>'9'!C44+'8'!C44+'7'!C44</f>
        <v>539.20299999999997</v>
      </c>
      <c r="D44" s="429">
        <f>'9'!D44+'8'!D44+'7'!D44</f>
        <v>722.37599999999998</v>
      </c>
      <c r="E44" s="429">
        <f>'9'!E44+'8'!E44+'7'!E44</f>
        <v>241.06800000000001</v>
      </c>
      <c r="F44" s="429">
        <f>'9'!F44+'8'!F44+'7'!F44</f>
        <v>0</v>
      </c>
      <c r="G44" s="429">
        <f>'9'!G44+'8'!G44+'7'!G44</f>
        <v>486.98599999999999</v>
      </c>
      <c r="H44" s="429">
        <f>'9'!H44+'8'!H44+'7'!H44</f>
        <v>688.67600000000004</v>
      </c>
      <c r="I44" s="429">
        <f>'9'!I44+'8'!I44+'7'!I44</f>
        <v>0</v>
      </c>
      <c r="J44" s="429">
        <f>'9'!J44+'8'!J44+'7'!J44</f>
        <v>2253.1999999999998</v>
      </c>
      <c r="K44" s="429">
        <f>'9'!K44+'8'!K44+'7'!K44</f>
        <v>1E-4</v>
      </c>
      <c r="L44" s="429">
        <f>'9'!L44+'8'!L44+'7'!L44</f>
        <v>0</v>
      </c>
      <c r="M44" s="430">
        <f>'9'!M44+'8'!M44+'7'!M44</f>
        <v>0</v>
      </c>
      <c r="N44" s="416">
        <f>'9'!N44+'8'!N44+'7'!N44</f>
        <v>4931.5091000000002</v>
      </c>
    </row>
    <row r="45" spans="1:14" ht="14.25" x14ac:dyDescent="0.3">
      <c r="A45" s="410" t="s">
        <v>360</v>
      </c>
      <c r="B45" s="601">
        <f>'9'!B45+'8'!B45+'7'!B45</f>
        <v>7783.1239999999998</v>
      </c>
      <c r="C45" s="432">
        <f>'9'!C45+'8'!C45+'7'!C45</f>
        <v>2971.4141000000004</v>
      </c>
      <c r="D45" s="432">
        <f>'9'!D45+'8'!D45+'7'!D45</f>
        <v>11370.385</v>
      </c>
      <c r="E45" s="432">
        <f>'9'!E45+'8'!E45+'7'!E45</f>
        <v>2741.4569999999999</v>
      </c>
      <c r="F45" s="432">
        <f>'9'!F45+'8'!F45+'7'!F45</f>
        <v>10887.851000000001</v>
      </c>
      <c r="G45" s="432">
        <f>'9'!G45+'8'!G45+'7'!G45</f>
        <v>10844.34</v>
      </c>
      <c r="H45" s="432">
        <f>'9'!H45+'8'!H45+'7'!H45</f>
        <v>1962.1390000000001</v>
      </c>
      <c r="I45" s="432">
        <f>'9'!I45+'8'!I45+'7'!I45</f>
        <v>3883.5680000000002</v>
      </c>
      <c r="J45" s="432">
        <f>'9'!J45+'8'!J45+'7'!J45</f>
        <v>7118.0219999999999</v>
      </c>
      <c r="K45" s="432">
        <f>'9'!K45+'8'!K45+'7'!K45</f>
        <v>2157.402</v>
      </c>
      <c r="L45" s="432">
        <f>'9'!L45+'8'!L45+'7'!L45</f>
        <v>-4286.8209999999999</v>
      </c>
      <c r="M45" s="433">
        <f>'9'!M45+'8'!M45+'7'!M45</f>
        <v>16993.989000000001</v>
      </c>
      <c r="N45" s="417">
        <f>'9'!N45+'8'!N45+'7'!N45</f>
        <v>74426.8701</v>
      </c>
    </row>
    <row r="46" spans="1:14" ht="14.25" x14ac:dyDescent="0.3">
      <c r="A46" s="410" t="s">
        <v>385</v>
      </c>
      <c r="B46" s="602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14"/>
      <c r="N46" s="603"/>
    </row>
    <row r="47" spans="1:14" ht="14.25" x14ac:dyDescent="0.3">
      <c r="A47" s="469" t="s">
        <v>361</v>
      </c>
      <c r="B47" s="601">
        <f>'9'!B47+'8'!B47+'7'!B47</f>
        <v>-2242.7000000000003</v>
      </c>
      <c r="C47" s="432">
        <f>'9'!C47+'8'!C47+'7'!C47</f>
        <v>2076.5210000000002</v>
      </c>
      <c r="D47" s="432">
        <f>'9'!D47+'8'!D47+'7'!D47</f>
        <v>1539.299</v>
      </c>
      <c r="E47" s="432">
        <f>'9'!E47+'8'!E47+'7'!E47</f>
        <v>-907.73800000000028</v>
      </c>
      <c r="F47" s="432">
        <f>'9'!F47+'8'!F47+'7'!F47</f>
        <v>93.877999999999702</v>
      </c>
      <c r="G47" s="432">
        <f>'9'!G47+'8'!G47+'7'!G47</f>
        <v>506.15100000000029</v>
      </c>
      <c r="H47" s="432">
        <f>'9'!H47+'8'!H47+'7'!H47</f>
        <v>18998.201000000001</v>
      </c>
      <c r="I47" s="432">
        <f>'9'!I47+'8'!I47+'7'!I47</f>
        <v>-118.67599999999993</v>
      </c>
      <c r="J47" s="432">
        <f>'9'!J47+'8'!J47+'7'!J47</f>
        <v>-138.95100000000002</v>
      </c>
      <c r="K47" s="432">
        <f>'9'!K47+'8'!K47+'7'!K47</f>
        <v>3533.107</v>
      </c>
      <c r="L47" s="432">
        <f>'9'!L47+'8'!L47+'7'!L47</f>
        <v>967.63799999999992</v>
      </c>
      <c r="M47" s="433">
        <f>'9'!M47+'8'!M47+'7'!M47</f>
        <v>2456.5479999999998</v>
      </c>
      <c r="N47" s="411">
        <f>'9'!N47+'8'!N47+'7'!N47</f>
        <v>26763.278000000009</v>
      </c>
    </row>
    <row r="48" spans="1:14" ht="15" thickBot="1" x14ac:dyDescent="0.35">
      <c r="A48" s="412" t="s">
        <v>405</v>
      </c>
      <c r="B48" s="610">
        <f>'9'!B48+'8'!B48+'7'!B48</f>
        <v>0</v>
      </c>
      <c r="C48" s="435">
        <f>'9'!C48+'8'!C48+'7'!C48</f>
        <v>0</v>
      </c>
      <c r="D48" s="435">
        <f>'9'!D48+'8'!D48+'7'!D48</f>
        <v>0</v>
      </c>
      <c r="E48" s="435">
        <f>'9'!E48+'8'!E48+'7'!E48</f>
        <v>0</v>
      </c>
      <c r="F48" s="435">
        <f>'9'!F48+'8'!F48+'7'!F48</f>
        <v>0</v>
      </c>
      <c r="G48" s="435">
        <f>'9'!G48+'8'!G48+'7'!G48</f>
        <v>0</v>
      </c>
      <c r="H48" s="435">
        <f>'9'!H48+'8'!H48+'7'!H48</f>
        <v>0</v>
      </c>
      <c r="I48" s="435">
        <f>'9'!I48+'8'!I48+'7'!I48</f>
        <v>0</v>
      </c>
      <c r="J48" s="435">
        <f>'9'!J48+'8'!J48+'7'!J48</f>
        <v>0</v>
      </c>
      <c r="K48" s="435">
        <f>'9'!K48+'8'!K48+'7'!K48</f>
        <v>0</v>
      </c>
      <c r="L48" s="435">
        <f>'9'!L48+'8'!L48+'7'!L48</f>
        <v>0</v>
      </c>
      <c r="M48" s="436">
        <f>'9'!M48+'8'!M48+'7'!M48</f>
        <v>0</v>
      </c>
      <c r="N48" s="413">
        <f>'9'!N48+'8'!N48+'7'!N48</f>
        <v>0</v>
      </c>
    </row>
    <row r="49" spans="1:14" ht="14.25" thickBot="1" x14ac:dyDescent="0.3">
      <c r="A49" s="406" t="s">
        <v>362</v>
      </c>
      <c r="B49" s="609">
        <f>'9'!B46+'8'!B46+'7'!B46</f>
        <v>0</v>
      </c>
      <c r="C49" s="426">
        <f>'9'!C46+'8'!C46+'7'!C46</f>
        <v>0</v>
      </c>
      <c r="D49" s="426">
        <f>'9'!D46+'8'!D46+'7'!D46</f>
        <v>0</v>
      </c>
      <c r="E49" s="426">
        <f>'9'!E46+'8'!E46+'7'!E46</f>
        <v>0</v>
      </c>
      <c r="F49" s="426">
        <f>'9'!F46+'8'!F46+'7'!F46</f>
        <v>0</v>
      </c>
      <c r="G49" s="426">
        <f>'9'!G46+'8'!G46+'7'!G46</f>
        <v>0</v>
      </c>
      <c r="H49" s="426">
        <f>'9'!H46+'8'!H46+'7'!H46</f>
        <v>0</v>
      </c>
      <c r="I49" s="426">
        <f>'9'!I46+'8'!I46+'7'!I46</f>
        <v>0</v>
      </c>
      <c r="J49" s="426">
        <f>'9'!J46+'8'!J46+'7'!J46</f>
        <v>0</v>
      </c>
      <c r="K49" s="426">
        <f>'9'!K46+'8'!K46+'7'!K46</f>
        <v>0</v>
      </c>
      <c r="L49" s="426">
        <f>'9'!L46+'8'!L46+'7'!L46</f>
        <v>0</v>
      </c>
      <c r="M49" s="427">
        <f>'9'!M46+'8'!M46+'7'!M46</f>
        <v>0</v>
      </c>
      <c r="N49" s="407">
        <f>'9'!N46+'8'!N46+'7'!N46</f>
        <v>0</v>
      </c>
    </row>
    <row r="50" spans="1:14" ht="14.25" x14ac:dyDescent="0.3">
      <c r="A50" s="408" t="s">
        <v>363</v>
      </c>
      <c r="B50" s="608">
        <f>'9'!B50+'8'!B50+'7'!B50</f>
        <v>1324.3720000000001</v>
      </c>
      <c r="C50" s="429">
        <f>'9'!C50+'8'!C50+'7'!C50</f>
        <v>-615.84800000000007</v>
      </c>
      <c r="D50" s="429">
        <f>'9'!D50+'8'!D50+'7'!D50</f>
        <v>-763.31</v>
      </c>
      <c r="E50" s="429">
        <f>'9'!E50+'8'!E50+'7'!E50</f>
        <v>-274.25800000000004</v>
      </c>
      <c r="F50" s="429">
        <f>'9'!F50+'8'!F50+'7'!F50</f>
        <v>653.68199999999979</v>
      </c>
      <c r="G50" s="429">
        <f>'9'!G50+'8'!G50+'7'!G50</f>
        <v>2647.1439999999998</v>
      </c>
      <c r="H50" s="429">
        <f>'9'!H50+'8'!H50+'7'!H50</f>
        <v>-2020.924</v>
      </c>
      <c r="I50" s="429">
        <f>'9'!I50+'8'!I50+'7'!I50</f>
        <v>-1374.0840000000003</v>
      </c>
      <c r="J50" s="429">
        <f>'9'!J50+'8'!J50+'7'!J50</f>
        <v>-820.11799999999994</v>
      </c>
      <c r="K50" s="429">
        <f>'9'!K50+'8'!K50+'7'!K50</f>
        <v>-85.63599999999974</v>
      </c>
      <c r="L50" s="429">
        <f>'9'!L50+'8'!L50+'7'!L50</f>
        <v>393.60199999999998</v>
      </c>
      <c r="M50" s="430">
        <f>'9'!M50+'8'!M50+'7'!M50</f>
        <v>-156.55099999999993</v>
      </c>
      <c r="N50" s="409">
        <f>'9'!N50+'8'!N50+'7'!N50</f>
        <v>-1091.9290000000001</v>
      </c>
    </row>
    <row r="51" spans="1:14" ht="14.25" x14ac:dyDescent="0.3">
      <c r="A51" s="410" t="s">
        <v>406</v>
      </c>
      <c r="B51" s="601">
        <f>'9'!B51+'8'!B51+'7'!B51</f>
        <v>0</v>
      </c>
      <c r="C51" s="432">
        <f>'9'!C51+'8'!C51+'7'!C51</f>
        <v>0</v>
      </c>
      <c r="D51" s="432">
        <f>'9'!D51+'8'!D51+'7'!D51</f>
        <v>-3.2919999999999998</v>
      </c>
      <c r="E51" s="432">
        <f>'9'!E51+'8'!E51+'7'!E51</f>
        <v>0</v>
      </c>
      <c r="F51" s="432">
        <f>'9'!F51+'8'!F51+'7'!F51</f>
        <v>0</v>
      </c>
      <c r="G51" s="432">
        <f>'9'!G51+'8'!G51+'7'!G51</f>
        <v>0</v>
      </c>
      <c r="H51" s="432">
        <f>'9'!H51+'8'!H51+'7'!H51</f>
        <v>0</v>
      </c>
      <c r="I51" s="432">
        <f>'9'!I51+'8'!I51+'7'!I51</f>
        <v>0</v>
      </c>
      <c r="J51" s="432">
        <f>'9'!J51+'8'!J51+'7'!J51</f>
        <v>0</v>
      </c>
      <c r="K51" s="432">
        <f>'9'!K51+'8'!K51+'7'!K51</f>
        <v>0</v>
      </c>
      <c r="L51" s="432">
        <f>'9'!L51+'8'!L51+'7'!L51</f>
        <v>0</v>
      </c>
      <c r="M51" s="433">
        <f>'9'!M51+'8'!M51+'7'!M51</f>
        <v>0</v>
      </c>
      <c r="N51" s="411">
        <f>'9'!N51+'8'!N51+'7'!N51</f>
        <v>-3.2919999999999998</v>
      </c>
    </row>
    <row r="52" spans="1:14" ht="14.25" x14ac:dyDescent="0.3">
      <c r="A52" s="469" t="s">
        <v>362</v>
      </c>
      <c r="B52" s="602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14"/>
      <c r="N52" s="603"/>
    </row>
    <row r="53" spans="1:14" ht="14.25" x14ac:dyDescent="0.3">
      <c r="A53" s="410" t="s">
        <v>364</v>
      </c>
      <c r="B53" s="601">
        <f>'9'!B53+'8'!B53+'7'!B53</f>
        <v>15620.727000000001</v>
      </c>
      <c r="C53" s="432">
        <f>'9'!C53+'8'!C53+'7'!C53</f>
        <v>16672.736000000001</v>
      </c>
      <c r="D53" s="432">
        <f>'9'!D53+'8'!D53+'7'!D53</f>
        <v>5934.45</v>
      </c>
      <c r="E53" s="432">
        <f>'9'!E53+'8'!E53+'7'!E53</f>
        <v>-2935.9870000000001</v>
      </c>
      <c r="F53" s="432">
        <f>'9'!F53+'8'!F53+'7'!F53</f>
        <v>7262.4390000000003</v>
      </c>
      <c r="G53" s="432">
        <f>'9'!G53+'8'!G53+'7'!G53</f>
        <v>-7867.6100000000006</v>
      </c>
      <c r="H53" s="432">
        <f>'9'!H53+'8'!H53+'7'!H53</f>
        <v>1002.2910000000001</v>
      </c>
      <c r="I53" s="432">
        <f>'9'!I53+'8'!I53+'7'!I53</f>
        <v>6250.9229999999998</v>
      </c>
      <c r="J53" s="432">
        <f>'9'!J53+'8'!J53+'7'!J53</f>
        <v>6243.7240000000002</v>
      </c>
      <c r="K53" s="432">
        <f>'9'!K53+'8'!K53+'7'!K53</f>
        <v>-1023.252</v>
      </c>
      <c r="L53" s="432">
        <f>'9'!L53+'8'!L53+'7'!L53</f>
        <v>-2526.2840000000001</v>
      </c>
      <c r="M53" s="433">
        <f>'9'!M53+'8'!M53+'7'!M53</f>
        <v>8617.9930000000004</v>
      </c>
      <c r="N53" s="411">
        <f>'9'!N53+'8'!N53+'7'!N53</f>
        <v>53252.15</v>
      </c>
    </row>
    <row r="54" spans="1:14" ht="15" thickBot="1" x14ac:dyDescent="0.35">
      <c r="A54" s="412" t="s">
        <v>365</v>
      </c>
      <c r="B54" s="610">
        <f>'9'!B54+'8'!B54+'7'!B54</f>
        <v>0</v>
      </c>
      <c r="C54" s="435">
        <f>'9'!C54+'8'!C54+'7'!C54</f>
        <v>0</v>
      </c>
      <c r="D54" s="435">
        <f>'9'!D54+'8'!D54+'7'!D54</f>
        <v>-789.04700000000003</v>
      </c>
      <c r="E54" s="435">
        <f>'9'!E54+'8'!E54+'7'!E54</f>
        <v>-127.496</v>
      </c>
      <c r="F54" s="435">
        <f>'9'!F54+'8'!F54+'7'!F54</f>
        <v>0</v>
      </c>
      <c r="G54" s="435">
        <f>'9'!G54+'8'!G54+'7'!G54</f>
        <v>0</v>
      </c>
      <c r="H54" s="435">
        <f>'9'!H54+'8'!H54+'7'!H54</f>
        <v>0</v>
      </c>
      <c r="I54" s="435">
        <f>'9'!I54+'8'!I54+'7'!I54</f>
        <v>0</v>
      </c>
      <c r="J54" s="435">
        <f>'9'!J54+'8'!J54+'7'!J54</f>
        <v>0</v>
      </c>
      <c r="K54" s="435">
        <f>'9'!K54+'8'!K54+'7'!K54</f>
        <v>7373.9719999999998</v>
      </c>
      <c r="L54" s="435">
        <f>'9'!L54+'8'!L54+'7'!L54</f>
        <v>-7472.8679999999995</v>
      </c>
      <c r="M54" s="436">
        <f>'9'!M54+'8'!M54+'7'!M54</f>
        <v>0</v>
      </c>
      <c r="N54" s="413">
        <f>'9'!N54+'8'!N54+'7'!N54</f>
        <v>-1015.4389999999994</v>
      </c>
    </row>
    <row r="55" spans="1:14" ht="14.25" thickBot="1" x14ac:dyDescent="0.3">
      <c r="A55" s="406" t="s">
        <v>366</v>
      </c>
      <c r="B55" s="609">
        <f>'9'!B52+'8'!B52+'7'!B52</f>
        <v>12500.630999999999</v>
      </c>
      <c r="C55" s="426">
        <f>'9'!C52+'8'!C52+'7'!C52</f>
        <v>5380.7950000000001</v>
      </c>
      <c r="D55" s="426">
        <f>'9'!D52+'8'!D52+'7'!D52</f>
        <v>13776.103999999999</v>
      </c>
      <c r="E55" s="426">
        <f>'9'!E52+'8'!E52+'7'!E52</f>
        <v>8115.98</v>
      </c>
      <c r="F55" s="426">
        <f>'9'!F52+'8'!F52+'7'!F52</f>
        <v>9815.9660000000003</v>
      </c>
      <c r="G55" s="426">
        <f>'9'!G52+'8'!G52+'7'!G52</f>
        <v>17594.053</v>
      </c>
      <c r="H55" s="426">
        <f>'9'!H52+'8'!H52+'7'!H52</f>
        <v>2665.6550000000002</v>
      </c>
      <c r="I55" s="426">
        <f>'9'!I52+'8'!I52+'7'!I52</f>
        <v>16809.02</v>
      </c>
      <c r="J55" s="426">
        <f>'9'!J52+'8'!J52+'7'!J52</f>
        <v>9807.491</v>
      </c>
      <c r="K55" s="426">
        <f>'9'!K52+'8'!K52+'7'!K52</f>
        <v>12110.924000000001</v>
      </c>
      <c r="L55" s="426">
        <f>'9'!L52+'8'!L52+'7'!L52</f>
        <v>33372.521999999997</v>
      </c>
      <c r="M55" s="427">
        <f>'9'!M52+'8'!M52+'7'!M52</f>
        <v>11373.18</v>
      </c>
      <c r="N55" s="407">
        <f>'9'!N52+'8'!N52+'7'!N52</f>
        <v>153322.321</v>
      </c>
    </row>
    <row r="56" spans="1:14" ht="14.25" x14ac:dyDescent="0.3">
      <c r="A56" s="408" t="s">
        <v>367</v>
      </c>
      <c r="B56" s="608">
        <f>'9'!B56+'8'!B56+'7'!B56</f>
        <v>0</v>
      </c>
      <c r="C56" s="429">
        <f>'9'!C56+'8'!C56+'7'!C56</f>
        <v>0</v>
      </c>
      <c r="D56" s="429">
        <f>'9'!D56+'8'!D56+'7'!D56</f>
        <v>168.893</v>
      </c>
      <c r="E56" s="429">
        <f>'9'!E56+'8'!E56+'7'!E56</f>
        <v>6720.1819999999998</v>
      </c>
      <c r="F56" s="429">
        <f>'9'!F56+'8'!F56+'7'!F56</f>
        <v>695.97699999999998</v>
      </c>
      <c r="G56" s="429">
        <f>'9'!G56+'8'!G56+'7'!G56</f>
        <v>1820.6410000000001</v>
      </c>
      <c r="H56" s="429">
        <f>'9'!H56+'8'!H56+'7'!H56</f>
        <v>8768.116</v>
      </c>
      <c r="I56" s="429">
        <f>'9'!I56+'8'!I56+'7'!I56</f>
        <v>3497.31</v>
      </c>
      <c r="J56" s="429">
        <f>'9'!J56+'8'!J56+'7'!J56</f>
        <v>7113.9009999999998</v>
      </c>
      <c r="K56" s="429">
        <f>'9'!K56+'8'!K56+'7'!K56</f>
        <v>20630.661</v>
      </c>
      <c r="L56" s="429">
        <f>'9'!L56+'8'!L56+'7'!L56</f>
        <v>11293.808000000001</v>
      </c>
      <c r="M56" s="430">
        <f>'9'!M56+'8'!M56+'7'!M56</f>
        <v>-784.17000000000007</v>
      </c>
      <c r="N56" s="409">
        <f>'9'!N56+'8'!N56+'7'!N56</f>
        <v>59925.319000000003</v>
      </c>
    </row>
    <row r="57" spans="1:14" ht="14.25" x14ac:dyDescent="0.3">
      <c r="A57" s="410" t="s">
        <v>368</v>
      </c>
      <c r="B57" s="601">
        <f>'9'!B57+'8'!B57+'7'!B57</f>
        <v>14775.108</v>
      </c>
      <c r="C57" s="432">
        <f>'9'!C57+'8'!C57+'7'!C57</f>
        <v>9202.4480000000003</v>
      </c>
      <c r="D57" s="432">
        <f>'9'!D57+'8'!D57+'7'!D57</f>
        <v>1871.6290000000001</v>
      </c>
      <c r="E57" s="432">
        <f>'9'!E57+'8'!E57+'7'!E57</f>
        <v>-420.30900000000003</v>
      </c>
      <c r="F57" s="432">
        <f>'9'!F57+'8'!F57+'7'!F57</f>
        <v>0</v>
      </c>
      <c r="G57" s="432">
        <f>'9'!G57+'8'!G57+'7'!G57</f>
        <v>0</v>
      </c>
      <c r="H57" s="432">
        <f>'9'!H57+'8'!H57+'7'!H57</f>
        <v>0</v>
      </c>
      <c r="I57" s="432">
        <f>'9'!I57+'8'!I57+'7'!I57</f>
        <v>0</v>
      </c>
      <c r="J57" s="432">
        <f>'9'!J57+'8'!J57+'7'!J57</f>
        <v>0</v>
      </c>
      <c r="K57" s="432">
        <f>'9'!K57+'8'!K57+'7'!K57</f>
        <v>0</v>
      </c>
      <c r="L57" s="432">
        <f>'9'!L57+'8'!L57+'7'!L57</f>
        <v>0</v>
      </c>
      <c r="M57" s="433">
        <f>'9'!M57+'8'!M57+'7'!M57</f>
        <v>4119.8879999999999</v>
      </c>
      <c r="N57" s="411">
        <f>'9'!N57+'8'!N57+'7'!N57</f>
        <v>29548.764000000003</v>
      </c>
    </row>
    <row r="58" spans="1:14" ht="14.25" x14ac:dyDescent="0.3">
      <c r="A58" s="410" t="s">
        <v>183</v>
      </c>
      <c r="B58" s="601">
        <f>'9'!B58+'8'!B58+'7'!B58</f>
        <v>-69.12</v>
      </c>
      <c r="C58" s="432">
        <f>'9'!C58+'8'!C58+'7'!C58</f>
        <v>-50.69</v>
      </c>
      <c r="D58" s="432">
        <f>'9'!D58+'8'!D58+'7'!D58</f>
        <v>506.48</v>
      </c>
      <c r="E58" s="432">
        <f>'9'!E58+'8'!E58+'7'!E58</f>
        <v>1767.9970000000001</v>
      </c>
      <c r="F58" s="432">
        <f>'9'!F58+'8'!F58+'7'!F58</f>
        <v>0</v>
      </c>
      <c r="G58" s="432">
        <f>'9'!G58+'8'!G58+'7'!G58</f>
        <v>0</v>
      </c>
      <c r="H58" s="432">
        <f>'9'!H58+'8'!H58+'7'!H58</f>
        <v>-33.420999999999999</v>
      </c>
      <c r="I58" s="432">
        <f>'9'!I58+'8'!I58+'7'!I58</f>
        <v>0</v>
      </c>
      <c r="J58" s="432">
        <f>'9'!J58+'8'!J58+'7'!J58</f>
        <v>-48.280999999999999</v>
      </c>
      <c r="K58" s="432">
        <f>'9'!K58+'8'!K58+'7'!K58</f>
        <v>1776.0170000000001</v>
      </c>
      <c r="L58" s="432">
        <f>'9'!L58+'8'!L58+'7'!L58</f>
        <v>-6.8419999999999996</v>
      </c>
      <c r="M58" s="433">
        <f>'9'!M58+'8'!M58+'7'!M58</f>
        <v>-68.456000000000003</v>
      </c>
      <c r="N58" s="411">
        <f>'9'!N58+'8'!N58+'7'!N58</f>
        <v>3773.6839999999997</v>
      </c>
    </row>
    <row r="59" spans="1:14" ht="14.25" x14ac:dyDescent="0.3">
      <c r="A59" s="410" t="s">
        <v>386</v>
      </c>
      <c r="B59" s="601">
        <f>'9'!B59+'8'!B59+'7'!B59</f>
        <v>0</v>
      </c>
      <c r="C59" s="432">
        <f>'9'!C59+'8'!C59+'7'!C59</f>
        <v>0</v>
      </c>
      <c r="D59" s="432">
        <f>'9'!D59+'8'!D59+'7'!D59</f>
        <v>0</v>
      </c>
      <c r="E59" s="432">
        <f>'9'!E59+'8'!E59+'7'!E59</f>
        <v>0</v>
      </c>
      <c r="F59" s="432">
        <f>'9'!F59+'8'!F59+'7'!F59</f>
        <v>0</v>
      </c>
      <c r="G59" s="432">
        <f>'9'!G59+'8'!G59+'7'!G59</f>
        <v>0</v>
      </c>
      <c r="H59" s="432">
        <f>'9'!H59+'8'!H59+'7'!H59</f>
        <v>0</v>
      </c>
      <c r="I59" s="432">
        <f>'9'!I59+'8'!I59+'7'!I59</f>
        <v>0</v>
      </c>
      <c r="J59" s="432">
        <f>'9'!J59+'8'!J59+'7'!J59</f>
        <v>0</v>
      </c>
      <c r="K59" s="432">
        <f>'9'!K59+'8'!K59+'7'!K59</f>
        <v>0</v>
      </c>
      <c r="L59" s="432">
        <f>'9'!L59+'8'!L59+'7'!L59</f>
        <v>0</v>
      </c>
      <c r="M59" s="433">
        <f>'9'!M59+'8'!M59+'7'!M59</f>
        <v>0</v>
      </c>
      <c r="N59" s="411">
        <f>'9'!N59+'8'!N59+'7'!N59</f>
        <v>0</v>
      </c>
    </row>
    <row r="60" spans="1:14" ht="14.25" x14ac:dyDescent="0.3">
      <c r="A60" s="410" t="s">
        <v>369</v>
      </c>
      <c r="B60" s="601">
        <f>'9'!B60+'8'!B60+'7'!B60</f>
        <v>0</v>
      </c>
      <c r="C60" s="432">
        <f>'9'!C60+'8'!C60+'7'!C60</f>
        <v>0</v>
      </c>
      <c r="D60" s="432">
        <f>'9'!D60+'8'!D60+'7'!D60</f>
        <v>0</v>
      </c>
      <c r="E60" s="432">
        <f>'9'!E60+'8'!E60+'7'!E60</f>
        <v>25897.3</v>
      </c>
      <c r="F60" s="432">
        <f>'9'!F60+'8'!F60+'7'!F60</f>
        <v>0</v>
      </c>
      <c r="G60" s="432">
        <f>'9'!G60+'8'!G60+'7'!G60</f>
        <v>0</v>
      </c>
      <c r="H60" s="432">
        <f>'9'!H60+'8'!H60+'7'!H60</f>
        <v>9356.6679999999997</v>
      </c>
      <c r="I60" s="432">
        <f>'9'!I60+'8'!I60+'7'!I60</f>
        <v>0</v>
      </c>
      <c r="J60" s="432">
        <f>'9'!J60+'8'!J60+'7'!J60</f>
        <v>7996.9290000000001</v>
      </c>
      <c r="K60" s="432">
        <f>'9'!K60+'8'!K60+'7'!K60</f>
        <v>0</v>
      </c>
      <c r="L60" s="432">
        <f>'9'!L60+'8'!L60+'7'!L60</f>
        <v>0</v>
      </c>
      <c r="M60" s="433">
        <f>'9'!M60+'8'!M60+'7'!M60</f>
        <v>11704.078</v>
      </c>
      <c r="N60" s="411">
        <f>'9'!N60+'8'!N60+'7'!N60</f>
        <v>54954.975000000006</v>
      </c>
    </row>
    <row r="61" spans="1:14" ht="14.25" x14ac:dyDescent="0.3">
      <c r="A61" s="410" t="s">
        <v>370</v>
      </c>
      <c r="B61" s="601">
        <f>'9'!B61+'8'!B61+'7'!B61</f>
        <v>0</v>
      </c>
      <c r="C61" s="432">
        <f>'9'!C61+'8'!C61+'7'!C61</f>
        <v>0</v>
      </c>
      <c r="D61" s="432">
        <f>'9'!D61+'8'!D61+'7'!D61</f>
        <v>1018.15</v>
      </c>
      <c r="E61" s="432">
        <f>'9'!E61+'8'!E61+'7'!E61</f>
        <v>0</v>
      </c>
      <c r="F61" s="432">
        <f>'9'!F61+'8'!F61+'7'!F61</f>
        <v>0</v>
      </c>
      <c r="G61" s="432">
        <f>'9'!G61+'8'!G61+'7'!G61</f>
        <v>0</v>
      </c>
      <c r="H61" s="432">
        <f>'9'!H61+'8'!H61+'7'!H61</f>
        <v>0</v>
      </c>
      <c r="I61" s="432">
        <f>'9'!I61+'8'!I61+'7'!I61</f>
        <v>0</v>
      </c>
      <c r="J61" s="432">
        <f>'9'!J61+'8'!J61+'7'!J61</f>
        <v>0</v>
      </c>
      <c r="K61" s="432">
        <f>'9'!K61+'8'!K61+'7'!K61</f>
        <v>0</v>
      </c>
      <c r="L61" s="432">
        <f>'9'!L61+'8'!L61+'7'!L61</f>
        <v>0</v>
      </c>
      <c r="M61" s="433">
        <f>'9'!M61+'8'!M61+'7'!M61</f>
        <v>0</v>
      </c>
      <c r="N61" s="411">
        <f>'9'!N61+'8'!N61+'7'!N61</f>
        <v>1018.15</v>
      </c>
    </row>
    <row r="62" spans="1:14" ht="14.25" x14ac:dyDescent="0.3">
      <c r="A62" s="410" t="s">
        <v>371</v>
      </c>
      <c r="B62" s="601">
        <f>'9'!B62+'8'!B62+'7'!B62</f>
        <v>0</v>
      </c>
      <c r="C62" s="432">
        <f>'9'!C62+'8'!C62+'7'!C62</f>
        <v>2146.598</v>
      </c>
      <c r="D62" s="432">
        <f>'9'!D62+'8'!D62+'7'!D62</f>
        <v>564.42600000000004</v>
      </c>
      <c r="E62" s="432">
        <f>'9'!E62+'8'!E62+'7'!E62</f>
        <v>5596.4279999999999</v>
      </c>
      <c r="F62" s="432">
        <f>'9'!F62+'8'!F62+'7'!F62</f>
        <v>1684.038</v>
      </c>
      <c r="G62" s="432">
        <f>'9'!G62+'8'!G62+'7'!G62</f>
        <v>0</v>
      </c>
      <c r="H62" s="432">
        <f>'9'!H62+'8'!H62+'7'!H62</f>
        <v>-4189.3190000000004</v>
      </c>
      <c r="I62" s="432">
        <f>'9'!I62+'8'!I62+'7'!I62</f>
        <v>0</v>
      </c>
      <c r="J62" s="432">
        <f>'9'!J62+'8'!J62+'7'!J62</f>
        <v>0</v>
      </c>
      <c r="K62" s="432">
        <f>'9'!K62+'8'!K62+'7'!K62</f>
        <v>0</v>
      </c>
      <c r="L62" s="432">
        <f>'9'!L62+'8'!L62+'7'!L62</f>
        <v>5243.5590000000002</v>
      </c>
      <c r="M62" s="433">
        <f>'9'!M62+'8'!M62+'7'!M62</f>
        <v>0</v>
      </c>
      <c r="N62" s="411">
        <f>'9'!N62+'8'!N62+'7'!N62</f>
        <v>11045.73</v>
      </c>
    </row>
    <row r="63" spans="1:14" ht="14.25" x14ac:dyDescent="0.3">
      <c r="A63" s="410" t="s">
        <v>155</v>
      </c>
      <c r="B63" s="601">
        <f>'9'!B63+'8'!B63+'7'!B63</f>
        <v>13022.758</v>
      </c>
      <c r="C63" s="432">
        <f>'9'!C63+'8'!C63+'7'!C63</f>
        <v>11814.645</v>
      </c>
      <c r="D63" s="432">
        <f>'9'!D63+'8'!D63+'7'!D63</f>
        <v>14311.216</v>
      </c>
      <c r="E63" s="432">
        <f>'9'!E63+'8'!E63+'7'!E63</f>
        <v>14523.162</v>
      </c>
      <c r="F63" s="432">
        <f>'9'!F63+'8'!F63+'7'!F63</f>
        <v>15026.344999999999</v>
      </c>
      <c r="G63" s="432">
        <f>'9'!G63+'8'!G63+'7'!G63</f>
        <v>15246.571</v>
      </c>
      <c r="H63" s="432">
        <f>'9'!H63+'8'!H63+'7'!H63</f>
        <v>14535.816000000001</v>
      </c>
      <c r="I63" s="432">
        <f>'9'!I63+'8'!I63+'7'!I63</f>
        <v>17298.312999999998</v>
      </c>
      <c r="J63" s="432">
        <f>'9'!J63+'8'!J63+'7'!J63</f>
        <v>15873.994000000001</v>
      </c>
      <c r="K63" s="432">
        <f>'9'!K63+'8'!K63+'7'!K63</f>
        <v>17064.898000000001</v>
      </c>
      <c r="L63" s="432">
        <f>'9'!L63+'8'!L63+'7'!L63</f>
        <v>15550.223</v>
      </c>
      <c r="M63" s="433">
        <f>'9'!M63+'8'!M63+'7'!M63</f>
        <v>17065.398000000001</v>
      </c>
      <c r="N63" s="411">
        <f>'9'!N63+'8'!N63+'7'!N63</f>
        <v>181333.33899999998</v>
      </c>
    </row>
    <row r="64" spans="1:14" ht="14.25" x14ac:dyDescent="0.3">
      <c r="A64" s="410" t="s">
        <v>372</v>
      </c>
      <c r="B64" s="601">
        <f>'9'!B64+'8'!B64+'7'!B64</f>
        <v>0</v>
      </c>
      <c r="C64" s="432">
        <f>'9'!C64+'8'!C64+'7'!C64</f>
        <v>0</v>
      </c>
      <c r="D64" s="432">
        <f>'9'!D64+'8'!D64+'7'!D64</f>
        <v>0</v>
      </c>
      <c r="E64" s="432">
        <f>'9'!E64+'8'!E64+'7'!E64</f>
        <v>0</v>
      </c>
      <c r="F64" s="432">
        <f>'9'!F64+'8'!F64+'7'!F64</f>
        <v>0</v>
      </c>
      <c r="G64" s="432">
        <f>'9'!G64+'8'!G64+'7'!G64</f>
        <v>0</v>
      </c>
      <c r="H64" s="432">
        <f>'9'!H64+'8'!H64+'7'!H64</f>
        <v>0</v>
      </c>
      <c r="I64" s="432">
        <f>'9'!I64+'8'!I64+'7'!I64</f>
        <v>0</v>
      </c>
      <c r="J64" s="432">
        <f>'9'!J64+'8'!J64+'7'!J64</f>
        <v>0</v>
      </c>
      <c r="K64" s="432">
        <f>'9'!K64+'8'!K64+'7'!K64</f>
        <v>96.471000000000004</v>
      </c>
      <c r="L64" s="432">
        <f>'9'!L64+'8'!L64+'7'!L64</f>
        <v>5786.2749999999996</v>
      </c>
      <c r="M64" s="433">
        <f>'9'!M64+'8'!M64+'7'!M64</f>
        <v>-210.626</v>
      </c>
      <c r="N64" s="411">
        <f>'9'!N64+'8'!N64+'7'!N64</f>
        <v>5672.119999999999</v>
      </c>
    </row>
    <row r="65" spans="1:14" ht="14.25" x14ac:dyDescent="0.3">
      <c r="A65" s="410" t="s">
        <v>373</v>
      </c>
      <c r="B65" s="601">
        <f>'9'!B65+'8'!B65+'7'!B65</f>
        <v>1590.88</v>
      </c>
      <c r="C65" s="432">
        <f>'9'!C65+'8'!C65+'7'!C65</f>
        <v>1072.587</v>
      </c>
      <c r="D65" s="432">
        <f>'9'!D65+'8'!D65+'7'!D65</f>
        <v>0</v>
      </c>
      <c r="E65" s="432">
        <f>'9'!E65+'8'!E65+'7'!E65</f>
        <v>-3.214</v>
      </c>
      <c r="F65" s="432">
        <f>'9'!F65+'8'!F65+'7'!F65</f>
        <v>0</v>
      </c>
      <c r="G65" s="432">
        <f>'9'!G65+'8'!G65+'7'!G65</f>
        <v>5.61</v>
      </c>
      <c r="H65" s="432">
        <f>'9'!H65+'8'!H65+'7'!H65</f>
        <v>1058.4110000000001</v>
      </c>
      <c r="I65" s="432">
        <f>'9'!I65+'8'!I65+'7'!I65</f>
        <v>0</v>
      </c>
      <c r="J65" s="432">
        <f>'9'!J65+'8'!J65+'7'!J65</f>
        <v>0</v>
      </c>
      <c r="K65" s="432">
        <f>'9'!K65+'8'!K65+'7'!K65</f>
        <v>2229.1999999999998</v>
      </c>
      <c r="L65" s="432">
        <f>'9'!L65+'8'!L65+'7'!L65</f>
        <v>1094.2049999999999</v>
      </c>
      <c r="M65" s="433">
        <f>'9'!M65+'8'!M65+'7'!M65</f>
        <v>376.46600000000001</v>
      </c>
      <c r="N65" s="411">
        <f>'9'!N65+'8'!N65+'7'!N65</f>
        <v>7424.1450000000004</v>
      </c>
    </row>
    <row r="66" spans="1:14" ht="14.25" x14ac:dyDescent="0.3">
      <c r="A66" s="410" t="s">
        <v>374</v>
      </c>
      <c r="B66" s="602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14"/>
      <c r="N66" s="603"/>
    </row>
    <row r="67" spans="1:14" ht="14.25" x14ac:dyDescent="0.3">
      <c r="A67" s="410" t="s">
        <v>404</v>
      </c>
      <c r="B67" s="601">
        <f>'9'!B67+'8'!B67+'7'!B67</f>
        <v>0</v>
      </c>
      <c r="C67" s="432">
        <f>'9'!C67+'8'!C67+'7'!C67</f>
        <v>0</v>
      </c>
      <c r="D67" s="432">
        <f>'9'!D67+'8'!D67+'7'!D67</f>
        <v>1.6E-2</v>
      </c>
      <c r="E67" s="432">
        <f>'9'!E67+'8'!E67+'7'!E67</f>
        <v>5.0570000000000004</v>
      </c>
      <c r="F67" s="432">
        <f>'9'!F67+'8'!F67+'7'!F67</f>
        <v>0</v>
      </c>
      <c r="G67" s="432">
        <f>'9'!G67+'8'!G67+'7'!G67</f>
        <v>0</v>
      </c>
      <c r="H67" s="432">
        <f>'9'!H67+'8'!H67+'7'!H67</f>
        <v>0</v>
      </c>
      <c r="I67" s="432">
        <f>'9'!I67+'8'!I67+'7'!I67</f>
        <v>0</v>
      </c>
      <c r="J67" s="432">
        <f>'9'!J67+'8'!J67+'7'!J67</f>
        <v>0</v>
      </c>
      <c r="K67" s="432">
        <f>'9'!K67+'8'!K67+'7'!K67</f>
        <v>0</v>
      </c>
      <c r="L67" s="432">
        <f>'9'!L67+'8'!L67+'7'!L67</f>
        <v>0</v>
      </c>
      <c r="M67" s="433">
        <f>'9'!M67+'8'!M67+'7'!M67</f>
        <v>0</v>
      </c>
      <c r="N67" s="411">
        <f>'9'!N67+'8'!N67+'7'!N67</f>
        <v>5.0730000000000004</v>
      </c>
    </row>
    <row r="68" spans="1:14" ht="15" thickBot="1" x14ac:dyDescent="0.35">
      <c r="A68" s="412" t="s">
        <v>375</v>
      </c>
      <c r="B68" s="610">
        <f>'9'!B68+'8'!B68+'7'!B68</f>
        <v>8411.5740000000005</v>
      </c>
      <c r="C68" s="435">
        <f>'9'!C68+'8'!C68+'7'!C68</f>
        <v>9042.23</v>
      </c>
      <c r="D68" s="435">
        <f>'9'!D68+'8'!D68+'7'!D68</f>
        <v>9622.5049999999992</v>
      </c>
      <c r="E68" s="435">
        <f>'9'!E68+'8'!E68+'7'!E68</f>
        <v>9177.6309999999994</v>
      </c>
      <c r="F68" s="435">
        <f>'9'!F68+'8'!F68+'7'!F68</f>
        <v>11316.968999999999</v>
      </c>
      <c r="G68" s="435">
        <f>'9'!G68+'8'!G68+'7'!G68</f>
        <v>10260.719000000001</v>
      </c>
      <c r="H68" s="435">
        <f>'9'!H68+'8'!H68+'7'!H68</f>
        <v>10755.503999999999</v>
      </c>
      <c r="I68" s="435">
        <f>'9'!I68+'8'!I68+'7'!I68</f>
        <v>11841.013999999999</v>
      </c>
      <c r="J68" s="435">
        <f>'9'!J68+'8'!J68+'7'!J68</f>
        <v>10809.022000000001</v>
      </c>
      <c r="K68" s="435">
        <f>'9'!K68+'8'!K68+'7'!K68</f>
        <v>8350.0079999999998</v>
      </c>
      <c r="L68" s="435">
        <f>'9'!L68+'8'!L68+'7'!L68</f>
        <v>8752.0879999999997</v>
      </c>
      <c r="M68" s="436">
        <f>'9'!M68+'8'!M68+'7'!M68</f>
        <v>11387.337</v>
      </c>
      <c r="N68" s="413">
        <f>'9'!N68+'8'!N68+'7'!N68</f>
        <v>119726.601</v>
      </c>
    </row>
    <row r="69" spans="1:14" ht="14.25" thickBot="1" x14ac:dyDescent="0.3">
      <c r="A69" s="406" t="s">
        <v>376</v>
      </c>
      <c r="B69" s="609">
        <f>'9'!B66+'8'!B66+'7'!B66</f>
        <v>-22.181999999999999</v>
      </c>
      <c r="C69" s="426">
        <f>'9'!C66+'8'!C66+'7'!C66</f>
        <v>22.713999999999999</v>
      </c>
      <c r="D69" s="426">
        <f>'9'!D66+'8'!D66+'7'!D66</f>
        <v>0</v>
      </c>
      <c r="E69" s="426">
        <f>'9'!E66+'8'!E66+'7'!E66</f>
        <v>0</v>
      </c>
      <c r="F69" s="426">
        <f>'9'!F66+'8'!F66+'7'!F66</f>
        <v>19</v>
      </c>
      <c r="G69" s="426">
        <f>'9'!G66+'8'!G66+'7'!G66</f>
        <v>-10.433</v>
      </c>
      <c r="H69" s="426">
        <f>'9'!H66+'8'!H66+'7'!H66</f>
        <v>39.271999999999998</v>
      </c>
      <c r="I69" s="426">
        <f>'9'!I66+'8'!I66+'7'!I66</f>
        <v>25.9</v>
      </c>
      <c r="J69" s="426">
        <f>'9'!J66+'8'!J66+'7'!J66</f>
        <v>-5.2590000000000003</v>
      </c>
      <c r="K69" s="426">
        <f>'9'!K66+'8'!K66+'7'!K66</f>
        <v>0</v>
      </c>
      <c r="L69" s="426">
        <f>'9'!L66+'8'!L66+'7'!L66</f>
        <v>0</v>
      </c>
      <c r="M69" s="427">
        <f>'9'!M66+'8'!M66+'7'!M66</f>
        <v>0</v>
      </c>
      <c r="N69" s="407">
        <f>'9'!N66+'8'!N66+'7'!N66</f>
        <v>69.012</v>
      </c>
    </row>
    <row r="70" spans="1:14" ht="14.25" x14ac:dyDescent="0.3">
      <c r="A70" s="408" t="s">
        <v>184</v>
      </c>
      <c r="B70" s="616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5"/>
      <c r="N70" s="617"/>
    </row>
    <row r="71" spans="1:14" ht="14.25" x14ac:dyDescent="0.3">
      <c r="A71" s="410" t="s">
        <v>377</v>
      </c>
      <c r="B71" s="602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14"/>
      <c r="N71" s="603"/>
    </row>
    <row r="72" spans="1:14" ht="15" thickBot="1" x14ac:dyDescent="0.35">
      <c r="A72" s="412" t="s">
        <v>378</v>
      </c>
      <c r="B72" s="611"/>
      <c r="C72" s="612"/>
      <c r="D72" s="612"/>
      <c r="E72" s="612"/>
      <c r="F72" s="612"/>
      <c r="G72" s="612"/>
      <c r="H72" s="612"/>
      <c r="I72" s="612"/>
      <c r="J72" s="612"/>
      <c r="K72" s="612"/>
      <c r="L72" s="612"/>
      <c r="M72" s="613"/>
      <c r="N72" s="614"/>
    </row>
    <row r="73" spans="1:14" ht="14.25" thickBot="1" x14ac:dyDescent="0.3">
      <c r="A73" s="406" t="s">
        <v>185</v>
      </c>
      <c r="B73" s="609">
        <f>'9'!B70+'8'!B70+'7'!B70</f>
        <v>557.97500000000002</v>
      </c>
      <c r="C73" s="426">
        <f>'9'!C70+'8'!C70+'7'!C70</f>
        <v>1103.8040000000001</v>
      </c>
      <c r="D73" s="426">
        <f>'9'!D70+'8'!D70+'7'!D70</f>
        <v>1176.191</v>
      </c>
      <c r="E73" s="426">
        <f>'9'!E70+'8'!E70+'7'!E70</f>
        <v>109.218</v>
      </c>
      <c r="F73" s="426">
        <f>'9'!F70+'8'!F70+'7'!F70</f>
        <v>1592.2470000000001</v>
      </c>
      <c r="G73" s="426">
        <f>'9'!G70+'8'!G70+'7'!G70</f>
        <v>917.56799999999998</v>
      </c>
      <c r="H73" s="426">
        <f>'9'!H70+'8'!H70+'7'!H70</f>
        <v>1685.33</v>
      </c>
      <c r="I73" s="426">
        <f>'9'!I70+'8'!I70+'7'!I70</f>
        <v>-1.6</v>
      </c>
      <c r="J73" s="426">
        <f>'9'!J70+'8'!J70+'7'!J70</f>
        <v>0</v>
      </c>
      <c r="K73" s="426">
        <f>'9'!K70+'8'!K70+'7'!K70</f>
        <v>986.899</v>
      </c>
      <c r="L73" s="426">
        <f>'9'!L70+'8'!L70+'7'!L70</f>
        <v>932.70500000000004</v>
      </c>
      <c r="M73" s="427">
        <f>'9'!M70+'8'!M70+'7'!M70</f>
        <v>972.05399999999997</v>
      </c>
      <c r="N73" s="407">
        <f>'9'!N70+'8'!N70+'7'!N70</f>
        <v>10032.391000000001</v>
      </c>
    </row>
    <row r="74" spans="1:14" ht="15" thickBot="1" x14ac:dyDescent="0.35">
      <c r="A74" s="589" t="s">
        <v>185</v>
      </c>
      <c r="B74" s="615">
        <f>'9'!B71+'8'!B71+'7'!B71</f>
        <v>0</v>
      </c>
      <c r="C74" s="438">
        <f>'9'!C71+'8'!C71+'7'!C71</f>
        <v>0</v>
      </c>
      <c r="D74" s="438">
        <f>'9'!D71+'8'!D71+'7'!D71</f>
        <v>0</v>
      </c>
      <c r="E74" s="438">
        <f>'9'!E71+'8'!E71+'7'!E71</f>
        <v>0</v>
      </c>
      <c r="F74" s="438">
        <f>'9'!F71+'8'!F71+'7'!F71</f>
        <v>0</v>
      </c>
      <c r="G74" s="438">
        <f>'9'!G71+'8'!G71+'7'!G71</f>
        <v>0</v>
      </c>
      <c r="H74" s="438">
        <f>'9'!H71+'8'!H71+'7'!H71</f>
        <v>0</v>
      </c>
      <c r="I74" s="438">
        <f>'9'!I71+'8'!I71+'7'!I71</f>
        <v>0</v>
      </c>
      <c r="J74" s="438">
        <f>'9'!J71+'8'!J71+'7'!J71</f>
        <v>0</v>
      </c>
      <c r="K74" s="438">
        <f>'9'!K71+'8'!K71+'7'!K71</f>
        <v>0</v>
      </c>
      <c r="L74" s="438">
        <f>'9'!L71+'8'!L71+'7'!L71</f>
        <v>0</v>
      </c>
      <c r="M74" s="439">
        <f>'9'!M71+'8'!M71+'7'!M71</f>
        <v>0</v>
      </c>
      <c r="N74" s="415">
        <f>'9'!N71+'8'!N71+'7'!N71</f>
        <v>0</v>
      </c>
    </row>
    <row r="75" spans="1:14" ht="14.25" thickBot="1" x14ac:dyDescent="0.3">
      <c r="A75" s="419" t="s">
        <v>15</v>
      </c>
      <c r="B75" s="618">
        <f>'9'!B72+'8'!B72+'7'!B72</f>
        <v>457.50599999999997</v>
      </c>
      <c r="C75" s="444">
        <f>'9'!C72+'8'!C72+'7'!C72</f>
        <v>438.27</v>
      </c>
      <c r="D75" s="444">
        <f>'9'!D72+'8'!D72+'7'!D72</f>
        <v>617.34400000000005</v>
      </c>
      <c r="E75" s="444">
        <f>'9'!E72+'8'!E72+'7'!E72</f>
        <v>320.77699999999999</v>
      </c>
      <c r="F75" s="444">
        <f>'9'!F72+'8'!F72+'7'!F72</f>
        <v>313.51100000000002</v>
      </c>
      <c r="G75" s="444">
        <f>'9'!G72+'8'!G72+'7'!G72</f>
        <v>385.262</v>
      </c>
      <c r="H75" s="444">
        <f>'9'!H72+'8'!H72+'7'!H72</f>
        <v>442.12799999999999</v>
      </c>
      <c r="I75" s="444">
        <f>'9'!I72+'8'!I72+'7'!I72</f>
        <v>271.27999999999997</v>
      </c>
      <c r="J75" s="444">
        <f>'9'!J72+'8'!J72+'7'!J72</f>
        <v>597.29200000000003</v>
      </c>
      <c r="K75" s="444">
        <f>'9'!K72+'8'!K72+'7'!K72</f>
        <v>310.21800000000002</v>
      </c>
      <c r="L75" s="444">
        <f>'9'!L72+'8'!L72+'7'!L72</f>
        <v>431.017</v>
      </c>
      <c r="M75" s="445">
        <f>'9'!M72+'8'!M72+'7'!M72</f>
        <v>416.54199999999997</v>
      </c>
      <c r="N75" s="420">
        <f>'9'!N72+'8'!N72+'7'!N72</f>
        <v>5001.1470000000008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L39" sqref="L39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1:10" x14ac:dyDescent="0.25">
      <c r="B1" s="14"/>
      <c r="C1" s="15" t="s">
        <v>490</v>
      </c>
      <c r="D1" s="14"/>
      <c r="E1" s="14"/>
      <c r="F1" s="14"/>
      <c r="G1" s="14"/>
      <c r="H1" s="14"/>
    </row>
    <row r="2" spans="1:10" x14ac:dyDescent="0.25">
      <c r="B2" s="14"/>
      <c r="C2" s="16"/>
      <c r="D2" s="16"/>
      <c r="E2" s="16"/>
      <c r="F2" s="16"/>
      <c r="G2" s="16"/>
      <c r="H2" s="14"/>
    </row>
    <row r="3" spans="1:10" x14ac:dyDescent="0.25">
      <c r="B3" s="15" t="s">
        <v>175</v>
      </c>
      <c r="C3" s="14"/>
      <c r="D3" s="14"/>
      <c r="E3" s="14"/>
      <c r="F3" s="14"/>
      <c r="G3" s="14"/>
      <c r="H3" s="14"/>
    </row>
    <row r="4" spans="1:10" x14ac:dyDescent="0.25">
      <c r="B4" s="16"/>
      <c r="C4" s="16"/>
      <c r="D4" s="16"/>
      <c r="E4" s="16"/>
      <c r="F4" s="17"/>
      <c r="G4" s="14"/>
      <c r="H4" s="14"/>
    </row>
    <row r="5" spans="1:10" x14ac:dyDescent="0.25">
      <c r="B5" s="18" t="s">
        <v>127</v>
      </c>
      <c r="C5" s="17"/>
      <c r="D5" s="17"/>
      <c r="E5" s="17"/>
      <c r="F5" s="17"/>
      <c r="G5" s="14"/>
    </row>
    <row r="6" spans="1:10" x14ac:dyDescent="0.25">
      <c r="B6" s="14"/>
      <c r="C6" s="14"/>
      <c r="D6" s="14"/>
      <c r="E6" s="14"/>
      <c r="F6" s="14"/>
      <c r="G6" s="14"/>
    </row>
    <row r="7" spans="1:10" x14ac:dyDescent="0.25">
      <c r="B7" s="14"/>
      <c r="C7" s="491"/>
      <c r="D7" s="492" t="s">
        <v>128</v>
      </c>
      <c r="E7" s="492" t="s">
        <v>288</v>
      </c>
      <c r="F7" s="492"/>
      <c r="G7" s="19"/>
    </row>
    <row r="8" spans="1:10" x14ac:dyDescent="0.25">
      <c r="A8" s="28"/>
      <c r="B8" s="60"/>
      <c r="C8" s="493" t="s">
        <v>129</v>
      </c>
      <c r="D8" s="494" t="s">
        <v>130</v>
      </c>
      <c r="E8" s="494" t="s">
        <v>131</v>
      </c>
      <c r="F8" s="494" t="s">
        <v>32</v>
      </c>
      <c r="G8" s="23"/>
    </row>
    <row r="9" spans="1:10" ht="16.5" customHeight="1" x14ac:dyDescent="0.25">
      <c r="A9" s="28"/>
      <c r="B9" s="60"/>
      <c r="C9" s="495" t="s">
        <v>80</v>
      </c>
      <c r="D9" s="494" t="s">
        <v>190</v>
      </c>
      <c r="E9" s="494" t="s">
        <v>132</v>
      </c>
      <c r="F9" s="496"/>
      <c r="G9" s="23"/>
      <c r="H9" s="30"/>
    </row>
    <row r="10" spans="1:10" ht="20.100000000000001" customHeight="1" x14ac:dyDescent="0.25">
      <c r="A10" s="28"/>
      <c r="B10" s="28"/>
      <c r="C10" s="173" t="s">
        <v>162</v>
      </c>
      <c r="D10" s="203">
        <f>+'13'!N5</f>
        <v>16714.161</v>
      </c>
      <c r="E10" s="203">
        <f>+'19'!N5</f>
        <v>2716907.8415672891</v>
      </c>
      <c r="F10" s="204">
        <f>SUM(D10:E10)</f>
        <v>2733622.0025672889</v>
      </c>
      <c r="G10" s="373"/>
      <c r="H10" s="370"/>
      <c r="I10" s="376"/>
      <c r="J10" s="20"/>
    </row>
    <row r="11" spans="1:10" ht="20.100000000000001" customHeight="1" x14ac:dyDescent="0.25">
      <c r="A11" s="28"/>
      <c r="B11" s="182"/>
      <c r="C11" s="173" t="s">
        <v>163</v>
      </c>
      <c r="D11" s="203">
        <f>+'13'!N6</f>
        <v>0</v>
      </c>
      <c r="E11" s="203">
        <f>+'19'!N6</f>
        <v>1426903.0328850136</v>
      </c>
      <c r="F11" s="204">
        <f t="shared" ref="F11:F24" si="0">SUM(D11:E11)</f>
        <v>1426903.0328850136</v>
      </c>
      <c r="G11" s="374"/>
      <c r="H11" s="370"/>
      <c r="I11" s="376"/>
      <c r="J11" s="20"/>
    </row>
    <row r="12" spans="1:10" ht="20.100000000000001" customHeight="1" x14ac:dyDescent="0.25">
      <c r="A12" s="28"/>
      <c r="B12" s="182"/>
      <c r="C12" s="173" t="s">
        <v>164</v>
      </c>
      <c r="D12" s="203">
        <f>+'13'!N7</f>
        <v>5541.8239999999987</v>
      </c>
      <c r="E12" s="203">
        <f>+'19'!N7</f>
        <v>453781.15905081551</v>
      </c>
      <c r="F12" s="204">
        <f t="shared" si="0"/>
        <v>459322.98305081553</v>
      </c>
      <c r="G12" s="373"/>
      <c r="H12" s="370"/>
      <c r="I12" s="376"/>
      <c r="J12" s="20"/>
    </row>
    <row r="13" spans="1:10" ht="17.25" customHeight="1" x14ac:dyDescent="0.25">
      <c r="A13" s="28"/>
      <c r="B13" s="182"/>
      <c r="C13" s="468" t="s">
        <v>186</v>
      </c>
      <c r="D13" s="203">
        <f>+'13'!N8</f>
        <v>0</v>
      </c>
      <c r="E13" s="203">
        <f>+'19'!N8</f>
        <v>6034.579354149716</v>
      </c>
      <c r="F13" s="204">
        <f t="shared" si="0"/>
        <v>6034.579354149716</v>
      </c>
      <c r="G13" s="374"/>
      <c r="H13" s="370"/>
      <c r="I13" s="376"/>
      <c r="J13" s="20"/>
    </row>
    <row r="14" spans="1:10" ht="20.100000000000001" customHeight="1" x14ac:dyDescent="0.25">
      <c r="A14" s="28"/>
      <c r="B14" s="182"/>
      <c r="C14" s="173" t="s">
        <v>165</v>
      </c>
      <c r="D14" s="203">
        <f>+'13'!N9</f>
        <v>9282.4510000000009</v>
      </c>
      <c r="E14" s="203">
        <f>+'19'!N9</f>
        <v>1583124.0674031998</v>
      </c>
      <c r="F14" s="204">
        <f t="shared" si="0"/>
        <v>1592406.5184032</v>
      </c>
      <c r="G14" s="373"/>
      <c r="H14" s="370"/>
      <c r="I14" s="376"/>
      <c r="J14" s="20"/>
    </row>
    <row r="15" spans="1:10" ht="20.100000000000001" customHeight="1" x14ac:dyDescent="0.25">
      <c r="A15" s="28"/>
      <c r="B15" s="182"/>
      <c r="C15" s="173" t="s">
        <v>166</v>
      </c>
      <c r="D15" s="203">
        <f>+'13'!N10</f>
        <v>1259.414</v>
      </c>
      <c r="E15" s="372">
        <f>+'19'!N10</f>
        <v>127560.20099999999</v>
      </c>
      <c r="F15" s="204">
        <f t="shared" si="0"/>
        <v>128819.61499999999</v>
      </c>
      <c r="G15" s="371"/>
      <c r="H15" s="370"/>
      <c r="I15" s="376"/>
      <c r="J15" s="20"/>
    </row>
    <row r="16" spans="1:10" ht="20.100000000000001" customHeight="1" x14ac:dyDescent="0.25">
      <c r="A16" s="28"/>
      <c r="B16" s="182"/>
      <c r="C16" s="173" t="s">
        <v>167</v>
      </c>
      <c r="D16" s="203">
        <f>+'13'!N11</f>
        <v>41464.137999999999</v>
      </c>
      <c r="E16" s="203">
        <f>+'19'!N11</f>
        <v>202469</v>
      </c>
      <c r="F16" s="204">
        <f>SUM(D16:E16)</f>
        <v>243933.13800000001</v>
      </c>
      <c r="G16" s="373"/>
      <c r="H16" s="370"/>
      <c r="I16" s="376"/>
      <c r="J16" s="20"/>
    </row>
    <row r="17" spans="1:10" ht="20.100000000000001" customHeight="1" x14ac:dyDescent="0.25">
      <c r="A17" s="28"/>
      <c r="B17" s="182"/>
      <c r="C17" s="173" t="s">
        <v>168</v>
      </c>
      <c r="D17" s="203">
        <f>+'13'!N12</f>
        <v>0</v>
      </c>
      <c r="E17" s="203">
        <f>+'19'!N12</f>
        <v>3433.1120000000001</v>
      </c>
      <c r="F17" s="204">
        <f t="shared" si="0"/>
        <v>3433.1120000000001</v>
      </c>
      <c r="G17" s="373"/>
      <c r="H17" s="370"/>
      <c r="I17" s="376"/>
      <c r="J17" s="20"/>
    </row>
    <row r="18" spans="1:10" ht="20.100000000000001" customHeight="1" x14ac:dyDescent="0.25">
      <c r="A18" s="28"/>
      <c r="B18" s="182"/>
      <c r="C18" s="173" t="s">
        <v>169</v>
      </c>
      <c r="D18" s="203">
        <f>+'13'!N13</f>
        <v>0</v>
      </c>
      <c r="E18" s="203">
        <f>+'19'!N13</f>
        <v>440570.674</v>
      </c>
      <c r="F18" s="204">
        <f t="shared" si="0"/>
        <v>440570.674</v>
      </c>
      <c r="G18" s="373"/>
      <c r="H18" s="370"/>
      <c r="I18" s="376"/>
      <c r="J18" s="20"/>
    </row>
    <row r="19" spans="1:10" ht="20.100000000000001" customHeight="1" x14ac:dyDescent="0.25">
      <c r="A19" s="28"/>
      <c r="B19" s="182"/>
      <c r="C19" s="125" t="s">
        <v>170</v>
      </c>
      <c r="D19" s="203">
        <f>+'13'!N14</f>
        <v>74888.755000000005</v>
      </c>
      <c r="E19" s="203">
        <f>+'19'!N14</f>
        <v>4483901.8721895963</v>
      </c>
      <c r="F19" s="204">
        <f t="shared" si="0"/>
        <v>4558790.6271895962</v>
      </c>
      <c r="G19" s="373"/>
      <c r="H19" s="370"/>
      <c r="I19" s="377"/>
      <c r="J19" s="20"/>
    </row>
    <row r="20" spans="1:10" ht="20.100000000000001" customHeight="1" x14ac:dyDescent="0.25">
      <c r="A20" s="28"/>
      <c r="B20" s="182"/>
      <c r="C20" s="125" t="s">
        <v>307</v>
      </c>
      <c r="D20" s="203">
        <f>+'13'!N15</f>
        <v>94892.424999999988</v>
      </c>
      <c r="E20" s="203">
        <f>+'19'!N15</f>
        <v>4919307.4602854261</v>
      </c>
      <c r="F20" s="204">
        <f t="shared" si="0"/>
        <v>5014199.8852854259</v>
      </c>
      <c r="G20" s="373"/>
      <c r="H20" s="370"/>
      <c r="I20" s="376"/>
      <c r="J20" s="20"/>
    </row>
    <row r="21" spans="1:10" ht="20.100000000000001" customHeight="1" x14ac:dyDescent="0.25">
      <c r="A21" s="28"/>
      <c r="B21" s="182"/>
      <c r="C21" s="125" t="s">
        <v>308</v>
      </c>
      <c r="D21" s="203">
        <f>+'13'!N16</f>
        <v>0</v>
      </c>
      <c r="E21" s="203">
        <f>+'19'!N16</f>
        <v>0</v>
      </c>
      <c r="F21" s="204">
        <f>SUM(D21:E21)</f>
        <v>0</v>
      </c>
      <c r="G21" s="373"/>
      <c r="H21" s="370"/>
      <c r="I21" s="376"/>
      <c r="J21" s="20"/>
    </row>
    <row r="22" spans="1:10" ht="20.100000000000001" customHeight="1" x14ac:dyDescent="0.25">
      <c r="A22" s="28"/>
      <c r="B22" s="182"/>
      <c r="C22" s="173" t="s">
        <v>177</v>
      </c>
      <c r="D22" s="203">
        <f>+'13'!N17</f>
        <v>1112.162</v>
      </c>
      <c r="E22" s="203">
        <f>+'19'!N17</f>
        <v>111359.43000000001</v>
      </c>
      <c r="F22" s="204">
        <f t="shared" si="0"/>
        <v>112471.592</v>
      </c>
      <c r="G22" s="373"/>
      <c r="H22" s="370"/>
      <c r="I22" s="376"/>
    </row>
    <row r="23" spans="1:10" ht="20.100000000000001" customHeight="1" x14ac:dyDescent="0.25">
      <c r="A23" s="28"/>
      <c r="B23" s="182"/>
      <c r="C23" s="173" t="s">
        <v>399</v>
      </c>
      <c r="D23" s="203">
        <f>+'13'!N18</f>
        <v>24031.716999999997</v>
      </c>
      <c r="E23" s="203">
        <f>+'19'!N18</f>
        <v>0</v>
      </c>
      <c r="F23" s="204">
        <f>SUM(D23:E23)</f>
        <v>24031.716999999997</v>
      </c>
      <c r="G23" s="373"/>
      <c r="H23" s="370"/>
      <c r="I23" s="376"/>
    </row>
    <row r="24" spans="1:10" ht="20.100000000000001" customHeight="1" x14ac:dyDescent="0.25">
      <c r="A24" s="28"/>
      <c r="B24" s="60"/>
      <c r="C24" s="241" t="s">
        <v>22</v>
      </c>
      <c r="D24" s="457">
        <f>SUM(D10:D23)</f>
        <v>269187.04700000002</v>
      </c>
      <c r="E24" s="457">
        <f>SUM(E10:E23)</f>
        <v>16475352.429735489</v>
      </c>
      <c r="F24" s="457">
        <f t="shared" si="0"/>
        <v>16744539.476735489</v>
      </c>
      <c r="G24" s="375"/>
      <c r="H24" s="370"/>
      <c r="I24" s="377"/>
    </row>
    <row r="25" spans="1:10" x14ac:dyDescent="0.25">
      <c r="A25" s="28"/>
      <c r="B25" s="60"/>
      <c r="C25" s="24"/>
      <c r="D25" s="24"/>
      <c r="E25" s="24"/>
      <c r="F25" s="50"/>
      <c r="G25" s="25"/>
      <c r="H25" s="28"/>
      <c r="I25" s="28"/>
    </row>
    <row r="26" spans="1:10" x14ac:dyDescent="0.25">
      <c r="B26" s="59"/>
      <c r="C26" s="24"/>
      <c r="D26" s="24"/>
      <c r="E26" s="24"/>
      <c r="F26" s="24"/>
      <c r="G26" s="25"/>
      <c r="H26" s="33"/>
    </row>
    <row r="27" spans="1:10" x14ac:dyDescent="0.25">
      <c r="B27" s="59"/>
      <c r="C27" s="24"/>
      <c r="D27" s="24"/>
      <c r="E27" s="24"/>
      <c r="F27" s="24"/>
      <c r="G27" s="25"/>
      <c r="H27" s="33"/>
    </row>
    <row r="28" spans="1:10" x14ac:dyDescent="0.25">
      <c r="B28" s="14"/>
      <c r="C28" s="24"/>
      <c r="D28" s="24"/>
      <c r="E28" s="24"/>
      <c r="F28" s="24"/>
      <c r="G28" s="25"/>
      <c r="H28" s="33"/>
    </row>
    <row r="29" spans="1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1:10" x14ac:dyDescent="0.25">
      <c r="B30" s="14"/>
      <c r="C30" s="25"/>
      <c r="D30" s="25"/>
      <c r="E30" s="25"/>
      <c r="F30" s="25"/>
      <c r="G30" s="25"/>
      <c r="H30" s="26"/>
    </row>
    <row r="31" spans="1:10" s="21" customFormat="1" x14ac:dyDescent="0.25">
      <c r="B31" s="659" t="s">
        <v>139</v>
      </c>
      <c r="C31" s="661" t="s">
        <v>210</v>
      </c>
      <c r="D31" s="488" t="s">
        <v>211</v>
      </c>
      <c r="E31" s="661" t="s">
        <v>141</v>
      </c>
      <c r="F31" s="488" t="s">
        <v>142</v>
      </c>
      <c r="G31" s="488" t="s">
        <v>145</v>
      </c>
      <c r="H31" s="488" t="s">
        <v>22</v>
      </c>
    </row>
    <row r="32" spans="1:10" s="21" customFormat="1" x14ac:dyDescent="0.25">
      <c r="B32" s="660"/>
      <c r="C32" s="662"/>
      <c r="D32" s="489" t="s">
        <v>140</v>
      </c>
      <c r="E32" s="662"/>
      <c r="F32" s="489" t="s">
        <v>143</v>
      </c>
      <c r="G32" s="489" t="s">
        <v>144</v>
      </c>
      <c r="H32" s="490" t="s">
        <v>146</v>
      </c>
      <c r="I32" s="378"/>
      <c r="J32" s="378"/>
    </row>
    <row r="33" spans="1:11" s="21" customFormat="1" ht="18.95" customHeight="1" x14ac:dyDescent="0.25">
      <c r="A33"/>
      <c r="B33" s="173" t="s">
        <v>162</v>
      </c>
      <c r="C33" s="220">
        <f>+'14'!N5</f>
        <v>30812.449340789768</v>
      </c>
      <c r="D33" s="109">
        <f>+'15'!N5</f>
        <v>11870.730383802224</v>
      </c>
      <c r="E33" s="109">
        <f>+'16'!N5</f>
        <v>201.02</v>
      </c>
      <c r="F33" s="109">
        <f>+'17'!N5</f>
        <v>2674023.6418426964</v>
      </c>
      <c r="G33" s="221">
        <f>+'18'!N5</f>
        <v>0</v>
      </c>
      <c r="H33" s="228">
        <f>SUM(C33:G33)</f>
        <v>2716907.8415672882</v>
      </c>
      <c r="I33" s="379"/>
      <c r="J33" s="378"/>
      <c r="K33" s="27"/>
    </row>
    <row r="34" spans="1:11" ht="18.95" customHeight="1" x14ac:dyDescent="0.25">
      <c r="A34"/>
      <c r="B34" s="173" t="s">
        <v>163</v>
      </c>
      <c r="C34" s="220">
        <f>+'14'!N6</f>
        <v>19211.145272570713</v>
      </c>
      <c r="D34" s="109">
        <f>+'15'!N6</f>
        <v>3851.1299946793783</v>
      </c>
      <c r="E34" s="109">
        <f>+'16'!N6</f>
        <v>45</v>
      </c>
      <c r="F34" s="109">
        <f>+'17'!N6</f>
        <v>1403795.7576177637</v>
      </c>
      <c r="G34" s="221">
        <f>+'18'!N6</f>
        <v>0</v>
      </c>
      <c r="H34" s="228">
        <f t="shared" ref="H34:H46" si="1">SUM(C34:G34)</f>
        <v>1426903.0328850138</v>
      </c>
      <c r="I34" s="380"/>
      <c r="J34" s="378"/>
      <c r="K34" s="27"/>
    </row>
    <row r="35" spans="1:11" ht="18.95" customHeight="1" x14ac:dyDescent="0.25">
      <c r="A35"/>
      <c r="B35" s="173" t="s">
        <v>164</v>
      </c>
      <c r="C35" s="220">
        <f>+'14'!N7</f>
        <v>4662.8534145303192</v>
      </c>
      <c r="D35" s="109">
        <f>+'15'!N7</f>
        <v>2243.7972288505362</v>
      </c>
      <c r="E35" s="109">
        <f>+'16'!N7</f>
        <v>8</v>
      </c>
      <c r="F35" s="109">
        <f>+'17'!N7</f>
        <v>446866.50840743474</v>
      </c>
      <c r="G35" s="221">
        <f>+'18'!N7</f>
        <v>0</v>
      </c>
      <c r="H35" s="228">
        <f t="shared" si="1"/>
        <v>453781.15905081562</v>
      </c>
      <c r="I35" s="380"/>
      <c r="J35" s="378"/>
      <c r="K35" s="27"/>
    </row>
    <row r="36" spans="1:11" ht="18.95" customHeight="1" x14ac:dyDescent="0.25">
      <c r="A36"/>
      <c r="B36" s="173" t="s">
        <v>186</v>
      </c>
      <c r="C36" s="220">
        <f>+'14'!N8</f>
        <v>2322.099354149716</v>
      </c>
      <c r="D36" s="109">
        <f>+'15'!N8</f>
        <v>0</v>
      </c>
      <c r="E36" s="109">
        <f>+'16'!N8</f>
        <v>3712.48</v>
      </c>
      <c r="F36" s="109">
        <f>+'17'!N8</f>
        <v>0</v>
      </c>
      <c r="G36" s="221">
        <f>+'18'!N8</f>
        <v>0</v>
      </c>
      <c r="H36" s="228">
        <f t="shared" si="1"/>
        <v>6034.579354149716</v>
      </c>
      <c r="I36" s="380"/>
      <c r="J36" s="378"/>
      <c r="K36" s="27"/>
    </row>
    <row r="37" spans="1:11" ht="18.95" customHeight="1" x14ac:dyDescent="0.25">
      <c r="A37"/>
      <c r="B37" s="173" t="s">
        <v>165</v>
      </c>
      <c r="C37" s="220">
        <f>+'14'!N9</f>
        <v>568879.71240319998</v>
      </c>
      <c r="D37" s="109">
        <f>+'15'!N9</f>
        <v>67</v>
      </c>
      <c r="E37" s="109">
        <f>+'16'!N9</f>
        <v>1013777.3549999999</v>
      </c>
      <c r="F37" s="109">
        <f>+'17'!N9</f>
        <v>0</v>
      </c>
      <c r="G37" s="221">
        <f>+'18'!N9</f>
        <v>400</v>
      </c>
      <c r="H37" s="228">
        <f t="shared" si="1"/>
        <v>1583124.0674031998</v>
      </c>
      <c r="I37" s="380"/>
      <c r="J37" s="378"/>
      <c r="K37" s="27"/>
    </row>
    <row r="38" spans="1:11" ht="18.95" customHeight="1" x14ac:dyDescent="0.25">
      <c r="A38"/>
      <c r="B38" s="173" t="s">
        <v>166</v>
      </c>
      <c r="C38" s="220">
        <f>+'14'!N10</f>
        <v>5373.9620000000004</v>
      </c>
      <c r="D38" s="109">
        <f>+'15'!N10</f>
        <v>9227.0719999999983</v>
      </c>
      <c r="E38" s="109">
        <f>+'16'!N10</f>
        <v>1.6</v>
      </c>
      <c r="F38" s="109">
        <f>+'17'!N10</f>
        <v>112857.56700000002</v>
      </c>
      <c r="G38" s="221">
        <f>+'18'!N10</f>
        <v>100</v>
      </c>
      <c r="H38" s="228">
        <f t="shared" si="1"/>
        <v>127560.20100000003</v>
      </c>
      <c r="I38" s="380"/>
      <c r="J38" s="378"/>
      <c r="K38" s="27"/>
    </row>
    <row r="39" spans="1:11" ht="18.95" customHeight="1" x14ac:dyDescent="0.25">
      <c r="A39"/>
      <c r="B39" s="173" t="s">
        <v>167</v>
      </c>
      <c r="C39" s="220">
        <f>+'14'!N11</f>
        <v>36815.85</v>
      </c>
      <c r="D39" s="109">
        <f>+'15'!N11</f>
        <v>0</v>
      </c>
      <c r="E39" s="109">
        <f>+'16'!N11</f>
        <v>165653.15</v>
      </c>
      <c r="F39" s="109">
        <f>+'17'!N11</f>
        <v>0</v>
      </c>
      <c r="G39" s="221">
        <f>+'18'!N11</f>
        <v>0</v>
      </c>
      <c r="H39" s="228">
        <f t="shared" si="1"/>
        <v>202469</v>
      </c>
      <c r="I39" s="380"/>
      <c r="J39" s="378"/>
      <c r="K39" s="27"/>
    </row>
    <row r="40" spans="1:11" ht="18.95" customHeight="1" x14ac:dyDescent="0.25">
      <c r="A40"/>
      <c r="B40" s="173" t="s">
        <v>168</v>
      </c>
      <c r="C40" s="220">
        <f>+'14'!N12</f>
        <v>3406.41</v>
      </c>
      <c r="D40" s="109">
        <f>+'15'!N12</f>
        <v>26.702000000000002</v>
      </c>
      <c r="E40" s="109">
        <f>+'16'!N12</f>
        <v>0</v>
      </c>
      <c r="F40" s="109">
        <f>+'17'!N12</f>
        <v>0</v>
      </c>
      <c r="G40" s="221">
        <f>+'18'!N12</f>
        <v>0</v>
      </c>
      <c r="H40" s="228">
        <f t="shared" si="1"/>
        <v>3433.1120000000001</v>
      </c>
      <c r="I40" s="380"/>
      <c r="J40" s="378"/>
      <c r="K40" s="27"/>
    </row>
    <row r="41" spans="1:11" ht="18.95" customHeight="1" x14ac:dyDescent="0.25">
      <c r="A41"/>
      <c r="B41" s="173" t="s">
        <v>169</v>
      </c>
      <c r="C41" s="220">
        <f>+'14'!N13</f>
        <v>440020.66800000006</v>
      </c>
      <c r="D41" s="109">
        <f>+'15'!N13</f>
        <v>550.00599999999997</v>
      </c>
      <c r="E41" s="109">
        <f>+'16'!N13</f>
        <v>0</v>
      </c>
      <c r="F41" s="109">
        <f>+'17'!N13</f>
        <v>0</v>
      </c>
      <c r="G41" s="221">
        <f>+'18'!N13</f>
        <v>0</v>
      </c>
      <c r="H41" s="228">
        <f t="shared" si="1"/>
        <v>440570.67400000006</v>
      </c>
      <c r="I41" s="380"/>
      <c r="J41" s="378"/>
      <c r="K41" s="27"/>
    </row>
    <row r="42" spans="1:11" ht="18.95" customHeight="1" x14ac:dyDescent="0.25">
      <c r="A42"/>
      <c r="B42" s="125" t="s">
        <v>170</v>
      </c>
      <c r="C42" s="220">
        <f>+'14'!N14</f>
        <v>942975.94905826054</v>
      </c>
      <c r="D42" s="109">
        <f>+'15'!N14</f>
        <v>1295032.0994898207</v>
      </c>
      <c r="E42" s="109">
        <f>+'16'!N14</f>
        <v>26739.423000000006</v>
      </c>
      <c r="F42" s="109">
        <f>+'17'!N14</f>
        <v>2212115.5266415155</v>
      </c>
      <c r="G42" s="221">
        <f>+'18'!N14</f>
        <v>7038.8739999999998</v>
      </c>
      <c r="H42" s="228">
        <f t="shared" si="1"/>
        <v>4483901.8721895963</v>
      </c>
      <c r="I42" s="380"/>
      <c r="J42" s="378"/>
      <c r="K42" s="27"/>
    </row>
    <row r="43" spans="1:11" ht="18.95" customHeight="1" x14ac:dyDescent="0.25">
      <c r="A43"/>
      <c r="B43" s="125" t="s">
        <v>307</v>
      </c>
      <c r="C43" s="220">
        <f>+'14'!N15</f>
        <v>3168538.6725256676</v>
      </c>
      <c r="D43" s="109">
        <f>+'15'!N15</f>
        <v>710667.64662061003</v>
      </c>
      <c r="E43" s="109">
        <f>+'16'!N15</f>
        <v>117715.46899999998</v>
      </c>
      <c r="F43" s="109">
        <f>+'17'!N15</f>
        <v>913684.80707402341</v>
      </c>
      <c r="G43" s="221">
        <f>+'18'!N15</f>
        <v>8700.8650651249955</v>
      </c>
      <c r="H43" s="228">
        <f t="shared" si="1"/>
        <v>4919307.4602854261</v>
      </c>
      <c r="I43" s="380"/>
      <c r="J43" s="378"/>
      <c r="K43" s="27"/>
    </row>
    <row r="44" spans="1:11" ht="18.95" customHeight="1" x14ac:dyDescent="0.25">
      <c r="A44"/>
      <c r="B44" s="125" t="s">
        <v>308</v>
      </c>
      <c r="C44" s="220">
        <f>+'14'!N16</f>
        <v>0</v>
      </c>
      <c r="D44" s="109">
        <f>+'15'!N16</f>
        <v>0</v>
      </c>
      <c r="E44" s="109">
        <f>+'16'!N16</f>
        <v>0</v>
      </c>
      <c r="F44" s="109">
        <f>+'17'!N16</f>
        <v>0</v>
      </c>
      <c r="G44" s="221">
        <f>+'18'!N16</f>
        <v>0</v>
      </c>
      <c r="H44" s="228">
        <f t="shared" si="1"/>
        <v>0</v>
      </c>
      <c r="I44" s="380"/>
      <c r="J44" s="378"/>
      <c r="K44" s="27"/>
    </row>
    <row r="45" spans="1:11" ht="18.95" customHeight="1" x14ac:dyDescent="0.25">
      <c r="A45"/>
      <c r="B45" s="173" t="s">
        <v>177</v>
      </c>
      <c r="C45" s="220">
        <f>+'14'!N17</f>
        <v>109782.98000000001</v>
      </c>
      <c r="D45" s="109">
        <f>+'15'!N17</f>
        <v>1560.7699999999998</v>
      </c>
      <c r="E45" s="109">
        <f>+'16'!N17</f>
        <v>15.68</v>
      </c>
      <c r="F45" s="109">
        <f>+'17'!N17</f>
        <v>0</v>
      </c>
      <c r="G45" s="221">
        <f>+'18'!N17</f>
        <v>0</v>
      </c>
      <c r="H45" s="228">
        <f t="shared" si="1"/>
        <v>111359.43000000001</v>
      </c>
      <c r="I45" s="380"/>
      <c r="J45" s="378"/>
      <c r="K45" s="27"/>
    </row>
    <row r="46" spans="1:11" ht="18.95" customHeight="1" x14ac:dyDescent="0.25">
      <c r="A46"/>
      <c r="B46" s="173" t="s">
        <v>399</v>
      </c>
      <c r="C46" s="220">
        <f>+'14'!N18</f>
        <v>0</v>
      </c>
      <c r="D46" s="109">
        <f>+'15'!N18</f>
        <v>0</v>
      </c>
      <c r="E46" s="109">
        <f>+'16'!N18</f>
        <v>0</v>
      </c>
      <c r="F46" s="109">
        <f>+'17'!N18</f>
        <v>0</v>
      </c>
      <c r="G46" s="221">
        <f>+'18'!N18</f>
        <v>0</v>
      </c>
      <c r="H46" s="228">
        <f t="shared" si="1"/>
        <v>0</v>
      </c>
      <c r="I46" s="380"/>
      <c r="J46" s="378"/>
      <c r="K46" s="27"/>
    </row>
    <row r="47" spans="1:11" ht="18.95" customHeight="1" x14ac:dyDescent="0.25">
      <c r="B47" s="241" t="s">
        <v>22</v>
      </c>
      <c r="C47" s="458">
        <f t="shared" ref="C47:H47" si="2">SUM(C33:C46)</f>
        <v>5332802.751369169</v>
      </c>
      <c r="D47" s="458">
        <f t="shared" si="2"/>
        <v>2035096.9537177628</v>
      </c>
      <c r="E47" s="458">
        <f t="shared" si="2"/>
        <v>1327869.1769999997</v>
      </c>
      <c r="F47" s="458">
        <f t="shared" si="2"/>
        <v>7763343.8085834328</v>
      </c>
      <c r="G47" s="458">
        <f t="shared" si="2"/>
        <v>16239.739065124995</v>
      </c>
      <c r="H47" s="458">
        <f t="shared" si="2"/>
        <v>16475352.429735489</v>
      </c>
      <c r="I47" s="381"/>
      <c r="J47" s="378"/>
      <c r="K47" s="27"/>
    </row>
    <row r="48" spans="1:11" x14ac:dyDescent="0.25">
      <c r="C48" s="25"/>
      <c r="D48" s="25"/>
      <c r="E48" s="25"/>
      <c r="F48" s="25"/>
      <c r="G48" s="25"/>
      <c r="H48" s="25"/>
      <c r="I48" s="380"/>
      <c r="J48" s="380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Q23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2.285156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7" x14ac:dyDescent="0.25">
      <c r="A1" s="37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5">
      <c r="A3" s="70" t="s">
        <v>498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ht="15" customHeight="1" x14ac:dyDescent="0.25">
      <c r="A4" s="70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ht="15" customHeight="1" x14ac:dyDescent="0.25">
      <c r="A5" s="14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7" ht="15" customHeight="1" x14ac:dyDescent="0.25">
      <c r="A6" s="139" t="s">
        <v>101</v>
      </c>
      <c r="B6" s="48" t="s">
        <v>2</v>
      </c>
      <c r="C6" s="48" t="s">
        <v>3</v>
      </c>
      <c r="D6" s="48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8" t="s">
        <v>9</v>
      </c>
      <c r="J6" s="48" t="s">
        <v>10</v>
      </c>
      <c r="K6" s="48" t="s">
        <v>11</v>
      </c>
      <c r="L6" s="48" t="s">
        <v>12</v>
      </c>
      <c r="M6" s="48" t="s">
        <v>13</v>
      </c>
      <c r="N6" s="48" t="s">
        <v>22</v>
      </c>
      <c r="O6" s="21"/>
      <c r="P6" s="28"/>
    </row>
    <row r="7" spans="1:17" ht="20.100000000000001" customHeight="1" x14ac:dyDescent="0.3">
      <c r="A7" s="448" t="s">
        <v>162</v>
      </c>
      <c r="B7" s="449">
        <f>+'13'!B5+'19'!B5</f>
        <v>232872.80134080001</v>
      </c>
      <c r="C7" s="449">
        <f>+'13'!C5+'19'!C5</f>
        <v>222695.63436756018</v>
      </c>
      <c r="D7" s="449">
        <f>+'13'!D5+'19'!D5</f>
        <v>231217.9119332743</v>
      </c>
      <c r="E7" s="449">
        <f>+'13'!E5+'19'!E5</f>
        <v>219293.84349091098</v>
      </c>
      <c r="F7" s="449">
        <f>+'13'!F5+'19'!F5</f>
        <v>221646.1458427</v>
      </c>
      <c r="G7" s="449">
        <f>+'13'!G5+'19'!G5</f>
        <v>213567.90561548315</v>
      </c>
      <c r="H7" s="449">
        <f>+'13'!H5+'19'!H5</f>
        <v>223898.32495381648</v>
      </c>
      <c r="I7" s="449">
        <f>+'13'!I5+'19'!I5</f>
        <v>233041.86366572056</v>
      </c>
      <c r="J7" s="449">
        <f>+'13'!J5+'19'!J5</f>
        <v>226405.50770262413</v>
      </c>
      <c r="K7" s="449">
        <f>+'13'!K5+'19'!K5</f>
        <v>225746.67088152777</v>
      </c>
      <c r="L7" s="449">
        <f>+'13'!L5+'19'!L5</f>
        <v>224987.318669639</v>
      </c>
      <c r="M7" s="449">
        <f>+'13'!M5+'19'!M5</f>
        <v>258248.07410323192</v>
      </c>
      <c r="N7" s="319">
        <f>SUM(B7:M7)</f>
        <v>2733622.0025672885</v>
      </c>
      <c r="O7" s="279"/>
      <c r="P7" s="135"/>
      <c r="Q7" s="27"/>
    </row>
    <row r="8" spans="1:17" ht="20.100000000000001" customHeight="1" x14ac:dyDescent="0.3">
      <c r="A8" s="448" t="s">
        <v>163</v>
      </c>
      <c r="B8" s="449">
        <f>+'13'!B6+'19'!B6</f>
        <v>126112.89254420002</v>
      </c>
      <c r="C8" s="449">
        <f>+'13'!C6+'19'!C6</f>
        <v>120528.0249868519</v>
      </c>
      <c r="D8" s="449">
        <f>+'13'!D6+'19'!D6</f>
        <v>126708.00453504163</v>
      </c>
      <c r="E8" s="449">
        <f>+'13'!E6+'19'!E6</f>
        <v>118102.3177586471</v>
      </c>
      <c r="F8" s="449">
        <f>+'13'!F6+'19'!F6</f>
        <v>118146.3506698</v>
      </c>
      <c r="G8" s="449">
        <f>+'13'!G6+'19'!G6</f>
        <v>114080.83707012376</v>
      </c>
      <c r="H8" s="449">
        <f>+'13'!H6+'19'!H6</f>
        <v>117366.49733705228</v>
      </c>
      <c r="I8" s="449">
        <f>+'13'!I6+'19'!I6</f>
        <v>120931.71191879363</v>
      </c>
      <c r="J8" s="449">
        <f>+'13'!J6+'19'!J6</f>
        <v>118050.34962687743</v>
      </c>
      <c r="K8" s="449">
        <f>+'13'!K6+'19'!K6</f>
        <v>113448.65227200891</v>
      </c>
      <c r="L8" s="449">
        <f>+'13'!L6+'19'!L6</f>
        <v>108449.26906442414</v>
      </c>
      <c r="M8" s="449">
        <f>+'13'!M6+'19'!M6</f>
        <v>124978.1251011931</v>
      </c>
      <c r="N8" s="319">
        <f t="shared" ref="N8:N21" si="0">SUM(B8:M8)</f>
        <v>1426903.0328850136</v>
      </c>
      <c r="O8" s="279"/>
      <c r="P8" s="135"/>
      <c r="Q8" s="27"/>
    </row>
    <row r="9" spans="1:17" ht="20.100000000000001" customHeight="1" x14ac:dyDescent="0.3">
      <c r="A9" s="448" t="s">
        <v>164</v>
      </c>
      <c r="B9" s="449">
        <f>+'13'!B7+'19'!B7</f>
        <v>41442.799060499987</v>
      </c>
      <c r="C9" s="449">
        <f>+'13'!C7+'19'!C7</f>
        <v>40095.43419808794</v>
      </c>
      <c r="D9" s="449">
        <f>+'13'!D7+'19'!D7</f>
        <v>39789.177531684072</v>
      </c>
      <c r="E9" s="449">
        <f>+'13'!E7+'19'!E7</f>
        <v>37648.556750441887</v>
      </c>
      <c r="F9" s="449">
        <f>+'13'!F7+'19'!F7</f>
        <v>37362.78990570001</v>
      </c>
      <c r="G9" s="449">
        <f>+'13'!G7+'19'!G7</f>
        <v>36892.335675931106</v>
      </c>
      <c r="H9" s="449">
        <f>+'13'!H7+'19'!H7</f>
        <v>34354.046687250739</v>
      </c>
      <c r="I9" s="449">
        <f>+'13'!I7+'19'!I7</f>
        <v>38422.130415485772</v>
      </c>
      <c r="J9" s="449">
        <f>+'13'!J7+'19'!J7</f>
        <v>38141.797670498483</v>
      </c>
      <c r="K9" s="449">
        <f>+'13'!K7+'19'!K7</f>
        <v>40934.045691202235</v>
      </c>
      <c r="L9" s="449">
        <f>+'13'!L7+'19'!L7</f>
        <v>34812.45366845838</v>
      </c>
      <c r="M9" s="449">
        <f>+'13'!M7+'19'!M7</f>
        <v>39427.415795574918</v>
      </c>
      <c r="N9" s="319">
        <f t="shared" si="0"/>
        <v>459322.98305081553</v>
      </c>
      <c r="O9" s="279"/>
      <c r="P9" s="135"/>
      <c r="Q9" s="27"/>
    </row>
    <row r="10" spans="1:17" ht="20.100000000000001" customHeight="1" x14ac:dyDescent="0.3">
      <c r="A10" s="448" t="s">
        <v>186</v>
      </c>
      <c r="B10" s="449">
        <f>+'13'!B8+'19'!B8</f>
        <v>610.29200000000003</v>
      </c>
      <c r="C10" s="449">
        <f>+'13'!C8+'19'!C8</f>
        <v>691.74400000000003</v>
      </c>
      <c r="D10" s="449">
        <f>+'13'!D8+'19'!D8</f>
        <v>563.25099999999998</v>
      </c>
      <c r="E10" s="449">
        <f>+'13'!E8+'19'!E8</f>
        <v>373.59100000000001</v>
      </c>
      <c r="F10" s="449">
        <f>+'13'!F8+'19'!F8</f>
        <v>397.03699999999998</v>
      </c>
      <c r="G10" s="449">
        <f>+'13'!G8+'19'!G8</f>
        <v>683.42135414971597</v>
      </c>
      <c r="H10" s="449">
        <f>+'13'!H8+'19'!H8</f>
        <v>437.22</v>
      </c>
      <c r="I10" s="449">
        <f>+'13'!I8+'19'!I8</f>
        <v>490.90199999999993</v>
      </c>
      <c r="J10" s="449">
        <f>+'13'!J8+'19'!J8</f>
        <v>338.23099999999999</v>
      </c>
      <c r="K10" s="449">
        <f>+'13'!K8+'19'!K8</f>
        <v>434.56399999999996</v>
      </c>
      <c r="L10" s="449">
        <f>+'13'!L8+'19'!L8</f>
        <v>519.94299999999998</v>
      </c>
      <c r="M10" s="449">
        <f>+'13'!M8+'19'!M8</f>
        <v>494.38300000000004</v>
      </c>
      <c r="N10" s="319">
        <f t="shared" si="0"/>
        <v>6034.579354149716</v>
      </c>
      <c r="O10" s="279"/>
      <c r="P10" s="135"/>
      <c r="Q10" s="27"/>
    </row>
    <row r="11" spans="1:17" ht="20.100000000000001" customHeight="1" x14ac:dyDescent="0.3">
      <c r="A11" s="448" t="s">
        <v>165</v>
      </c>
      <c r="B11" s="449">
        <f>+'13'!B9+'19'!B9</f>
        <v>164061.63199999998</v>
      </c>
      <c r="C11" s="449">
        <f>+'13'!C9+'19'!C9</f>
        <v>148595.98599999998</v>
      </c>
      <c r="D11" s="449">
        <f>+'13'!D9+'19'!D9</f>
        <v>151442.77499999999</v>
      </c>
      <c r="E11" s="449">
        <f>+'13'!E9+'19'!E9</f>
        <v>125904.41099999999</v>
      </c>
      <c r="F11" s="449">
        <f>+'13'!F9+'19'!F9</f>
        <v>127095.75800000002</v>
      </c>
      <c r="G11" s="449">
        <f>+'13'!G9+'19'!G9</f>
        <v>122156.74740320002</v>
      </c>
      <c r="H11" s="449">
        <f>+'13'!H9+'19'!H9</f>
        <v>137485.462</v>
      </c>
      <c r="I11" s="449">
        <f>+'13'!I9+'19'!I9</f>
        <v>128672.76699999999</v>
      </c>
      <c r="J11" s="449">
        <f>+'13'!J9+'19'!J9</f>
        <v>127748.70899999999</v>
      </c>
      <c r="K11" s="449">
        <f>+'13'!K9+'19'!K9</f>
        <v>108019.442</v>
      </c>
      <c r="L11" s="449">
        <f>+'13'!L9+'19'!L9</f>
        <v>121100.90799999998</v>
      </c>
      <c r="M11" s="449">
        <f>+'13'!M9+'19'!M9</f>
        <v>130121.921</v>
      </c>
      <c r="N11" s="319">
        <f t="shared" si="0"/>
        <v>1592406.5184032002</v>
      </c>
      <c r="O11" s="279"/>
      <c r="P11" s="135"/>
      <c r="Q11" s="27"/>
    </row>
    <row r="12" spans="1:17" ht="20.100000000000001" customHeight="1" x14ac:dyDescent="0.3">
      <c r="A12" s="448" t="s">
        <v>166</v>
      </c>
      <c r="B12" s="449">
        <f>+'13'!B10+'19'!B10</f>
        <v>846.97500000000002</v>
      </c>
      <c r="C12" s="449">
        <f>+'13'!C10+'19'!C10</f>
        <v>740.58899999999994</v>
      </c>
      <c r="D12" s="449">
        <f>+'13'!D10+'19'!D10</f>
        <v>2324.4079999999999</v>
      </c>
      <c r="E12" s="449">
        <f>+'13'!E10+'19'!E10</f>
        <v>7903.1330000000007</v>
      </c>
      <c r="F12" s="449">
        <f>+'13'!F10+'19'!F10</f>
        <v>19685.379000000001</v>
      </c>
      <c r="G12" s="449">
        <f>+'13'!G10+'19'!G10</f>
        <v>32043.473000000005</v>
      </c>
      <c r="H12" s="449">
        <f>+'13'!H10+'19'!H10</f>
        <v>33511.415999999997</v>
      </c>
      <c r="I12" s="449">
        <f>+'13'!I10+'19'!I10</f>
        <v>17870.843000000001</v>
      </c>
      <c r="J12" s="449">
        <f>+'13'!J10+'19'!J10</f>
        <v>8184.2689999999993</v>
      </c>
      <c r="K12" s="449">
        <f>+'13'!K10+'19'!K10</f>
        <v>3763.476000000001</v>
      </c>
      <c r="L12" s="449">
        <f>+'13'!L10+'19'!L10</f>
        <v>1243.386</v>
      </c>
      <c r="M12" s="449">
        <f>+'13'!M10+'19'!M10</f>
        <v>702.26800000000003</v>
      </c>
      <c r="N12" s="319">
        <f t="shared" si="0"/>
        <v>128819.61500000001</v>
      </c>
      <c r="O12" s="279"/>
      <c r="P12" s="135"/>
      <c r="Q12" s="27"/>
    </row>
    <row r="13" spans="1:17" ht="20.100000000000001" customHeight="1" x14ac:dyDescent="0.3">
      <c r="A13" s="448" t="s">
        <v>167</v>
      </c>
      <c r="B13" s="449">
        <f>+'13'!B11+'19'!B11</f>
        <v>24096.028000000002</v>
      </c>
      <c r="C13" s="449">
        <f>+'13'!C11+'19'!C11</f>
        <v>27503.148999999998</v>
      </c>
      <c r="D13" s="449">
        <f>+'13'!D11+'19'!D11</f>
        <v>27081.691999999999</v>
      </c>
      <c r="E13" s="449">
        <f>+'13'!E11+'19'!E11</f>
        <v>19147.631999999998</v>
      </c>
      <c r="F13" s="449">
        <f>+'13'!F11+'19'!F11</f>
        <v>17965.999</v>
      </c>
      <c r="G13" s="449">
        <f>+'13'!G11+'19'!G11</f>
        <v>18986.806</v>
      </c>
      <c r="H13" s="449">
        <f>+'13'!H11+'19'!H11</f>
        <v>19323.113000000001</v>
      </c>
      <c r="I13" s="449">
        <f>+'13'!I11+'19'!I11</f>
        <v>12073.326999999999</v>
      </c>
      <c r="J13" s="449">
        <f>+'13'!J11+'19'!J11</f>
        <v>18350.308000000001</v>
      </c>
      <c r="K13" s="449">
        <f>+'13'!K11+'19'!K11</f>
        <v>12049.588</v>
      </c>
      <c r="L13" s="449">
        <f>+'13'!L11+'19'!L11</f>
        <v>21036.755000000001</v>
      </c>
      <c r="M13" s="449">
        <f>+'13'!M11+'19'!M11</f>
        <v>26318.741000000002</v>
      </c>
      <c r="N13" s="319">
        <f t="shared" si="0"/>
        <v>243933.13799999998</v>
      </c>
      <c r="O13" s="279"/>
      <c r="P13" s="135"/>
      <c r="Q13" s="27"/>
    </row>
    <row r="14" spans="1:17" ht="20.100000000000001" customHeight="1" x14ac:dyDescent="0.3">
      <c r="A14" s="448" t="s">
        <v>168</v>
      </c>
      <c r="B14" s="449">
        <f>+'13'!B12+'19'!B12</f>
        <v>397.81400000000002</v>
      </c>
      <c r="C14" s="449">
        <f>+'13'!C12+'19'!C12</f>
        <v>210.773</v>
      </c>
      <c r="D14" s="449">
        <f>+'13'!D12+'19'!D12</f>
        <v>257.47199999999998</v>
      </c>
      <c r="E14" s="449">
        <f>+'13'!E12+'19'!E12</f>
        <v>154.25</v>
      </c>
      <c r="F14" s="449">
        <f>+'13'!F12+'19'!F12</f>
        <v>317.46000000000004</v>
      </c>
      <c r="G14" s="449">
        <f>+'13'!G12+'19'!G12</f>
        <v>81.032000000000011</v>
      </c>
      <c r="H14" s="449">
        <f>+'13'!H12+'19'!H12</f>
        <v>293.23700000000002</v>
      </c>
      <c r="I14" s="449">
        <f>+'13'!I12+'19'!I12</f>
        <v>294.79500000000002</v>
      </c>
      <c r="J14" s="449">
        <f>+'13'!J12+'19'!J12</f>
        <v>424.40800000000002</v>
      </c>
      <c r="K14" s="449">
        <f>+'13'!K12+'19'!K12</f>
        <v>502.71999999999997</v>
      </c>
      <c r="L14" s="449">
        <f>+'13'!L12+'19'!L12</f>
        <v>238.80600000000001</v>
      </c>
      <c r="M14" s="449">
        <f>+'13'!M12+'19'!M12</f>
        <v>260.34500000000003</v>
      </c>
      <c r="N14" s="319">
        <f t="shared" si="0"/>
        <v>3433.1120000000001</v>
      </c>
      <c r="O14" s="279"/>
      <c r="P14" s="135"/>
      <c r="Q14" s="27"/>
    </row>
    <row r="15" spans="1:17" ht="20.100000000000001" customHeight="1" x14ac:dyDescent="0.3">
      <c r="A15" s="448" t="s">
        <v>169</v>
      </c>
      <c r="B15" s="449">
        <f>+'13'!B13+'19'!B13</f>
        <v>32782.909</v>
      </c>
      <c r="C15" s="449">
        <f>+'13'!C13+'19'!C13</f>
        <v>30861.365999999995</v>
      </c>
      <c r="D15" s="449">
        <f>+'13'!D13+'19'!D13</f>
        <v>33045.384000000005</v>
      </c>
      <c r="E15" s="449">
        <f>+'13'!E13+'19'!E13</f>
        <v>39133.859000000004</v>
      </c>
      <c r="F15" s="449">
        <f>+'13'!F13+'19'!F13</f>
        <v>43244.351999999999</v>
      </c>
      <c r="G15" s="449">
        <f>+'13'!G13+'19'!G13</f>
        <v>35761.346000000012</v>
      </c>
      <c r="H15" s="449">
        <f>+'13'!H13+'19'!H13</f>
        <v>43920.964999999997</v>
      </c>
      <c r="I15" s="449">
        <f>+'13'!I13+'19'!I13</f>
        <v>39126.637000000002</v>
      </c>
      <c r="J15" s="449">
        <f>+'13'!J13+'19'!J13</f>
        <v>33171.292999999998</v>
      </c>
      <c r="K15" s="449">
        <f>+'13'!K13+'19'!K13</f>
        <v>31348.421000000006</v>
      </c>
      <c r="L15" s="449">
        <f>+'13'!L13+'19'!L13</f>
        <v>40261.377999999997</v>
      </c>
      <c r="M15" s="449">
        <f>+'13'!M13+'19'!M13</f>
        <v>37912.763999999996</v>
      </c>
      <c r="N15" s="319">
        <f t="shared" si="0"/>
        <v>440570.674</v>
      </c>
      <c r="O15" s="279"/>
      <c r="P15" s="135"/>
      <c r="Q15" s="27"/>
    </row>
    <row r="16" spans="1:17" ht="20.100000000000001" customHeight="1" x14ac:dyDescent="0.3">
      <c r="A16" s="125" t="s">
        <v>170</v>
      </c>
      <c r="B16" s="449">
        <f>+'13'!B14+'19'!B14</f>
        <v>400788.72256500006</v>
      </c>
      <c r="C16" s="449">
        <f>+'13'!C14+'19'!C14</f>
        <v>366248.73547273816</v>
      </c>
      <c r="D16" s="449">
        <f>+'13'!D14+'19'!D14</f>
        <v>396254.04370565497</v>
      </c>
      <c r="E16" s="449">
        <f>+'13'!E14+'19'!E14</f>
        <v>393798.94071076083</v>
      </c>
      <c r="F16" s="449">
        <f>+'13'!F14+'19'!F14</f>
        <v>387233.15825660003</v>
      </c>
      <c r="G16" s="449">
        <f>+'13'!G14+'19'!G14</f>
        <v>345942.30156448134</v>
      </c>
      <c r="H16" s="449">
        <f>+'13'!H14+'19'!H14</f>
        <v>372641.27808410639</v>
      </c>
      <c r="I16" s="449">
        <f>+'13'!I14+'19'!I14</f>
        <v>381538.34351474704</v>
      </c>
      <c r="J16" s="449">
        <f>+'13'!J14+'19'!J14</f>
        <v>344770.19367846171</v>
      </c>
      <c r="K16" s="449">
        <f>+'13'!K14+'19'!K14</f>
        <v>386509.02577235963</v>
      </c>
      <c r="L16" s="449">
        <f>+'13'!L14+'19'!L14</f>
        <v>375905.99972821667</v>
      </c>
      <c r="M16" s="449">
        <f>+'13'!M14+'19'!M14</f>
        <v>407159.88413646939</v>
      </c>
      <c r="N16" s="319">
        <f t="shared" si="0"/>
        <v>4558790.6271895962</v>
      </c>
      <c r="O16" s="279"/>
      <c r="P16" s="135"/>
      <c r="Q16" s="27"/>
    </row>
    <row r="17" spans="1:17" ht="20.100000000000001" customHeight="1" x14ac:dyDescent="0.3">
      <c r="A17" s="125" t="s">
        <v>307</v>
      </c>
      <c r="B17" s="449">
        <f>+'13'!B15+'19'!B15</f>
        <v>416345.43862139998</v>
      </c>
      <c r="C17" s="449">
        <f>+'13'!C15+'19'!C15</f>
        <v>392302.94273901684</v>
      </c>
      <c r="D17" s="449">
        <f>+'13'!D15+'19'!D15</f>
        <v>421912.25432199502</v>
      </c>
      <c r="E17" s="449">
        <f>+'13'!E15+'19'!E15</f>
        <v>438118.32077625918</v>
      </c>
      <c r="F17" s="449">
        <f>+'13'!F15+'19'!F15</f>
        <v>440251.84279550001</v>
      </c>
      <c r="G17" s="449">
        <f>+'13'!G15+'19'!G15</f>
        <v>394078.33792902355</v>
      </c>
      <c r="H17" s="449">
        <f>+'13'!H15+'19'!H15</f>
        <v>422971.07087195123</v>
      </c>
      <c r="I17" s="449">
        <f>+'13'!I15+'19'!I15</f>
        <v>424688.76065439708</v>
      </c>
      <c r="J17" s="449">
        <f>+'13'!J15+'19'!J15</f>
        <v>397304.8703215383</v>
      </c>
      <c r="K17" s="449">
        <f>+'13'!K15+'19'!K15</f>
        <v>422225.9167801977</v>
      </c>
      <c r="L17" s="449">
        <f>+'13'!L15+'19'!L15</f>
        <v>414549.3699268644</v>
      </c>
      <c r="M17" s="449">
        <f>+'13'!M15+'19'!M15</f>
        <v>429450.75954728317</v>
      </c>
      <c r="N17" s="319">
        <f t="shared" si="0"/>
        <v>5014199.8852854259</v>
      </c>
      <c r="O17" s="279"/>
      <c r="P17" s="135"/>
      <c r="Q17" s="27"/>
    </row>
    <row r="18" spans="1:17" ht="20.100000000000001" customHeight="1" x14ac:dyDescent="0.3">
      <c r="A18" s="125" t="s">
        <v>308</v>
      </c>
      <c r="B18" s="449">
        <f>+'13'!B16+'19'!B16</f>
        <v>0</v>
      </c>
      <c r="C18" s="449">
        <f>+'13'!C16+'19'!C16</f>
        <v>0</v>
      </c>
      <c r="D18" s="449">
        <f>+'13'!D16+'19'!D16</f>
        <v>0</v>
      </c>
      <c r="E18" s="449">
        <f>+'13'!E16+'19'!E16</f>
        <v>0</v>
      </c>
      <c r="F18" s="449">
        <f>+'13'!F16+'19'!F16</f>
        <v>0</v>
      </c>
      <c r="G18" s="449">
        <f>+'13'!G16+'19'!G16</f>
        <v>0</v>
      </c>
      <c r="H18" s="449">
        <f>+'13'!H16+'19'!H16</f>
        <v>0</v>
      </c>
      <c r="I18" s="449">
        <f>+'13'!I16+'19'!I16</f>
        <v>0</v>
      </c>
      <c r="J18" s="449">
        <f>+'13'!J16+'19'!J16</f>
        <v>0</v>
      </c>
      <c r="K18" s="449">
        <f>+'13'!K16+'19'!K16</f>
        <v>0</v>
      </c>
      <c r="L18" s="449">
        <f>+'13'!L16+'19'!L16</f>
        <v>0</v>
      </c>
      <c r="M18" s="449">
        <f>+'13'!M16+'19'!M16</f>
        <v>0</v>
      </c>
      <c r="N18" s="329"/>
      <c r="O18" s="279"/>
      <c r="P18" s="135"/>
      <c r="Q18" s="27"/>
    </row>
    <row r="19" spans="1:17" ht="20.100000000000001" customHeight="1" x14ac:dyDescent="0.3">
      <c r="A19" s="448" t="s">
        <v>177</v>
      </c>
      <c r="B19" s="449">
        <f>+'13'!B17+'19'!B17</f>
        <v>2456.3929999999996</v>
      </c>
      <c r="C19" s="449">
        <f>+'13'!C17+'19'!C17</f>
        <v>2763.9839999999999</v>
      </c>
      <c r="D19" s="449">
        <f>+'13'!D17+'19'!D17</f>
        <v>2117.3249999999998</v>
      </c>
      <c r="E19" s="449">
        <f>+'13'!E17+'19'!E17</f>
        <v>6860.7199999999993</v>
      </c>
      <c r="F19" s="449">
        <f>+'13'!F17+'19'!F17</f>
        <v>17767.739999999998</v>
      </c>
      <c r="G19" s="449">
        <f>+'13'!G17+'19'!G17</f>
        <v>17138.349999999999</v>
      </c>
      <c r="H19" s="449">
        <f>+'13'!H17+'19'!H17</f>
        <v>18112.3</v>
      </c>
      <c r="I19" s="449">
        <f>+'13'!I17+'19'!I17</f>
        <v>18247.63</v>
      </c>
      <c r="J19" s="449">
        <f>+'13'!J17+'19'!J17</f>
        <v>16987.84</v>
      </c>
      <c r="K19" s="449">
        <f>+'13'!K17+'19'!K17</f>
        <v>4149.3599999999997</v>
      </c>
      <c r="L19" s="449">
        <f>+'13'!L17+'19'!L17</f>
        <v>3045.9769999999999</v>
      </c>
      <c r="M19" s="449">
        <f>+'13'!M17+'19'!M17</f>
        <v>2823.973</v>
      </c>
      <c r="N19" s="319">
        <f t="shared" si="0"/>
        <v>112471.59199999999</v>
      </c>
      <c r="O19" s="279"/>
      <c r="P19" s="135"/>
      <c r="Q19" s="27"/>
    </row>
    <row r="20" spans="1:17" ht="20.100000000000001" customHeight="1" x14ac:dyDescent="0.3">
      <c r="A20" s="448" t="s">
        <v>399</v>
      </c>
      <c r="B20" s="449">
        <f>+'13'!B18+'19'!B18</f>
        <v>3479.3009999999995</v>
      </c>
      <c r="C20" s="449">
        <f>+'13'!C18+'19'!C18</f>
        <v>4131.576</v>
      </c>
      <c r="D20" s="449">
        <f>+'13'!D18+'19'!D18</f>
        <v>1302.1970000000001</v>
      </c>
      <c r="E20" s="449">
        <f>+'13'!E18+'19'!E18</f>
        <v>1921.4949999999999</v>
      </c>
      <c r="F20" s="449">
        <f>+'13'!F18+'19'!F18</f>
        <v>298.13200000000001</v>
      </c>
      <c r="G20" s="449">
        <f>+'13'!G18+'19'!G18</f>
        <v>881.66200000000003</v>
      </c>
      <c r="H20" s="449">
        <f>+'13'!H18+'19'!H18</f>
        <v>1257.845</v>
      </c>
      <c r="I20" s="449">
        <f>+'13'!I18+'19'!I18</f>
        <v>933.02100000000007</v>
      </c>
      <c r="J20" s="449">
        <f>+'13'!J18+'19'!J18</f>
        <v>751.077</v>
      </c>
      <c r="K20" s="449">
        <f>+'13'!K18+'19'!K18</f>
        <v>2996.0499999999997</v>
      </c>
      <c r="L20" s="449">
        <f>+'13'!L18+'19'!L18</f>
        <v>3147.7989999999995</v>
      </c>
      <c r="M20" s="449">
        <f>+'13'!M18+'19'!M18</f>
        <v>2931.5619999999994</v>
      </c>
      <c r="N20" s="319">
        <f t="shared" si="0"/>
        <v>24031.716999999997</v>
      </c>
      <c r="O20" s="279"/>
      <c r="P20" s="135"/>
      <c r="Q20" s="27"/>
    </row>
    <row r="21" spans="1:17" ht="20.100000000000001" customHeight="1" x14ac:dyDescent="0.25">
      <c r="A21" s="229" t="s">
        <v>22</v>
      </c>
      <c r="B21" s="319">
        <f>SUM(B7:B20)</f>
        <v>1446293.9981319001</v>
      </c>
      <c r="C21" s="319">
        <f t="shared" ref="C21:M21" si="1">SUM(C7:C20)</f>
        <v>1357369.9387642548</v>
      </c>
      <c r="D21" s="319">
        <f t="shared" si="1"/>
        <v>1434015.8960276498</v>
      </c>
      <c r="E21" s="319">
        <f t="shared" si="1"/>
        <v>1408361.0704870203</v>
      </c>
      <c r="F21" s="319">
        <f t="shared" si="1"/>
        <v>1431412.1444702998</v>
      </c>
      <c r="G21" s="319">
        <f t="shared" si="1"/>
        <v>1332294.5556123927</v>
      </c>
      <c r="H21" s="319">
        <f t="shared" si="1"/>
        <v>1425572.775934177</v>
      </c>
      <c r="I21" s="319">
        <f t="shared" si="1"/>
        <v>1416332.7321691441</v>
      </c>
      <c r="J21" s="319">
        <f t="shared" si="1"/>
        <v>1330628.8540000001</v>
      </c>
      <c r="K21" s="319">
        <f t="shared" si="1"/>
        <v>1352127.9323972964</v>
      </c>
      <c r="L21" s="319">
        <f t="shared" si="1"/>
        <v>1349299.3630576027</v>
      </c>
      <c r="M21" s="319">
        <f t="shared" si="1"/>
        <v>1460830.2156837524</v>
      </c>
      <c r="N21" s="319">
        <f t="shared" si="0"/>
        <v>16744539.476735489</v>
      </c>
      <c r="O21" s="450"/>
      <c r="P21" s="28"/>
      <c r="Q21" s="27"/>
    </row>
    <row r="22" spans="1:17" x14ac:dyDescent="0.25">
      <c r="O22" s="28"/>
      <c r="P22" s="28"/>
    </row>
    <row r="23" spans="1:17" x14ac:dyDescent="0.25">
      <c r="N23" s="185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24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119"/>
    <col min="16" max="16" width="12.140625" style="119" customWidth="1"/>
    <col min="17" max="16384" width="11.42578125" style="119"/>
  </cols>
  <sheetData>
    <row r="1" spans="1:16" x14ac:dyDescent="0.25">
      <c r="A1" s="62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6" x14ac:dyDescent="0.25">
      <c r="A2" s="62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6" s="619" customFormat="1" ht="15" customHeight="1" x14ac:dyDescent="0.2">
      <c r="A4" s="175" t="s">
        <v>101</v>
      </c>
      <c r="B4" s="175" t="s">
        <v>2</v>
      </c>
      <c r="C4" s="175" t="s">
        <v>3</v>
      </c>
      <c r="D4" s="175" t="s">
        <v>4</v>
      </c>
      <c r="E4" s="175" t="s">
        <v>5</v>
      </c>
      <c r="F4" s="175" t="s">
        <v>6</v>
      </c>
      <c r="G4" s="175" t="s">
        <v>7</v>
      </c>
      <c r="H4" s="175" t="s">
        <v>8</v>
      </c>
      <c r="I4" s="175" t="s">
        <v>9</v>
      </c>
      <c r="J4" s="175" t="s">
        <v>10</v>
      </c>
      <c r="K4" s="175" t="s">
        <v>11</v>
      </c>
      <c r="L4" s="175" t="s">
        <v>12</v>
      </c>
      <c r="M4" s="175" t="s">
        <v>13</v>
      </c>
      <c r="N4" s="175" t="s">
        <v>22</v>
      </c>
    </row>
    <row r="5" spans="1:16" s="620" customFormat="1" ht="20.100000000000001" customHeight="1" x14ac:dyDescent="0.25">
      <c r="A5" s="125" t="s">
        <v>162</v>
      </c>
      <c r="B5" s="622">
        <v>869.32600000000002</v>
      </c>
      <c r="C5" s="622">
        <v>765.202</v>
      </c>
      <c r="D5" s="622">
        <v>908.41799999999989</v>
      </c>
      <c r="E5" s="622">
        <v>879.096</v>
      </c>
      <c r="F5" s="622">
        <v>1236.4379999999999</v>
      </c>
      <c r="G5" s="622">
        <v>1198.6699999999998</v>
      </c>
      <c r="H5" s="622">
        <v>1416.2069999999999</v>
      </c>
      <c r="I5" s="622">
        <v>1589.346</v>
      </c>
      <c r="J5" s="622">
        <v>1490.9159999999999</v>
      </c>
      <c r="K5" s="622">
        <v>2109.2759999999998</v>
      </c>
      <c r="L5" s="622">
        <v>1730.3009999999999</v>
      </c>
      <c r="M5" s="622">
        <v>2520.9650000000001</v>
      </c>
      <c r="N5" s="460">
        <f>SUM(B5:M5)</f>
        <v>16714.161</v>
      </c>
      <c r="P5" s="621"/>
    </row>
    <row r="6" spans="1:16" s="620" customFormat="1" ht="20.100000000000001" customHeight="1" x14ac:dyDescent="0.25">
      <c r="A6" s="125" t="s">
        <v>163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460">
        <f t="shared" ref="N6:N19" si="0">SUM(B6:M6)</f>
        <v>0</v>
      </c>
      <c r="P6" s="621"/>
    </row>
    <row r="7" spans="1:16" s="620" customFormat="1" ht="20.100000000000001" customHeight="1" x14ac:dyDescent="0.25">
      <c r="A7" s="125" t="s">
        <v>164</v>
      </c>
      <c r="B7" s="622">
        <v>244.21100000000001</v>
      </c>
      <c r="C7" s="622">
        <v>259.62099999999998</v>
      </c>
      <c r="D7" s="622">
        <v>433.36199999999997</v>
      </c>
      <c r="E7" s="622">
        <v>384.53800000000001</v>
      </c>
      <c r="F7" s="622">
        <v>450.07599999999996</v>
      </c>
      <c r="G7" s="622">
        <v>362.85599999999999</v>
      </c>
      <c r="H7" s="622">
        <v>486.91399999999999</v>
      </c>
      <c r="I7" s="622">
        <v>530.25299999999993</v>
      </c>
      <c r="J7" s="622">
        <v>517.56100000000004</v>
      </c>
      <c r="K7" s="622">
        <v>643.88499999999999</v>
      </c>
      <c r="L7" s="622">
        <v>516.57999999999993</v>
      </c>
      <c r="M7" s="622">
        <v>711.9670000000001</v>
      </c>
      <c r="N7" s="460">
        <f t="shared" si="0"/>
        <v>5541.8239999999987</v>
      </c>
      <c r="P7" s="621"/>
    </row>
    <row r="8" spans="1:16" s="620" customFormat="1" ht="20.100000000000001" customHeight="1" x14ac:dyDescent="0.25">
      <c r="A8" s="125" t="s">
        <v>186</v>
      </c>
      <c r="B8" s="622"/>
      <c r="C8" s="622"/>
      <c r="D8" s="622"/>
      <c r="E8" s="622"/>
      <c r="F8" s="622"/>
      <c r="G8" s="622"/>
      <c r="H8" s="622"/>
      <c r="I8" s="622"/>
      <c r="J8" s="622"/>
      <c r="K8" s="622"/>
      <c r="L8" s="622"/>
      <c r="M8" s="622"/>
      <c r="N8" s="460">
        <f t="shared" si="0"/>
        <v>0</v>
      </c>
      <c r="P8" s="621"/>
    </row>
    <row r="9" spans="1:16" s="620" customFormat="1" ht="20.100000000000001" customHeight="1" x14ac:dyDescent="0.25">
      <c r="A9" s="125" t="s">
        <v>165</v>
      </c>
      <c r="B9" s="622">
        <v>829.596</v>
      </c>
      <c r="C9" s="622">
        <v>761.97799999999995</v>
      </c>
      <c r="D9" s="622">
        <v>871.68200000000002</v>
      </c>
      <c r="E9" s="622">
        <v>835.11699999999996</v>
      </c>
      <c r="F9" s="622">
        <v>856.43600000000004</v>
      </c>
      <c r="G9" s="622">
        <v>686.56799999999998</v>
      </c>
      <c r="H9" s="622">
        <v>623.53200000000004</v>
      </c>
      <c r="I9" s="622">
        <v>651.75800000000004</v>
      </c>
      <c r="J9" s="622">
        <v>709.66099999999994</v>
      </c>
      <c r="K9" s="622">
        <v>816.62300000000005</v>
      </c>
      <c r="L9" s="622">
        <v>737.42099999999994</v>
      </c>
      <c r="M9" s="622">
        <v>902.07900000000006</v>
      </c>
      <c r="N9" s="460">
        <f t="shared" si="0"/>
        <v>9282.4510000000009</v>
      </c>
      <c r="P9" s="621"/>
    </row>
    <row r="10" spans="1:16" s="620" customFormat="1" ht="20.100000000000001" customHeight="1" x14ac:dyDescent="0.25">
      <c r="A10" s="125" t="s">
        <v>166</v>
      </c>
      <c r="B10" s="622"/>
      <c r="C10" s="622"/>
      <c r="D10" s="622"/>
      <c r="E10" s="622">
        <v>39.000999999999998</v>
      </c>
      <c r="F10" s="622">
        <v>169.31399999999999</v>
      </c>
      <c r="G10" s="622">
        <v>315.34499999999997</v>
      </c>
      <c r="H10" s="622">
        <v>411.87900000000002</v>
      </c>
      <c r="I10" s="622">
        <v>281.29399999999998</v>
      </c>
      <c r="J10" s="622">
        <v>42.581000000000003</v>
      </c>
      <c r="K10" s="622"/>
      <c r="L10" s="622"/>
      <c r="M10" s="622"/>
      <c r="N10" s="460">
        <f t="shared" si="0"/>
        <v>1259.414</v>
      </c>
      <c r="P10" s="621"/>
    </row>
    <row r="11" spans="1:16" s="620" customFormat="1" ht="20.100000000000001" customHeight="1" x14ac:dyDescent="0.25">
      <c r="A11" s="125" t="s">
        <v>167</v>
      </c>
      <c r="B11" s="622">
        <v>2227.8380000000002</v>
      </c>
      <c r="C11" s="622">
        <v>5486.4889999999996</v>
      </c>
      <c r="D11" s="622">
        <v>5065.0320000000002</v>
      </c>
      <c r="E11" s="622">
        <v>4160.442</v>
      </c>
      <c r="F11" s="622">
        <v>2215.7289999999998</v>
      </c>
      <c r="G11" s="622">
        <v>2284.346</v>
      </c>
      <c r="H11" s="622">
        <v>3556.2130000000002</v>
      </c>
      <c r="I11" s="622">
        <v>3077.297</v>
      </c>
      <c r="J11" s="622">
        <v>4478.7079999999996</v>
      </c>
      <c r="K11" s="622">
        <v>3663.288</v>
      </c>
      <c r="L11" s="622">
        <v>4969.0349999999999</v>
      </c>
      <c r="M11" s="622">
        <v>279.721</v>
      </c>
      <c r="N11" s="460">
        <f t="shared" si="0"/>
        <v>41464.137999999999</v>
      </c>
      <c r="P11" s="621"/>
    </row>
    <row r="12" spans="1:16" s="620" customFormat="1" ht="20.100000000000001" customHeight="1" x14ac:dyDescent="0.25">
      <c r="A12" s="125" t="s">
        <v>168</v>
      </c>
      <c r="B12" s="460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>
        <f t="shared" si="0"/>
        <v>0</v>
      </c>
      <c r="P12" s="621"/>
    </row>
    <row r="13" spans="1:16" s="620" customFormat="1" ht="20.100000000000001" customHeight="1" x14ac:dyDescent="0.25">
      <c r="A13" s="125" t="s">
        <v>169</v>
      </c>
      <c r="B13" s="622"/>
      <c r="C13" s="622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460">
        <f t="shared" si="0"/>
        <v>0</v>
      </c>
      <c r="P13" s="621"/>
    </row>
    <row r="14" spans="1:16" s="620" customFormat="1" ht="20.100000000000001" customHeight="1" x14ac:dyDescent="0.25">
      <c r="A14" s="125" t="s">
        <v>170</v>
      </c>
      <c r="B14" s="622">
        <v>5371.1450000000004</v>
      </c>
      <c r="C14" s="622">
        <v>4627.3379999999997</v>
      </c>
      <c r="D14" s="622">
        <v>5716.0850000000009</v>
      </c>
      <c r="E14" s="622">
        <v>6350.3959999999997</v>
      </c>
      <c r="F14" s="622">
        <v>6449.942</v>
      </c>
      <c r="G14" s="622">
        <v>6068.6720000000005</v>
      </c>
      <c r="H14" s="622">
        <v>6872.0640000000003</v>
      </c>
      <c r="I14" s="622">
        <v>7047.7639999999992</v>
      </c>
      <c r="J14" s="622">
        <v>6187.1859999999997</v>
      </c>
      <c r="K14" s="622">
        <v>6861.2709999999997</v>
      </c>
      <c r="L14" s="622">
        <v>6778.48</v>
      </c>
      <c r="M14" s="622">
        <v>6558.4120000000003</v>
      </c>
      <c r="N14" s="460">
        <f t="shared" si="0"/>
        <v>74888.755000000005</v>
      </c>
      <c r="P14" s="621"/>
    </row>
    <row r="15" spans="1:16" s="620" customFormat="1" ht="20.100000000000001" customHeight="1" x14ac:dyDescent="0.25">
      <c r="A15" s="125" t="s">
        <v>307</v>
      </c>
      <c r="B15" s="622">
        <v>7474.3159999999989</v>
      </c>
      <c r="C15" s="622">
        <v>7308.9879999999994</v>
      </c>
      <c r="D15" s="622">
        <v>7417.0289999999995</v>
      </c>
      <c r="E15" s="622">
        <v>8281.9490000000005</v>
      </c>
      <c r="F15" s="622">
        <v>7851.4889999999996</v>
      </c>
      <c r="G15" s="622">
        <v>6349.0829999999987</v>
      </c>
      <c r="H15" s="622">
        <v>7829.0000000000009</v>
      </c>
      <c r="I15" s="622">
        <v>7557.3040000000001</v>
      </c>
      <c r="J15" s="622">
        <v>7722.4349999999995</v>
      </c>
      <c r="K15" s="622">
        <v>9644.735999999999</v>
      </c>
      <c r="L15" s="622">
        <v>8122.0439999999999</v>
      </c>
      <c r="M15" s="622">
        <v>9334.0519999999997</v>
      </c>
      <c r="N15" s="460">
        <f t="shared" si="0"/>
        <v>94892.424999999988</v>
      </c>
      <c r="P15" s="621"/>
    </row>
    <row r="16" spans="1:16" s="620" customFormat="1" ht="20.100000000000001" customHeight="1" x14ac:dyDescent="0.25">
      <c r="A16" s="125" t="s">
        <v>308</v>
      </c>
      <c r="B16" s="622"/>
      <c r="C16" s="622"/>
      <c r="D16" s="622"/>
      <c r="E16" s="622"/>
      <c r="F16" s="622"/>
      <c r="G16" s="622"/>
      <c r="H16" s="622"/>
      <c r="I16" s="622"/>
      <c r="J16" s="622"/>
      <c r="K16" s="622"/>
      <c r="L16" s="622"/>
      <c r="M16" s="622"/>
      <c r="N16" s="460">
        <f t="shared" si="0"/>
        <v>0</v>
      </c>
      <c r="P16" s="621"/>
    </row>
    <row r="17" spans="1:16" s="620" customFormat="1" ht="20.100000000000001" customHeight="1" x14ac:dyDescent="0.25">
      <c r="A17" s="125" t="s">
        <v>177</v>
      </c>
      <c r="B17" s="622">
        <v>160.76300000000001</v>
      </c>
      <c r="C17" s="622">
        <v>515.92399999999998</v>
      </c>
      <c r="D17" s="622">
        <v>-130.73500000000001</v>
      </c>
      <c r="E17" s="622"/>
      <c r="F17" s="622"/>
      <c r="G17" s="622"/>
      <c r="H17" s="622"/>
      <c r="I17" s="622"/>
      <c r="J17" s="622"/>
      <c r="K17" s="622"/>
      <c r="L17" s="622">
        <v>154.75700000000001</v>
      </c>
      <c r="M17" s="622">
        <v>411.45300000000003</v>
      </c>
      <c r="N17" s="460">
        <f t="shared" si="0"/>
        <v>1112.162</v>
      </c>
      <c r="P17" s="621"/>
    </row>
    <row r="18" spans="1:16" s="620" customFormat="1" ht="20.100000000000001" customHeight="1" x14ac:dyDescent="0.25">
      <c r="A18" s="125" t="s">
        <v>399</v>
      </c>
      <c r="B18" s="622">
        <v>3479.3009999999995</v>
      </c>
      <c r="C18" s="622">
        <v>4131.576</v>
      </c>
      <c r="D18" s="622">
        <v>1302.1970000000001</v>
      </c>
      <c r="E18" s="622">
        <v>1921.4949999999999</v>
      </c>
      <c r="F18" s="622">
        <v>298.13200000000001</v>
      </c>
      <c r="G18" s="622">
        <v>881.66200000000003</v>
      </c>
      <c r="H18" s="622">
        <v>1257.845</v>
      </c>
      <c r="I18" s="622">
        <v>933.02100000000007</v>
      </c>
      <c r="J18" s="622">
        <v>751.077</v>
      </c>
      <c r="K18" s="622">
        <v>2996.0499999999997</v>
      </c>
      <c r="L18" s="622">
        <v>3147.7989999999995</v>
      </c>
      <c r="M18" s="622">
        <v>2931.5619999999994</v>
      </c>
      <c r="N18" s="460">
        <f t="shared" si="0"/>
        <v>24031.716999999997</v>
      </c>
      <c r="P18" s="621"/>
    </row>
    <row r="19" spans="1:16" s="620" customFormat="1" ht="20.100000000000001" customHeight="1" x14ac:dyDescent="0.25">
      <c r="A19" s="229" t="s">
        <v>22</v>
      </c>
      <c r="B19" s="623">
        <f>SUM(B5:B18)</f>
        <v>20656.495999999999</v>
      </c>
      <c r="C19" s="623">
        <f t="shared" ref="C19:M19" si="1">SUM(C5:C18)</f>
        <v>23857.115999999998</v>
      </c>
      <c r="D19" s="623">
        <f t="shared" si="1"/>
        <v>21583.07</v>
      </c>
      <c r="E19" s="623">
        <f t="shared" si="1"/>
        <v>22852.034</v>
      </c>
      <c r="F19" s="623">
        <f t="shared" si="1"/>
        <v>19527.556</v>
      </c>
      <c r="G19" s="623">
        <f t="shared" si="1"/>
        <v>18147.202000000001</v>
      </c>
      <c r="H19" s="623">
        <f t="shared" si="1"/>
        <v>22453.654000000002</v>
      </c>
      <c r="I19" s="623">
        <f t="shared" si="1"/>
        <v>21668.037</v>
      </c>
      <c r="J19" s="623">
        <f t="shared" si="1"/>
        <v>21900.125</v>
      </c>
      <c r="K19" s="623">
        <f t="shared" si="1"/>
        <v>26735.128999999997</v>
      </c>
      <c r="L19" s="623">
        <f t="shared" si="1"/>
        <v>26156.416999999998</v>
      </c>
      <c r="M19" s="623">
        <f t="shared" si="1"/>
        <v>23650.210999999999</v>
      </c>
      <c r="N19" s="624">
        <f t="shared" si="0"/>
        <v>269187.04699999996</v>
      </c>
      <c r="P19" s="621"/>
    </row>
    <row r="20" spans="1:16" x14ac:dyDescent="0.25">
      <c r="B20" s="39"/>
      <c r="C20" s="3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9" t="s">
        <v>124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L39" sqref="L39"/>
    </sheetView>
  </sheetViews>
  <sheetFormatPr baseColWidth="10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62" t="s">
        <v>491</v>
      </c>
    </row>
    <row r="2" spans="1:15" x14ac:dyDescent="0.25">
      <c r="A2" s="62" t="s">
        <v>106</v>
      </c>
    </row>
    <row r="3" spans="1:15" x14ac:dyDescent="0.25">
      <c r="A3" s="62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79">
        <v>2621.2250000000004</v>
      </c>
      <c r="C5" s="479">
        <v>2841.7944900184893</v>
      </c>
      <c r="D5" s="479">
        <v>2431.4520703890998</v>
      </c>
      <c r="E5" s="479">
        <v>2513.9168258350333</v>
      </c>
      <c r="F5" s="479">
        <v>2402.864</v>
      </c>
      <c r="G5" s="479">
        <v>2110.908411796755</v>
      </c>
      <c r="H5" s="480">
        <v>2433.3305208275128</v>
      </c>
      <c r="I5" s="480">
        <v>2571.6020960530941</v>
      </c>
      <c r="J5" s="480">
        <v>2818.922759680187</v>
      </c>
      <c r="K5" s="480">
        <v>2700.8451322891569</v>
      </c>
      <c r="L5" s="480">
        <v>2646.5863257896954</v>
      </c>
      <c r="M5" s="480">
        <v>2719.0017081107435</v>
      </c>
      <c r="N5" s="481">
        <f>SUM(B5:M5)</f>
        <v>30812.449340789768</v>
      </c>
      <c r="O5" s="56"/>
    </row>
    <row r="6" spans="1:15" s="20" customFormat="1" ht="20.100000000000001" customHeight="1" x14ac:dyDescent="0.3">
      <c r="A6" s="125" t="s">
        <v>163</v>
      </c>
      <c r="B6" s="479">
        <v>1856.7969999999996</v>
      </c>
      <c r="C6" s="479">
        <v>1602.5041840043982</v>
      </c>
      <c r="D6" s="479">
        <v>1489.9123328233793</v>
      </c>
      <c r="E6" s="479">
        <v>1645.6772317469131</v>
      </c>
      <c r="F6" s="479">
        <v>1568.144</v>
      </c>
      <c r="G6" s="479">
        <v>1493.9660183778258</v>
      </c>
      <c r="H6" s="480">
        <v>1567.0678900753649</v>
      </c>
      <c r="I6" s="480">
        <v>1622.6368697858647</v>
      </c>
      <c r="J6" s="480">
        <v>1497.1534644908256</v>
      </c>
      <c r="K6" s="480">
        <v>1861.6750600613179</v>
      </c>
      <c r="L6" s="480">
        <v>1381.0039431621731</v>
      </c>
      <c r="M6" s="480">
        <v>1624.6072780426503</v>
      </c>
      <c r="N6" s="481">
        <f t="shared" ref="N6:N19" si="0">SUM(B6:M6)</f>
        <v>19211.145272570713</v>
      </c>
      <c r="O6" s="56"/>
    </row>
    <row r="7" spans="1:15" s="20" customFormat="1" ht="20.100000000000001" customHeight="1" x14ac:dyDescent="0.3">
      <c r="A7" s="125" t="s">
        <v>164</v>
      </c>
      <c r="B7" s="479">
        <v>401.923</v>
      </c>
      <c r="C7" s="479">
        <v>407.47897880303043</v>
      </c>
      <c r="D7" s="479">
        <v>360.96688114156234</v>
      </c>
      <c r="E7" s="479">
        <v>355.8392194310851</v>
      </c>
      <c r="F7" s="479">
        <v>361.54899999999992</v>
      </c>
      <c r="G7" s="479">
        <v>319.88893603757811</v>
      </c>
      <c r="H7" s="480">
        <v>294.57602190997113</v>
      </c>
      <c r="I7" s="480">
        <v>384.38500553837326</v>
      </c>
      <c r="J7" s="480">
        <v>460.4380381504879</v>
      </c>
      <c r="K7" s="480">
        <v>480.2874131454812</v>
      </c>
      <c r="L7" s="480">
        <v>507.80110119758166</v>
      </c>
      <c r="M7" s="480">
        <v>327.71981917516899</v>
      </c>
      <c r="N7" s="481">
        <f t="shared" si="0"/>
        <v>4662.8534145303192</v>
      </c>
      <c r="O7" s="56"/>
    </row>
    <row r="8" spans="1:15" s="20" customFormat="1" ht="20.100000000000001" customHeight="1" x14ac:dyDescent="0.3">
      <c r="A8" s="125" t="s">
        <v>186</v>
      </c>
      <c r="B8" s="479">
        <v>177.892</v>
      </c>
      <c r="C8" s="479">
        <v>288.60400000000004</v>
      </c>
      <c r="D8" s="479">
        <v>160.11099999999999</v>
      </c>
      <c r="E8" s="479">
        <v>74.350999999999999</v>
      </c>
      <c r="F8" s="479">
        <v>171.02699999999999</v>
      </c>
      <c r="G8" s="479">
        <v>482.201354149716</v>
      </c>
      <c r="H8" s="480">
        <v>142.45000000000002</v>
      </c>
      <c r="I8" s="480">
        <v>187.42199999999997</v>
      </c>
      <c r="J8" s="480">
        <v>137.751</v>
      </c>
      <c r="K8" s="480">
        <v>168.54399999999998</v>
      </c>
      <c r="L8" s="480">
        <v>189.18299999999999</v>
      </c>
      <c r="M8" s="480">
        <v>142.56300000000002</v>
      </c>
      <c r="N8" s="481">
        <f t="shared" si="0"/>
        <v>2322.099354149716</v>
      </c>
      <c r="O8" s="56"/>
    </row>
    <row r="9" spans="1:15" s="20" customFormat="1" ht="20.100000000000001" customHeight="1" x14ac:dyDescent="0.3">
      <c r="A9" s="125" t="s">
        <v>165</v>
      </c>
      <c r="B9" s="479">
        <v>64391.753999999994</v>
      </c>
      <c r="C9" s="479">
        <v>57871.7</v>
      </c>
      <c r="D9" s="479">
        <v>59740.22800000001</v>
      </c>
      <c r="E9" s="479">
        <v>48817.630000000005</v>
      </c>
      <c r="F9" s="479">
        <v>52254.11</v>
      </c>
      <c r="G9" s="479">
        <v>50405.3244032</v>
      </c>
      <c r="H9" s="480">
        <v>54131.598999999995</v>
      </c>
      <c r="I9" s="480">
        <v>50592.596000000005</v>
      </c>
      <c r="J9" s="480">
        <v>50005.005999999994</v>
      </c>
      <c r="K9" s="480">
        <v>25510.012999999999</v>
      </c>
      <c r="L9" s="480">
        <v>26240.352999999992</v>
      </c>
      <c r="M9" s="480">
        <v>28919.399000000001</v>
      </c>
      <c r="N9" s="481">
        <f t="shared" si="0"/>
        <v>568879.71240319998</v>
      </c>
      <c r="O9" s="56"/>
    </row>
    <row r="10" spans="1:15" s="20" customFormat="1" ht="20.100000000000001" customHeight="1" x14ac:dyDescent="0.3">
      <c r="A10" s="125" t="s">
        <v>166</v>
      </c>
      <c r="B10" s="479">
        <v>275.15300000000002</v>
      </c>
      <c r="C10" s="479">
        <v>290.89499999999998</v>
      </c>
      <c r="D10" s="479">
        <v>339.26400000000001</v>
      </c>
      <c r="E10" s="479">
        <v>526.85599999999999</v>
      </c>
      <c r="F10" s="479">
        <v>675.30399999999997</v>
      </c>
      <c r="G10" s="479">
        <v>799.59300000000007</v>
      </c>
      <c r="H10" s="480">
        <v>1052.952</v>
      </c>
      <c r="I10" s="480">
        <v>427.24199999999996</v>
      </c>
      <c r="J10" s="480">
        <v>311.42700000000002</v>
      </c>
      <c r="K10" s="480">
        <v>211.19400000000002</v>
      </c>
      <c r="L10" s="480">
        <v>210.642</v>
      </c>
      <c r="M10" s="480">
        <v>253.44</v>
      </c>
      <c r="N10" s="481">
        <f t="shared" si="0"/>
        <v>5373.9620000000004</v>
      </c>
      <c r="O10" s="56"/>
    </row>
    <row r="11" spans="1:15" s="20" customFormat="1" ht="20.100000000000001" customHeight="1" x14ac:dyDescent="0.3">
      <c r="A11" s="125" t="s">
        <v>167</v>
      </c>
      <c r="B11" s="479">
        <v>3075.1299999999997</v>
      </c>
      <c r="C11" s="479">
        <v>2383.79</v>
      </c>
      <c r="D11" s="479">
        <v>2383.79</v>
      </c>
      <c r="E11" s="479">
        <v>4761.8</v>
      </c>
      <c r="F11" s="479">
        <v>2297.3700000000003</v>
      </c>
      <c r="G11" s="479">
        <v>4853.3999999999996</v>
      </c>
      <c r="H11" s="480">
        <v>3709.95</v>
      </c>
      <c r="I11" s="480">
        <v>2144.81</v>
      </c>
      <c r="J11" s="480">
        <v>2588.1</v>
      </c>
      <c r="K11" s="480">
        <v>3116.6800000000003</v>
      </c>
      <c r="L11" s="480">
        <v>3127.46</v>
      </c>
      <c r="M11" s="480">
        <v>2373.5700000000002</v>
      </c>
      <c r="N11" s="481">
        <f t="shared" si="0"/>
        <v>36815.85</v>
      </c>
      <c r="O11" s="56"/>
    </row>
    <row r="12" spans="1:15" s="20" customFormat="1" ht="20.100000000000001" customHeight="1" x14ac:dyDescent="0.3">
      <c r="A12" s="125" t="s">
        <v>168</v>
      </c>
      <c r="B12" s="479">
        <v>397.81400000000002</v>
      </c>
      <c r="C12" s="479">
        <v>210.773</v>
      </c>
      <c r="D12" s="479">
        <v>257.47199999999998</v>
      </c>
      <c r="E12" s="479">
        <v>154.25</v>
      </c>
      <c r="F12" s="479">
        <v>317.46000000000004</v>
      </c>
      <c r="G12" s="479">
        <v>81.032000000000011</v>
      </c>
      <c r="H12" s="480">
        <v>293.23700000000002</v>
      </c>
      <c r="I12" s="480">
        <v>294.79500000000002</v>
      </c>
      <c r="J12" s="480">
        <v>424.40800000000002</v>
      </c>
      <c r="K12" s="480">
        <v>476.01799999999997</v>
      </c>
      <c r="L12" s="480">
        <v>238.80600000000001</v>
      </c>
      <c r="M12" s="480">
        <v>260.34500000000003</v>
      </c>
      <c r="N12" s="481">
        <f t="shared" si="0"/>
        <v>3406.41</v>
      </c>
      <c r="O12" s="56"/>
    </row>
    <row r="13" spans="1:15" s="20" customFormat="1" ht="20.100000000000001" customHeight="1" x14ac:dyDescent="0.3">
      <c r="A13" s="125" t="s">
        <v>169</v>
      </c>
      <c r="B13" s="479">
        <v>32756.729000000003</v>
      </c>
      <c r="C13" s="479">
        <v>30807.075999999994</v>
      </c>
      <c r="D13" s="479">
        <v>32990.304000000004</v>
      </c>
      <c r="E13" s="479">
        <v>39081.029000000002</v>
      </c>
      <c r="F13" s="479">
        <v>43190.601999999999</v>
      </c>
      <c r="G13" s="479">
        <v>35706.47600000001</v>
      </c>
      <c r="H13" s="480">
        <v>43865.814999999995</v>
      </c>
      <c r="I13" s="480">
        <v>39073.527000000002</v>
      </c>
      <c r="J13" s="480">
        <v>33107.026999999995</v>
      </c>
      <c r="K13" s="480">
        <v>31321.231000000007</v>
      </c>
      <c r="L13" s="480">
        <v>40234.977999999996</v>
      </c>
      <c r="M13" s="480">
        <v>37885.873999999996</v>
      </c>
      <c r="N13" s="481">
        <f t="shared" si="0"/>
        <v>440020.66800000006</v>
      </c>
      <c r="O13" s="56"/>
    </row>
    <row r="14" spans="1:15" s="20" customFormat="1" ht="20.100000000000001" customHeight="1" x14ac:dyDescent="0.3">
      <c r="A14" s="125" t="s">
        <v>170</v>
      </c>
      <c r="B14" s="479">
        <v>84667.635999999999</v>
      </c>
      <c r="C14" s="479">
        <v>78110.074097769379</v>
      </c>
      <c r="D14" s="479">
        <v>82727.114976504454</v>
      </c>
      <c r="E14" s="479">
        <v>90191.780760860551</v>
      </c>
      <c r="F14" s="479">
        <v>80101.443000000014</v>
      </c>
      <c r="G14" s="479">
        <v>65037.113854953765</v>
      </c>
      <c r="H14" s="479">
        <v>73514.153718999398</v>
      </c>
      <c r="I14" s="479">
        <v>73568.181846419669</v>
      </c>
      <c r="J14" s="479">
        <v>62721.115203379384</v>
      </c>
      <c r="K14" s="479">
        <v>83820.756231650565</v>
      </c>
      <c r="L14" s="479">
        <v>83563.256209644111</v>
      </c>
      <c r="M14" s="479">
        <v>84953.323158079031</v>
      </c>
      <c r="N14" s="481">
        <f t="shared" si="0"/>
        <v>942975.94905826054</v>
      </c>
      <c r="O14" s="56"/>
    </row>
    <row r="15" spans="1:15" s="20" customFormat="1" ht="20.100000000000001" customHeight="1" x14ac:dyDescent="0.3">
      <c r="A15" s="125" t="s">
        <v>307</v>
      </c>
      <c r="B15" s="479">
        <v>251846.86500000002</v>
      </c>
      <c r="C15" s="479">
        <v>240872.27956816397</v>
      </c>
      <c r="D15" s="479">
        <v>261341.88008904923</v>
      </c>
      <c r="E15" s="479">
        <v>280150.94553044037</v>
      </c>
      <c r="F15" s="479">
        <v>281923.42800000001</v>
      </c>
      <c r="G15" s="479">
        <v>255183.18306448602</v>
      </c>
      <c r="H15" s="480">
        <v>272162.36992563703</v>
      </c>
      <c r="I15" s="480">
        <v>272343.37448241736</v>
      </c>
      <c r="J15" s="480">
        <v>253165.78901507682</v>
      </c>
      <c r="K15" s="480">
        <v>263898.38250750513</v>
      </c>
      <c r="L15" s="480">
        <v>265091.12334193644</v>
      </c>
      <c r="M15" s="480">
        <v>270559.0520009555</v>
      </c>
      <c r="N15" s="481">
        <f t="shared" si="0"/>
        <v>3168538.6725256676</v>
      </c>
      <c r="O15" s="56"/>
    </row>
    <row r="16" spans="1:15" s="20" customFormat="1" ht="20.100000000000001" customHeight="1" x14ac:dyDescent="0.3">
      <c r="A16" s="125" t="s">
        <v>308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480">
        <v>0</v>
      </c>
      <c r="J16" s="196">
        <v>0</v>
      </c>
      <c r="K16" s="196">
        <v>0</v>
      </c>
      <c r="L16" s="196">
        <v>0</v>
      </c>
      <c r="M16" s="196">
        <v>0</v>
      </c>
      <c r="N16" s="481">
        <f t="shared" si="0"/>
        <v>0</v>
      </c>
      <c r="O16" s="56"/>
    </row>
    <row r="17" spans="1:16" s="20" customFormat="1" ht="20.100000000000001" customHeight="1" x14ac:dyDescent="0.3">
      <c r="A17" s="125" t="s">
        <v>177</v>
      </c>
      <c r="B17" s="479">
        <v>2284.2399999999998</v>
      </c>
      <c r="C17" s="479">
        <v>2235.31</v>
      </c>
      <c r="D17" s="479">
        <v>2235.31</v>
      </c>
      <c r="E17" s="479">
        <v>6787.82</v>
      </c>
      <c r="F17" s="479">
        <v>17530.629999999997</v>
      </c>
      <c r="G17" s="479">
        <v>16883.09</v>
      </c>
      <c r="H17" s="480">
        <v>17847.59</v>
      </c>
      <c r="I17" s="480">
        <v>17998.79</v>
      </c>
      <c r="J17" s="480">
        <v>16739.09</v>
      </c>
      <c r="K17" s="480">
        <v>4066.2099999999996</v>
      </c>
      <c r="L17" s="480">
        <v>2822.49</v>
      </c>
      <c r="M17" s="480">
        <v>2352.41</v>
      </c>
      <c r="N17" s="481">
        <f t="shared" si="0"/>
        <v>109782.98000000001</v>
      </c>
      <c r="O17" s="56"/>
    </row>
    <row r="18" spans="1:16" s="195" customFormat="1" ht="20.100000000000001" customHeight="1" x14ac:dyDescent="0.3">
      <c r="A18" s="194" t="s">
        <v>399</v>
      </c>
      <c r="B18" s="196">
        <v>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480">
        <v>0</v>
      </c>
      <c r="J18" s="196">
        <v>0</v>
      </c>
      <c r="K18" s="196">
        <v>0</v>
      </c>
      <c r="L18" s="196">
        <v>0</v>
      </c>
      <c r="M18" s="196">
        <v>0</v>
      </c>
      <c r="N18" s="481">
        <f t="shared" si="0"/>
        <v>0</v>
      </c>
      <c r="P18" s="277"/>
    </row>
    <row r="19" spans="1:16" s="70" customFormat="1" ht="20.100000000000001" customHeight="1" x14ac:dyDescent="0.2">
      <c r="A19" s="230" t="s">
        <v>22</v>
      </c>
      <c r="B19" s="319">
        <f>SUM(B5:B18)</f>
        <v>444753.15800000005</v>
      </c>
      <c r="C19" s="319">
        <f t="shared" ref="C19:M19" si="1">SUM(C5:C18)</f>
        <v>417922.27931875928</v>
      </c>
      <c r="D19" s="319">
        <f t="shared" si="1"/>
        <v>446457.80534990772</v>
      </c>
      <c r="E19" s="319">
        <f t="shared" si="1"/>
        <v>475061.89556831395</v>
      </c>
      <c r="F19" s="319">
        <f t="shared" si="1"/>
        <v>482793.93100000004</v>
      </c>
      <c r="G19" s="319">
        <f t="shared" si="1"/>
        <v>433356.17704300169</v>
      </c>
      <c r="H19" s="319">
        <f t="shared" si="1"/>
        <v>471015.09107744927</v>
      </c>
      <c r="I19" s="319">
        <f t="shared" si="1"/>
        <v>461209.36230021436</v>
      </c>
      <c r="J19" s="319">
        <f t="shared" si="1"/>
        <v>423976.22748077771</v>
      </c>
      <c r="K19" s="319">
        <f t="shared" si="1"/>
        <v>417631.8363446517</v>
      </c>
      <c r="L19" s="319">
        <f t="shared" si="1"/>
        <v>426253.68292172998</v>
      </c>
      <c r="M19" s="319">
        <f t="shared" si="1"/>
        <v>432371.30496436305</v>
      </c>
      <c r="N19" s="481">
        <f t="shared" si="0"/>
        <v>5332802.7513691681</v>
      </c>
      <c r="O19" s="67"/>
    </row>
    <row r="20" spans="1:16" ht="15.75" customHeight="1" x14ac:dyDescent="0.25">
      <c r="A20" s="141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56"/>
    </row>
    <row r="21" spans="1:16" x14ac:dyDescent="0.25">
      <c r="A21" s="41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="85" zoomScaleNormal="85" workbookViewId="0">
      <selection activeCell="L39" sqref="L39"/>
    </sheetView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62" t="s">
        <v>491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62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46">
        <v>749.81900000000007</v>
      </c>
      <c r="C5" s="446">
        <v>937.9212719775428</v>
      </c>
      <c r="D5" s="446">
        <v>880.53823970732572</v>
      </c>
      <c r="E5" s="446">
        <v>899.58546850907453</v>
      </c>
      <c r="F5" s="446">
        <v>980.45699999999999</v>
      </c>
      <c r="G5" s="446">
        <v>829.38769426816771</v>
      </c>
      <c r="H5" s="451">
        <v>1082.0559673689788</v>
      </c>
      <c r="I5" s="451">
        <v>1178.1898309698067</v>
      </c>
      <c r="J5" s="447">
        <v>1037.9331362194425</v>
      </c>
      <c r="K5" s="447">
        <v>1047.5345077430068</v>
      </c>
      <c r="L5" s="447">
        <v>1055.8508748632316</v>
      </c>
      <c r="M5" s="447">
        <v>1191.4573921756476</v>
      </c>
      <c r="N5" s="320">
        <f>SUM(B5:M5)</f>
        <v>11870.730383802224</v>
      </c>
    </row>
    <row r="6" spans="1:15" s="20" customFormat="1" ht="20.100000000000001" customHeight="1" x14ac:dyDescent="0.3">
      <c r="A6" s="125" t="s">
        <v>163</v>
      </c>
      <c r="B6" s="446">
        <v>308.99900000000002</v>
      </c>
      <c r="C6" s="446">
        <v>321.69987510839877</v>
      </c>
      <c r="D6" s="446">
        <v>298.4610815131723</v>
      </c>
      <c r="E6" s="446">
        <v>288.12343800250403</v>
      </c>
      <c r="F6" s="446">
        <v>248.34300000000002</v>
      </c>
      <c r="G6" s="446">
        <v>265.04305376574672</v>
      </c>
      <c r="H6" s="451">
        <v>296.01131977281193</v>
      </c>
      <c r="I6" s="451">
        <v>362.19619789559869</v>
      </c>
      <c r="J6" s="447">
        <v>340.41833163524336</v>
      </c>
      <c r="K6" s="447">
        <v>375.26092285648224</v>
      </c>
      <c r="L6" s="447">
        <v>397.04815736607611</v>
      </c>
      <c r="M6" s="447">
        <v>349.52561676334392</v>
      </c>
      <c r="N6" s="320">
        <f t="shared" ref="N6:N18" si="0">SUM(B6:M6)</f>
        <v>3851.1299946793783</v>
      </c>
    </row>
    <row r="7" spans="1:15" s="20" customFormat="1" ht="20.100000000000001" customHeight="1" x14ac:dyDescent="0.3">
      <c r="A7" s="125" t="s">
        <v>164</v>
      </c>
      <c r="B7" s="446">
        <v>161.84899999999999</v>
      </c>
      <c r="C7" s="446">
        <v>157.12032705532846</v>
      </c>
      <c r="D7" s="446">
        <v>188.92816698572733</v>
      </c>
      <c r="E7" s="446">
        <v>164.45001599385154</v>
      </c>
      <c r="F7" s="446">
        <v>177.059</v>
      </c>
      <c r="G7" s="446">
        <v>179.7997569427389</v>
      </c>
      <c r="H7" s="451">
        <v>172.65626782537552</v>
      </c>
      <c r="I7" s="451">
        <v>196.74790454458881</v>
      </c>
      <c r="J7" s="447">
        <v>204.24616762697408</v>
      </c>
      <c r="K7" s="447">
        <v>238.04917140611101</v>
      </c>
      <c r="L7" s="447">
        <v>190.7402684626768</v>
      </c>
      <c r="M7" s="447">
        <v>212.15118200716361</v>
      </c>
      <c r="N7" s="320">
        <f t="shared" si="0"/>
        <v>2243.7972288505362</v>
      </c>
    </row>
    <row r="8" spans="1:15" s="20" customFormat="1" ht="20.100000000000001" customHeight="1" x14ac:dyDescent="0.3">
      <c r="A8" s="125" t="s">
        <v>186</v>
      </c>
      <c r="B8" s="446">
        <v>0</v>
      </c>
      <c r="C8" s="446">
        <v>0</v>
      </c>
      <c r="D8" s="446">
        <v>0</v>
      </c>
      <c r="E8" s="446">
        <v>0</v>
      </c>
      <c r="F8" s="446">
        <v>0</v>
      </c>
      <c r="G8" s="446">
        <v>0</v>
      </c>
      <c r="H8" s="451">
        <v>0</v>
      </c>
      <c r="I8" s="451">
        <v>0</v>
      </c>
      <c r="J8" s="447">
        <v>0</v>
      </c>
      <c r="K8" s="447">
        <v>0</v>
      </c>
      <c r="L8" s="447">
        <v>0</v>
      </c>
      <c r="M8" s="447">
        <v>0</v>
      </c>
      <c r="N8" s="320">
        <f t="shared" si="0"/>
        <v>0</v>
      </c>
    </row>
    <row r="9" spans="1:15" s="20" customFormat="1" ht="20.100000000000001" customHeight="1" x14ac:dyDescent="0.3">
      <c r="A9" s="125" t="s">
        <v>165</v>
      </c>
      <c r="B9" s="446">
        <v>10</v>
      </c>
      <c r="C9" s="446">
        <v>0</v>
      </c>
      <c r="D9" s="446">
        <v>0</v>
      </c>
      <c r="E9" s="446">
        <v>0</v>
      </c>
      <c r="F9" s="446">
        <v>12</v>
      </c>
      <c r="G9" s="446">
        <v>0</v>
      </c>
      <c r="H9" s="451">
        <v>10</v>
      </c>
      <c r="I9" s="451">
        <v>0</v>
      </c>
      <c r="J9" s="447">
        <v>10</v>
      </c>
      <c r="K9" s="447">
        <v>0</v>
      </c>
      <c r="L9" s="447">
        <v>10</v>
      </c>
      <c r="M9" s="447">
        <v>15</v>
      </c>
      <c r="N9" s="320">
        <f t="shared" si="0"/>
        <v>67</v>
      </c>
    </row>
    <row r="10" spans="1:15" s="20" customFormat="1" ht="20.100000000000001" customHeight="1" x14ac:dyDescent="0.3">
      <c r="A10" s="125" t="s">
        <v>166</v>
      </c>
      <c r="B10" s="446">
        <v>52</v>
      </c>
      <c r="C10" s="446">
        <v>22</v>
      </c>
      <c r="D10" s="446">
        <v>149.00200000000001</v>
      </c>
      <c r="E10" s="446">
        <v>513.00099999999998</v>
      </c>
      <c r="F10" s="446">
        <v>1253.0170000000001</v>
      </c>
      <c r="G10" s="446">
        <v>3125.0449999999992</v>
      </c>
      <c r="H10" s="451">
        <v>2399.9969999999998</v>
      </c>
      <c r="I10" s="451">
        <v>1176.008</v>
      </c>
      <c r="J10" s="447">
        <v>359.00200000000001</v>
      </c>
      <c r="K10" s="447">
        <v>138</v>
      </c>
      <c r="L10" s="447">
        <v>27</v>
      </c>
      <c r="M10" s="447">
        <v>13</v>
      </c>
      <c r="N10" s="320">
        <f t="shared" si="0"/>
        <v>9227.0719999999983</v>
      </c>
    </row>
    <row r="11" spans="1:15" s="20" customFormat="1" ht="20.100000000000001" customHeight="1" x14ac:dyDescent="0.3">
      <c r="A11" s="125" t="s">
        <v>167</v>
      </c>
      <c r="B11" s="446">
        <v>0</v>
      </c>
      <c r="C11" s="446">
        <v>0</v>
      </c>
      <c r="D11" s="446">
        <v>0</v>
      </c>
      <c r="E11" s="446">
        <v>0</v>
      </c>
      <c r="F11" s="446">
        <v>0</v>
      </c>
      <c r="G11" s="446">
        <v>0</v>
      </c>
      <c r="H11" s="451">
        <v>0</v>
      </c>
      <c r="I11" s="451">
        <v>0</v>
      </c>
      <c r="J11" s="447">
        <v>0</v>
      </c>
      <c r="K11" s="447">
        <v>0</v>
      </c>
      <c r="L11" s="447">
        <v>0</v>
      </c>
      <c r="M11" s="447">
        <v>0</v>
      </c>
      <c r="N11" s="320">
        <f t="shared" si="0"/>
        <v>0</v>
      </c>
    </row>
    <row r="12" spans="1:15" s="20" customFormat="1" ht="20.100000000000001" customHeight="1" x14ac:dyDescent="0.3">
      <c r="A12" s="125" t="s">
        <v>168</v>
      </c>
      <c r="B12" s="446">
        <v>0</v>
      </c>
      <c r="C12" s="446">
        <v>0</v>
      </c>
      <c r="D12" s="446">
        <v>0</v>
      </c>
      <c r="E12" s="446">
        <v>0</v>
      </c>
      <c r="F12" s="446">
        <v>0</v>
      </c>
      <c r="G12" s="446">
        <v>0</v>
      </c>
      <c r="H12" s="451">
        <v>0</v>
      </c>
      <c r="I12" s="451">
        <v>0</v>
      </c>
      <c r="J12" s="447">
        <v>0</v>
      </c>
      <c r="K12" s="447">
        <v>26.702000000000002</v>
      </c>
      <c r="L12" s="447">
        <v>0</v>
      </c>
      <c r="M12" s="447">
        <v>0</v>
      </c>
      <c r="N12" s="320">
        <f t="shared" si="0"/>
        <v>26.702000000000002</v>
      </c>
    </row>
    <row r="13" spans="1:15" s="20" customFormat="1" ht="20.100000000000001" customHeight="1" x14ac:dyDescent="0.3">
      <c r="A13" s="125" t="s">
        <v>169</v>
      </c>
      <c r="B13" s="446">
        <v>26.18</v>
      </c>
      <c r="C13" s="446">
        <v>54.29</v>
      </c>
      <c r="D13" s="446">
        <v>55.08</v>
      </c>
      <c r="E13" s="446">
        <v>52.83</v>
      </c>
      <c r="F13" s="446">
        <v>53.75</v>
      </c>
      <c r="G13" s="446">
        <v>54.87</v>
      </c>
      <c r="H13" s="451">
        <v>55.150000000000006</v>
      </c>
      <c r="I13" s="451">
        <v>53.11</v>
      </c>
      <c r="J13" s="447">
        <v>64.266000000000005</v>
      </c>
      <c r="K13" s="447">
        <v>27.19</v>
      </c>
      <c r="L13" s="447">
        <v>26.4</v>
      </c>
      <c r="M13" s="447">
        <v>26.89</v>
      </c>
      <c r="N13" s="320">
        <f t="shared" si="0"/>
        <v>550.00599999999997</v>
      </c>
    </row>
    <row r="14" spans="1:15" s="20" customFormat="1" ht="20.100000000000001" customHeight="1" x14ac:dyDescent="0.3">
      <c r="A14" s="125" t="s">
        <v>170</v>
      </c>
      <c r="B14" s="446">
        <v>111698.32300000002</v>
      </c>
      <c r="C14" s="446">
        <v>102269.93604435695</v>
      </c>
      <c r="D14" s="446">
        <v>110917.60208190989</v>
      </c>
      <c r="E14" s="446">
        <v>109630.4850702135</v>
      </c>
      <c r="F14" s="446">
        <v>108653.766</v>
      </c>
      <c r="G14" s="446">
        <v>102605.24978693419</v>
      </c>
      <c r="H14" s="451">
        <v>109860.59593946798</v>
      </c>
      <c r="I14" s="451">
        <v>111362.81758141417</v>
      </c>
      <c r="J14" s="447">
        <v>99677.271487405378</v>
      </c>
      <c r="K14" s="447">
        <v>106895.2595701448</v>
      </c>
      <c r="L14" s="447">
        <v>105666.28185639106</v>
      </c>
      <c r="M14" s="447">
        <v>115794.51107158246</v>
      </c>
      <c r="N14" s="320">
        <f t="shared" si="0"/>
        <v>1295032.0994898207</v>
      </c>
    </row>
    <row r="15" spans="1:15" s="20" customFormat="1" ht="20.100000000000001" customHeight="1" x14ac:dyDescent="0.3">
      <c r="A15" s="125" t="s">
        <v>307</v>
      </c>
      <c r="B15" s="446">
        <v>63043.460999999996</v>
      </c>
      <c r="C15" s="446">
        <v>57794.665548474397</v>
      </c>
      <c r="D15" s="446">
        <v>60056.841179897434</v>
      </c>
      <c r="E15" s="446">
        <v>63516.976187510809</v>
      </c>
      <c r="F15" s="446">
        <v>59834.760999999984</v>
      </c>
      <c r="G15" s="446">
        <v>54665.114262525254</v>
      </c>
      <c r="H15" s="451">
        <v>59554.916413339794</v>
      </c>
      <c r="I15" s="451">
        <v>58722.50505699811</v>
      </c>
      <c r="J15" s="447">
        <v>54662.924450020742</v>
      </c>
      <c r="K15" s="447">
        <v>60329.310198600317</v>
      </c>
      <c r="L15" s="447">
        <v>58597.173100961532</v>
      </c>
      <c r="M15" s="447">
        <v>59888.998222281749</v>
      </c>
      <c r="N15" s="320">
        <f t="shared" si="0"/>
        <v>710667.64662061003</v>
      </c>
    </row>
    <row r="16" spans="1:15" s="20" customFormat="1" ht="20.100000000000001" customHeight="1" x14ac:dyDescent="0.3">
      <c r="A16" s="125" t="s">
        <v>308</v>
      </c>
      <c r="B16" s="446">
        <v>0</v>
      </c>
      <c r="C16" s="446">
        <v>0</v>
      </c>
      <c r="D16" s="446">
        <v>0</v>
      </c>
      <c r="E16" s="446">
        <v>0</v>
      </c>
      <c r="F16" s="446">
        <v>0</v>
      </c>
      <c r="G16" s="446">
        <v>0</v>
      </c>
      <c r="H16" s="451">
        <v>0</v>
      </c>
      <c r="I16" s="451">
        <v>0</v>
      </c>
      <c r="J16" s="447">
        <v>0</v>
      </c>
      <c r="K16" s="447">
        <v>0</v>
      </c>
      <c r="L16" s="447">
        <v>0</v>
      </c>
      <c r="M16" s="447">
        <v>0</v>
      </c>
      <c r="N16" s="320">
        <f t="shared" si="0"/>
        <v>0</v>
      </c>
    </row>
    <row r="17" spans="1:16" s="20" customFormat="1" ht="20.100000000000001" customHeight="1" x14ac:dyDescent="0.3">
      <c r="A17" s="125" t="s">
        <v>177</v>
      </c>
      <c r="B17" s="446">
        <v>11.39</v>
      </c>
      <c r="C17" s="446">
        <v>12.75</v>
      </c>
      <c r="D17" s="446">
        <v>12.75</v>
      </c>
      <c r="E17" s="446">
        <v>71.83</v>
      </c>
      <c r="F17" s="446">
        <v>233.95999999999998</v>
      </c>
      <c r="G17" s="446">
        <v>252.34</v>
      </c>
      <c r="H17" s="451">
        <v>261.39</v>
      </c>
      <c r="I17" s="451">
        <v>246.46</v>
      </c>
      <c r="J17" s="447">
        <v>245.97000000000003</v>
      </c>
      <c r="K17" s="447">
        <v>83.09</v>
      </c>
      <c r="L17" s="447">
        <v>68.73</v>
      </c>
      <c r="M17" s="447">
        <v>60.11</v>
      </c>
      <c r="N17" s="320">
        <f t="shared" si="0"/>
        <v>1560.7699999999998</v>
      </c>
    </row>
    <row r="18" spans="1:16" s="195" customFormat="1" ht="20.100000000000001" customHeight="1" x14ac:dyDescent="0.3">
      <c r="A18" s="194" t="s">
        <v>399</v>
      </c>
      <c r="B18" s="446">
        <v>0</v>
      </c>
      <c r="C18" s="446">
        <v>0</v>
      </c>
      <c r="D18" s="446">
        <v>0</v>
      </c>
      <c r="E18" s="446">
        <v>0</v>
      </c>
      <c r="F18" s="446">
        <v>0</v>
      </c>
      <c r="G18" s="446">
        <v>0</v>
      </c>
      <c r="H18" s="451">
        <v>0</v>
      </c>
      <c r="I18" s="451">
        <v>0</v>
      </c>
      <c r="J18" s="447">
        <v>0</v>
      </c>
      <c r="K18" s="447">
        <v>0</v>
      </c>
      <c r="L18" s="447">
        <v>0</v>
      </c>
      <c r="M18" s="447">
        <v>0</v>
      </c>
      <c r="N18" s="320">
        <f t="shared" si="0"/>
        <v>0</v>
      </c>
      <c r="P18" s="277"/>
    </row>
    <row r="19" spans="1:16" s="70" customFormat="1" ht="20.100000000000001" customHeight="1" x14ac:dyDescent="0.2">
      <c r="A19" s="230" t="s">
        <v>22</v>
      </c>
      <c r="B19" s="452">
        <f>SUM(B5:B18)</f>
        <v>176062.02100000001</v>
      </c>
      <c r="C19" s="452">
        <f t="shared" ref="C19:M19" si="1">SUM(C5:C18)</f>
        <v>161570.3830669726</v>
      </c>
      <c r="D19" s="452">
        <f t="shared" si="1"/>
        <v>172559.20275001356</v>
      </c>
      <c r="E19" s="452">
        <f t="shared" si="1"/>
        <v>175137.28118022971</v>
      </c>
      <c r="F19" s="452">
        <f t="shared" si="1"/>
        <v>171447.11299999998</v>
      </c>
      <c r="G19" s="452">
        <f t="shared" si="1"/>
        <v>161976.84955443608</v>
      </c>
      <c r="H19" s="452">
        <f t="shared" si="1"/>
        <v>173692.77290777495</v>
      </c>
      <c r="I19" s="452">
        <f t="shared" si="1"/>
        <v>173298.03457182227</v>
      </c>
      <c r="J19" s="452">
        <f t="shared" si="1"/>
        <v>156602.03157290778</v>
      </c>
      <c r="K19" s="452">
        <f t="shared" si="1"/>
        <v>169160.39637075071</v>
      </c>
      <c r="L19" s="452">
        <f t="shared" si="1"/>
        <v>166039.22425804459</v>
      </c>
      <c r="M19" s="452">
        <f t="shared" si="1"/>
        <v>177551.64348481037</v>
      </c>
      <c r="N19" s="320">
        <f t="shared" ref="N19" si="2">SUM(B19:M19)</f>
        <v>2035096.9537177624</v>
      </c>
    </row>
    <row r="20" spans="1:16" x14ac:dyDescent="0.25">
      <c r="A20" s="140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20"/>
    </row>
    <row r="21" spans="1:16" x14ac:dyDescent="0.25">
      <c r="A21" s="41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453"/>
      <c r="B22" s="453"/>
      <c r="C22" s="454"/>
      <c r="D22" s="453"/>
      <c r="E22" s="454"/>
      <c r="F22" s="453"/>
      <c r="G22" s="28"/>
    </row>
    <row r="23" spans="1:16" x14ac:dyDescent="0.25">
      <c r="A23" s="453"/>
      <c r="B23" s="453"/>
      <c r="C23" s="454"/>
      <c r="D23" s="453"/>
      <c r="E23" s="454"/>
      <c r="F23" s="453"/>
      <c r="G23" s="28"/>
    </row>
    <row r="24" spans="1:16" x14ac:dyDescent="0.25">
      <c r="A24" s="453"/>
      <c r="B24" s="453"/>
      <c r="C24" s="454"/>
      <c r="D24" s="453"/>
      <c r="E24" s="454"/>
      <c r="F24" s="453"/>
      <c r="G24" s="28"/>
    </row>
    <row r="25" spans="1:16" x14ac:dyDescent="0.25">
      <c r="A25" s="453"/>
      <c r="B25" s="453"/>
      <c r="C25" s="454"/>
      <c r="D25" s="453"/>
      <c r="E25" s="454"/>
      <c r="F25" s="453"/>
      <c r="G25" s="28"/>
    </row>
    <row r="26" spans="1:16" x14ac:dyDescent="0.25">
      <c r="A26" s="453"/>
      <c r="B26" s="453"/>
      <c r="C26" s="454"/>
      <c r="D26" s="453"/>
      <c r="E26" s="454"/>
      <c r="F26" s="453"/>
      <c r="G26" s="28"/>
    </row>
    <row r="27" spans="1:16" x14ac:dyDescent="0.25">
      <c r="A27" s="453"/>
      <c r="B27" s="453"/>
      <c r="C27" s="454"/>
      <c r="D27" s="453"/>
      <c r="E27" s="454"/>
      <c r="F27" s="453"/>
      <c r="G27" s="28"/>
    </row>
    <row r="28" spans="1:16" x14ac:dyDescent="0.25">
      <c r="A28" s="453"/>
      <c r="B28" s="453"/>
      <c r="C28" s="454"/>
      <c r="D28" s="453"/>
      <c r="E28" s="454"/>
      <c r="F28" s="453"/>
      <c r="G28" s="28"/>
    </row>
    <row r="29" spans="1:16" x14ac:dyDescent="0.25">
      <c r="A29" s="453"/>
      <c r="B29" s="453"/>
      <c r="C29" s="454"/>
      <c r="D29" s="453"/>
      <c r="E29" s="454"/>
      <c r="F29" s="453"/>
      <c r="G29" s="28"/>
    </row>
    <row r="30" spans="1:16" x14ac:dyDescent="0.25">
      <c r="A30" s="453"/>
      <c r="B30" s="453"/>
      <c r="C30" s="454"/>
      <c r="D30" s="453"/>
      <c r="E30" s="454"/>
      <c r="F30" s="453"/>
      <c r="G30" s="28"/>
    </row>
    <row r="31" spans="1:16" x14ac:dyDescent="0.25">
      <c r="A31" s="453"/>
      <c r="B31" s="453"/>
      <c r="C31" s="454"/>
      <c r="D31" s="453"/>
      <c r="E31" s="454"/>
      <c r="F31" s="453"/>
      <c r="G31" s="28"/>
    </row>
    <row r="32" spans="1:16" x14ac:dyDescent="0.25">
      <c r="A32" s="453"/>
      <c r="B32" s="453"/>
      <c r="C32" s="454"/>
      <c r="D32" s="453"/>
      <c r="E32" s="454"/>
      <c r="F32" s="453"/>
      <c r="G32" s="28"/>
    </row>
    <row r="33" spans="1:7" x14ac:dyDescent="0.25">
      <c r="A33" s="453"/>
      <c r="B33" s="453"/>
      <c r="C33" s="454"/>
      <c r="D33" s="453"/>
      <c r="E33" s="454"/>
      <c r="F33" s="453"/>
      <c r="G33" s="28"/>
    </row>
    <row r="34" spans="1:7" x14ac:dyDescent="0.25">
      <c r="A34" s="453"/>
      <c r="B34" s="453"/>
      <c r="C34" s="454"/>
      <c r="D34" s="453"/>
      <c r="E34" s="454"/>
      <c r="F34" s="453"/>
      <c r="G34" s="28"/>
    </row>
    <row r="35" spans="1:7" x14ac:dyDescent="0.25">
      <c r="A35" s="453"/>
      <c r="B35" s="453"/>
      <c r="C35" s="454"/>
      <c r="D35" s="453"/>
      <c r="E35" s="454"/>
      <c r="F35" s="453"/>
      <c r="G35" s="28"/>
    </row>
    <row r="36" spans="1:7" x14ac:dyDescent="0.25">
      <c r="A36" s="453"/>
      <c r="B36" s="453"/>
      <c r="C36" s="454"/>
      <c r="D36" s="453"/>
      <c r="E36" s="454"/>
      <c r="F36" s="453"/>
      <c r="G36" s="28"/>
    </row>
    <row r="37" spans="1:7" x14ac:dyDescent="0.25">
      <c r="A37" s="453"/>
      <c r="B37" s="453"/>
      <c r="C37" s="454"/>
      <c r="D37" s="453"/>
      <c r="E37" s="454"/>
      <c r="F37" s="453"/>
      <c r="G37" s="28"/>
    </row>
    <row r="38" spans="1:7" x14ac:dyDescent="0.25">
      <c r="A38" s="453"/>
      <c r="B38" s="453"/>
      <c r="C38" s="454"/>
      <c r="D38" s="453"/>
      <c r="E38" s="454"/>
      <c r="F38" s="453"/>
      <c r="G38" s="28"/>
    </row>
    <row r="39" spans="1:7" x14ac:dyDescent="0.25">
      <c r="A39" s="453"/>
      <c r="B39" s="453"/>
      <c r="C39" s="454"/>
      <c r="D39" s="453"/>
      <c r="E39" s="454"/>
      <c r="F39" s="453"/>
      <c r="G39" s="28"/>
    </row>
    <row r="40" spans="1:7" x14ac:dyDescent="0.25">
      <c r="A40" s="453"/>
      <c r="B40" s="453"/>
      <c r="C40" s="454"/>
      <c r="D40" s="453"/>
      <c r="E40" s="454"/>
      <c r="F40" s="453"/>
      <c r="G40" s="28"/>
    </row>
    <row r="41" spans="1:7" x14ac:dyDescent="0.25">
      <c r="A41" s="453"/>
      <c r="B41" s="453"/>
      <c r="C41" s="454"/>
      <c r="D41" s="453"/>
      <c r="E41" s="454"/>
      <c r="F41" s="453"/>
      <c r="G41" s="28"/>
    </row>
    <row r="42" spans="1:7" x14ac:dyDescent="0.25">
      <c r="A42" s="453"/>
      <c r="B42" s="453"/>
      <c r="C42" s="454"/>
      <c r="D42" s="453"/>
      <c r="E42" s="454"/>
      <c r="F42" s="453"/>
      <c r="G42" s="28"/>
    </row>
    <row r="43" spans="1:7" x14ac:dyDescent="0.25">
      <c r="A43" s="453"/>
      <c r="B43" s="453"/>
      <c r="C43" s="454"/>
      <c r="D43" s="453"/>
      <c r="E43" s="454"/>
      <c r="F43" s="453"/>
      <c r="G43" s="28"/>
    </row>
    <row r="44" spans="1:7" x14ac:dyDescent="0.25">
      <c r="A44" s="453"/>
      <c r="B44" s="453"/>
      <c r="C44" s="454"/>
      <c r="D44" s="453"/>
      <c r="E44" s="454"/>
      <c r="F44" s="453"/>
      <c r="G44" s="28"/>
    </row>
    <row r="45" spans="1:7" x14ac:dyDescent="0.25">
      <c r="A45" s="453"/>
      <c r="B45" s="453"/>
      <c r="C45" s="454"/>
      <c r="D45" s="453"/>
      <c r="E45" s="454"/>
      <c r="F45" s="453"/>
      <c r="G45" s="28"/>
    </row>
    <row r="46" spans="1:7" x14ac:dyDescent="0.25">
      <c r="A46" s="453"/>
      <c r="B46" s="453"/>
      <c r="C46" s="454"/>
      <c r="D46" s="453"/>
      <c r="E46" s="454"/>
      <c r="F46" s="453"/>
      <c r="G46" s="28"/>
    </row>
    <row r="47" spans="1:7" x14ac:dyDescent="0.25">
      <c r="A47" s="453"/>
      <c r="B47" s="453"/>
      <c r="C47" s="454"/>
      <c r="D47" s="453"/>
      <c r="E47" s="454"/>
      <c r="F47" s="453"/>
      <c r="G47" s="28"/>
    </row>
    <row r="48" spans="1:7" x14ac:dyDescent="0.25">
      <c r="A48" s="453"/>
      <c r="B48" s="453"/>
      <c r="C48" s="454"/>
      <c r="D48" s="453"/>
      <c r="E48" s="454"/>
      <c r="F48" s="453"/>
      <c r="G48" s="28"/>
    </row>
    <row r="49" spans="1:7" x14ac:dyDescent="0.25">
      <c r="A49" s="453"/>
      <c r="B49" s="453"/>
      <c r="C49" s="454"/>
      <c r="D49" s="453"/>
      <c r="E49" s="454"/>
      <c r="F49" s="453"/>
      <c r="G49" s="28"/>
    </row>
    <row r="50" spans="1:7" x14ac:dyDescent="0.25">
      <c r="A50" s="453"/>
      <c r="B50" s="453"/>
      <c r="C50" s="454"/>
      <c r="D50" s="453"/>
      <c r="E50" s="454"/>
      <c r="F50" s="453"/>
      <c r="G50" s="28"/>
    </row>
    <row r="51" spans="1:7" x14ac:dyDescent="0.25">
      <c r="A51" s="453"/>
      <c r="B51" s="453"/>
      <c r="C51" s="454"/>
      <c r="D51" s="453"/>
      <c r="E51" s="454"/>
      <c r="F51" s="453"/>
      <c r="G51" s="28"/>
    </row>
    <row r="52" spans="1:7" x14ac:dyDescent="0.25">
      <c r="A52" s="453"/>
      <c r="B52" s="453"/>
      <c r="C52" s="454"/>
      <c r="D52" s="453"/>
      <c r="E52" s="454"/>
      <c r="F52" s="453"/>
      <c r="G52" s="28"/>
    </row>
    <row r="53" spans="1:7" x14ac:dyDescent="0.25">
      <c r="A53" s="453"/>
      <c r="B53" s="453"/>
      <c r="C53" s="454"/>
      <c r="D53" s="453"/>
      <c r="E53" s="454"/>
      <c r="F53" s="453"/>
      <c r="G53" s="28"/>
    </row>
    <row r="54" spans="1:7" x14ac:dyDescent="0.25">
      <c r="A54" s="453"/>
      <c r="B54" s="453"/>
      <c r="C54" s="454"/>
      <c r="D54" s="453"/>
      <c r="E54" s="454"/>
      <c r="F54" s="453"/>
      <c r="G54" s="28"/>
    </row>
    <row r="55" spans="1:7" x14ac:dyDescent="0.25">
      <c r="A55" s="453"/>
      <c r="B55" s="453"/>
      <c r="C55" s="454"/>
      <c r="D55" s="453"/>
      <c r="E55" s="454"/>
      <c r="F55" s="453"/>
      <c r="G55" s="28"/>
    </row>
    <row r="56" spans="1:7" x14ac:dyDescent="0.25">
      <c r="A56" s="453"/>
      <c r="B56" s="453"/>
      <c r="C56" s="454"/>
      <c r="D56" s="453"/>
      <c r="E56" s="454"/>
      <c r="F56" s="453"/>
      <c r="G56" s="28"/>
    </row>
    <row r="57" spans="1:7" x14ac:dyDescent="0.25">
      <c r="A57" s="453"/>
      <c r="B57" s="453"/>
      <c r="C57" s="454"/>
      <c r="D57" s="453"/>
      <c r="E57" s="454"/>
      <c r="F57" s="453"/>
      <c r="G57" s="28"/>
    </row>
    <row r="58" spans="1:7" x14ac:dyDescent="0.25">
      <c r="A58" s="453"/>
      <c r="B58" s="453"/>
      <c r="C58" s="454"/>
      <c r="D58" s="453"/>
      <c r="E58" s="454"/>
      <c r="F58" s="453"/>
      <c r="G58" s="28"/>
    </row>
    <row r="59" spans="1:7" x14ac:dyDescent="0.25">
      <c r="A59" s="453"/>
      <c r="B59" s="453"/>
      <c r="C59" s="454"/>
      <c r="D59" s="453"/>
      <c r="E59" s="454"/>
      <c r="F59" s="453"/>
      <c r="G59" s="28"/>
    </row>
    <row r="60" spans="1:7" x14ac:dyDescent="0.25">
      <c r="A60" s="453"/>
      <c r="B60" s="453"/>
      <c r="C60" s="454"/>
      <c r="D60" s="453"/>
      <c r="E60" s="454"/>
      <c r="F60" s="453"/>
      <c r="G60" s="28"/>
    </row>
    <row r="61" spans="1:7" x14ac:dyDescent="0.25">
      <c r="A61" s="453"/>
      <c r="B61" s="453"/>
      <c r="C61" s="454"/>
      <c r="D61" s="453"/>
      <c r="E61" s="454"/>
      <c r="F61" s="453"/>
      <c r="G61" s="28"/>
    </row>
    <row r="62" spans="1:7" x14ac:dyDescent="0.25">
      <c r="A62" s="453"/>
      <c r="B62" s="453"/>
      <c r="C62" s="454"/>
      <c r="D62" s="453"/>
      <c r="E62" s="454"/>
      <c r="F62" s="453"/>
      <c r="G62" s="28"/>
    </row>
    <row r="63" spans="1:7" x14ac:dyDescent="0.25">
      <c r="A63" s="453"/>
      <c r="B63" s="453"/>
      <c r="C63" s="454"/>
      <c r="D63" s="453"/>
      <c r="E63" s="454"/>
      <c r="F63" s="453"/>
      <c r="G63" s="28"/>
    </row>
    <row r="64" spans="1:7" x14ac:dyDescent="0.25">
      <c r="A64" s="453"/>
      <c r="B64" s="453"/>
      <c r="C64" s="454"/>
      <c r="D64" s="453"/>
      <c r="E64" s="454"/>
      <c r="F64" s="453"/>
      <c r="G64" s="28"/>
    </row>
    <row r="65" spans="1:7" x14ac:dyDescent="0.25">
      <c r="A65" s="453"/>
      <c r="B65" s="453"/>
      <c r="C65" s="454"/>
      <c r="D65" s="453"/>
      <c r="E65" s="454"/>
      <c r="F65" s="453"/>
      <c r="G65" s="28"/>
    </row>
    <row r="66" spans="1:7" x14ac:dyDescent="0.25">
      <c r="A66" s="453"/>
      <c r="B66" s="453"/>
      <c r="C66" s="454"/>
      <c r="D66" s="453"/>
      <c r="E66" s="454"/>
      <c r="F66" s="453"/>
      <c r="G66" s="28"/>
    </row>
    <row r="67" spans="1:7" x14ac:dyDescent="0.25">
      <c r="A67" s="453"/>
      <c r="B67" s="453"/>
      <c r="C67" s="454"/>
      <c r="D67" s="453"/>
      <c r="E67" s="454"/>
      <c r="F67" s="453"/>
      <c r="G67" s="28"/>
    </row>
    <row r="68" spans="1:7" x14ac:dyDescent="0.25">
      <c r="A68" s="453"/>
      <c r="B68" s="453"/>
      <c r="C68" s="454"/>
      <c r="D68" s="453"/>
      <c r="E68" s="454"/>
      <c r="F68" s="453"/>
      <c r="G68" s="28"/>
    </row>
    <row r="69" spans="1:7" x14ac:dyDescent="0.25">
      <c r="A69" s="453"/>
      <c r="B69" s="453"/>
      <c r="C69" s="454"/>
      <c r="D69" s="453"/>
      <c r="E69" s="454"/>
      <c r="F69" s="453"/>
      <c r="G69" s="28"/>
    </row>
    <row r="70" spans="1:7" x14ac:dyDescent="0.25">
      <c r="A70" s="453"/>
      <c r="B70" s="453"/>
      <c r="C70" s="454"/>
      <c r="D70" s="453"/>
      <c r="E70" s="454"/>
      <c r="F70" s="453"/>
      <c r="G70" s="28"/>
    </row>
    <row r="71" spans="1:7" x14ac:dyDescent="0.25">
      <c r="A71" s="453"/>
      <c r="B71" s="453"/>
      <c r="C71" s="454"/>
      <c r="D71" s="453"/>
      <c r="E71" s="454"/>
      <c r="F71" s="453"/>
      <c r="G71" s="28"/>
    </row>
    <row r="72" spans="1:7" x14ac:dyDescent="0.25">
      <c r="A72" s="453"/>
      <c r="B72" s="453"/>
      <c r="C72" s="454"/>
      <c r="D72" s="453"/>
      <c r="E72" s="454"/>
      <c r="F72" s="453"/>
      <c r="G72" s="28"/>
    </row>
    <row r="73" spans="1:7" x14ac:dyDescent="0.25">
      <c r="A73" s="453"/>
      <c r="B73" s="453"/>
      <c r="C73" s="454"/>
      <c r="D73" s="453"/>
      <c r="E73" s="454"/>
      <c r="F73" s="453"/>
      <c r="G73" s="28"/>
    </row>
    <row r="74" spans="1:7" x14ac:dyDescent="0.25">
      <c r="A74" s="453"/>
      <c r="B74" s="453"/>
      <c r="C74" s="454"/>
      <c r="D74" s="453"/>
      <c r="E74" s="454"/>
      <c r="F74" s="453"/>
      <c r="G74" s="28"/>
    </row>
    <row r="75" spans="1:7" x14ac:dyDescent="0.25">
      <c r="A75" s="453"/>
      <c r="B75" s="453"/>
      <c r="C75" s="454"/>
      <c r="D75" s="453"/>
      <c r="E75" s="454"/>
      <c r="F75" s="453"/>
      <c r="G75" s="28"/>
    </row>
    <row r="76" spans="1:7" x14ac:dyDescent="0.25">
      <c r="A76" s="453"/>
      <c r="B76" s="453"/>
      <c r="C76" s="454"/>
      <c r="D76" s="453"/>
      <c r="E76" s="454"/>
      <c r="F76" s="453"/>
      <c r="G76" s="28"/>
    </row>
    <row r="77" spans="1:7" x14ac:dyDescent="0.25">
      <c r="A77" s="453"/>
      <c r="B77" s="453"/>
      <c r="C77" s="454"/>
      <c r="D77" s="453"/>
      <c r="E77" s="454"/>
      <c r="F77" s="453"/>
      <c r="G77" s="28"/>
    </row>
    <row r="78" spans="1:7" x14ac:dyDescent="0.25">
      <c r="A78" s="453"/>
      <c r="B78" s="453"/>
      <c r="C78" s="454"/>
      <c r="D78" s="453"/>
      <c r="E78" s="454"/>
      <c r="F78" s="453"/>
      <c r="G78" s="28"/>
    </row>
    <row r="79" spans="1:7" x14ac:dyDescent="0.25">
      <c r="A79" s="453"/>
      <c r="B79" s="453"/>
      <c r="C79" s="454"/>
      <c r="D79" s="453"/>
      <c r="E79" s="454"/>
      <c r="F79" s="453"/>
      <c r="G79" s="28"/>
    </row>
    <row r="80" spans="1:7" x14ac:dyDescent="0.25">
      <c r="A80" s="453"/>
      <c r="B80" s="453"/>
      <c r="C80" s="454"/>
      <c r="D80" s="453"/>
      <c r="E80" s="454"/>
      <c r="F80" s="453"/>
      <c r="G80" s="28"/>
    </row>
    <row r="81" spans="1:7" x14ac:dyDescent="0.25">
      <c r="A81" s="453"/>
      <c r="B81" s="453"/>
      <c r="C81" s="454"/>
      <c r="D81" s="453"/>
      <c r="E81" s="454"/>
      <c r="F81" s="453"/>
      <c r="G81" s="28"/>
    </row>
    <row r="82" spans="1:7" x14ac:dyDescent="0.25">
      <c r="A82" s="453"/>
      <c r="B82" s="453"/>
      <c r="C82" s="454"/>
      <c r="D82" s="453"/>
      <c r="E82" s="454"/>
      <c r="F82" s="453"/>
      <c r="G82" s="28"/>
    </row>
    <row r="83" spans="1:7" x14ac:dyDescent="0.25">
      <c r="A83" s="453"/>
      <c r="B83" s="453"/>
      <c r="C83" s="454"/>
      <c r="D83" s="453"/>
      <c r="E83" s="454"/>
      <c r="F83" s="453"/>
      <c r="G83" s="28"/>
    </row>
    <row r="84" spans="1:7" x14ac:dyDescent="0.25">
      <c r="A84" s="453"/>
      <c r="B84" s="453"/>
      <c r="C84" s="454"/>
      <c r="D84" s="453"/>
      <c r="E84" s="454"/>
      <c r="F84" s="453"/>
      <c r="G84" s="28"/>
    </row>
    <row r="85" spans="1:7" x14ac:dyDescent="0.25">
      <c r="A85" s="453"/>
      <c r="B85" s="453"/>
      <c r="C85" s="454"/>
      <c r="D85" s="453"/>
      <c r="E85" s="454"/>
      <c r="F85" s="453"/>
      <c r="G85" s="28"/>
    </row>
    <row r="86" spans="1:7" x14ac:dyDescent="0.25">
      <c r="A86" s="453"/>
      <c r="B86" s="453"/>
      <c r="C86" s="454"/>
      <c r="D86" s="453"/>
      <c r="E86" s="454"/>
      <c r="F86" s="453"/>
      <c r="G86" s="28"/>
    </row>
    <row r="87" spans="1:7" x14ac:dyDescent="0.25">
      <c r="A87" s="453"/>
      <c r="B87" s="453"/>
      <c r="C87" s="454"/>
      <c r="D87" s="453"/>
      <c r="E87" s="454"/>
      <c r="F87" s="453"/>
      <c r="G87" s="28"/>
    </row>
    <row r="88" spans="1:7" x14ac:dyDescent="0.25">
      <c r="A88" s="453"/>
      <c r="B88" s="453"/>
      <c r="C88" s="454"/>
      <c r="D88" s="453"/>
      <c r="E88" s="454"/>
      <c r="F88" s="453"/>
      <c r="G88" s="28"/>
    </row>
    <row r="89" spans="1:7" x14ac:dyDescent="0.25">
      <c r="A89" s="453"/>
      <c r="B89" s="453"/>
      <c r="C89" s="454"/>
      <c r="D89" s="453"/>
      <c r="E89" s="454"/>
      <c r="F89" s="453"/>
      <c r="G89" s="28"/>
    </row>
    <row r="90" spans="1:7" x14ac:dyDescent="0.25">
      <c r="A90" s="453"/>
      <c r="B90" s="453"/>
      <c r="C90" s="454"/>
      <c r="D90" s="453"/>
      <c r="E90" s="454"/>
      <c r="F90" s="453"/>
      <c r="G90" s="28"/>
    </row>
    <row r="91" spans="1:7" x14ac:dyDescent="0.25">
      <c r="A91" s="453"/>
      <c r="B91" s="453"/>
      <c r="C91" s="454"/>
      <c r="D91" s="453"/>
      <c r="E91" s="454"/>
      <c r="F91" s="453"/>
      <c r="G91" s="28"/>
    </row>
    <row r="92" spans="1:7" x14ac:dyDescent="0.25">
      <c r="A92" s="453"/>
      <c r="B92" s="453"/>
      <c r="C92" s="454"/>
      <c r="D92" s="453"/>
      <c r="E92" s="454"/>
      <c r="F92" s="453"/>
      <c r="G92" s="28"/>
    </row>
    <row r="93" spans="1:7" x14ac:dyDescent="0.25">
      <c r="A93" s="453"/>
      <c r="B93" s="453"/>
      <c r="C93" s="454"/>
      <c r="D93" s="453"/>
      <c r="E93" s="454"/>
      <c r="F93" s="453"/>
      <c r="G93" s="28"/>
    </row>
    <row r="94" spans="1:7" x14ac:dyDescent="0.25">
      <c r="A94" s="453"/>
      <c r="B94" s="453"/>
      <c r="C94" s="454"/>
      <c r="D94" s="453"/>
      <c r="E94" s="454"/>
      <c r="F94" s="453"/>
      <c r="G94" s="28"/>
    </row>
    <row r="95" spans="1:7" x14ac:dyDescent="0.25">
      <c r="A95" s="453"/>
      <c r="B95" s="453"/>
      <c r="C95" s="454"/>
      <c r="D95" s="453"/>
      <c r="E95" s="454"/>
      <c r="F95" s="453"/>
      <c r="G95" s="28"/>
    </row>
    <row r="96" spans="1:7" x14ac:dyDescent="0.25">
      <c r="A96" s="453"/>
      <c r="B96" s="453"/>
      <c r="C96" s="454"/>
      <c r="D96" s="453"/>
      <c r="E96" s="454"/>
      <c r="F96" s="453"/>
      <c r="G96" s="28"/>
    </row>
    <row r="97" spans="1:7" x14ac:dyDescent="0.25">
      <c r="A97" s="453"/>
      <c r="B97" s="453"/>
      <c r="C97" s="454"/>
      <c r="D97" s="453"/>
      <c r="E97" s="454"/>
      <c r="F97" s="453"/>
      <c r="G97" s="28"/>
    </row>
    <row r="98" spans="1:7" x14ac:dyDescent="0.25">
      <c r="A98" s="453"/>
      <c r="B98" s="453"/>
      <c r="C98" s="454"/>
      <c r="D98" s="453"/>
      <c r="E98" s="454"/>
      <c r="F98" s="453"/>
      <c r="G98" s="28"/>
    </row>
    <row r="99" spans="1:7" x14ac:dyDescent="0.25">
      <c r="A99" s="453"/>
      <c r="B99" s="453"/>
      <c r="C99" s="454"/>
      <c r="D99" s="453"/>
      <c r="E99" s="454"/>
      <c r="F99" s="453"/>
      <c r="G99" s="28"/>
    </row>
    <row r="100" spans="1:7" x14ac:dyDescent="0.25">
      <c r="A100" s="453"/>
      <c r="B100" s="453"/>
      <c r="C100" s="454"/>
      <c r="D100" s="453"/>
      <c r="E100" s="454"/>
      <c r="F100" s="453"/>
      <c r="G100" s="28"/>
    </row>
    <row r="101" spans="1:7" x14ac:dyDescent="0.25">
      <c r="A101" s="453"/>
      <c r="B101" s="453"/>
      <c r="C101" s="454"/>
      <c r="D101" s="453"/>
      <c r="E101" s="454"/>
      <c r="F101" s="453"/>
      <c r="G101" s="28"/>
    </row>
    <row r="102" spans="1:7" x14ac:dyDescent="0.25">
      <c r="A102" s="453"/>
      <c r="B102" s="453"/>
      <c r="C102" s="454"/>
      <c r="D102" s="453"/>
      <c r="E102" s="454"/>
      <c r="F102" s="453"/>
      <c r="G102" s="28"/>
    </row>
    <row r="103" spans="1:7" x14ac:dyDescent="0.25">
      <c r="A103" s="453"/>
      <c r="B103" s="453"/>
      <c r="C103" s="454"/>
      <c r="D103" s="453"/>
      <c r="E103" s="454"/>
      <c r="F103" s="453"/>
      <c r="G103" s="28"/>
    </row>
    <row r="104" spans="1:7" x14ac:dyDescent="0.25">
      <c r="A104" s="453"/>
      <c r="B104" s="453"/>
      <c r="C104" s="454"/>
      <c r="D104" s="453"/>
      <c r="E104" s="454"/>
      <c r="F104" s="453"/>
      <c r="G104" s="28"/>
    </row>
    <row r="105" spans="1:7" x14ac:dyDescent="0.25">
      <c r="A105" s="453"/>
      <c r="B105" s="453"/>
      <c r="C105" s="454"/>
      <c r="D105" s="453"/>
      <c r="E105" s="454"/>
      <c r="F105" s="453"/>
      <c r="G105" s="28"/>
    </row>
    <row r="106" spans="1:7" x14ac:dyDescent="0.25">
      <c r="A106" s="453"/>
      <c r="B106" s="453"/>
      <c r="C106" s="454"/>
      <c r="D106" s="453"/>
      <c r="E106" s="454"/>
      <c r="F106" s="453"/>
      <c r="G106" s="28"/>
    </row>
    <row r="107" spans="1:7" x14ac:dyDescent="0.25">
      <c r="A107" s="453"/>
      <c r="B107" s="453"/>
      <c r="C107" s="454"/>
      <c r="D107" s="453"/>
      <c r="E107" s="454"/>
      <c r="F107" s="453"/>
      <c r="G107" s="28"/>
    </row>
    <row r="108" spans="1:7" x14ac:dyDescent="0.25">
      <c r="A108" s="453"/>
      <c r="B108" s="453"/>
      <c r="C108" s="454"/>
      <c r="D108" s="453"/>
      <c r="E108" s="454"/>
      <c r="F108" s="453"/>
      <c r="G108" s="28"/>
    </row>
    <row r="109" spans="1:7" x14ac:dyDescent="0.25">
      <c r="A109" s="453"/>
      <c r="B109" s="453"/>
      <c r="C109" s="454"/>
      <c r="D109" s="453"/>
      <c r="E109" s="454"/>
      <c r="F109" s="453"/>
      <c r="G109" s="28"/>
    </row>
    <row r="110" spans="1:7" x14ac:dyDescent="0.25">
      <c r="A110" s="453"/>
      <c r="B110" s="453"/>
      <c r="C110" s="454"/>
      <c r="D110" s="453"/>
      <c r="E110" s="454"/>
      <c r="F110" s="453"/>
      <c r="G110" s="28"/>
    </row>
    <row r="111" spans="1:7" x14ac:dyDescent="0.25">
      <c r="A111" s="453"/>
      <c r="B111" s="453"/>
      <c r="C111" s="454"/>
      <c r="D111" s="453"/>
      <c r="E111" s="454"/>
      <c r="F111" s="453"/>
      <c r="G111" s="28"/>
    </row>
    <row r="112" spans="1:7" x14ac:dyDescent="0.25">
      <c r="A112" s="453"/>
      <c r="B112" s="453"/>
      <c r="C112" s="454"/>
      <c r="D112" s="453"/>
      <c r="E112" s="454"/>
      <c r="F112" s="453"/>
      <c r="G112" s="28"/>
    </row>
    <row r="113" spans="1:7" x14ac:dyDescent="0.25">
      <c r="A113" s="453"/>
      <c r="B113" s="453"/>
      <c r="C113" s="454"/>
      <c r="D113" s="453"/>
      <c r="E113" s="454"/>
      <c r="F113" s="453"/>
      <c r="G113" s="28"/>
    </row>
    <row r="114" spans="1:7" x14ac:dyDescent="0.25">
      <c r="A114" s="453"/>
      <c r="B114" s="453"/>
      <c r="C114" s="454"/>
      <c r="D114" s="453"/>
      <c r="E114" s="454"/>
      <c r="F114" s="453"/>
      <c r="G114" s="28"/>
    </row>
    <row r="115" spans="1:7" x14ac:dyDescent="0.25">
      <c r="A115" s="453"/>
      <c r="B115" s="453"/>
      <c r="C115" s="454"/>
      <c r="D115" s="453"/>
      <c r="E115" s="454"/>
      <c r="F115" s="453"/>
      <c r="G115" s="28"/>
    </row>
    <row r="116" spans="1:7" x14ac:dyDescent="0.25">
      <c r="A116" s="453"/>
      <c r="B116" s="453"/>
      <c r="C116" s="454"/>
      <c r="D116" s="453"/>
      <c r="E116" s="454"/>
      <c r="F116" s="453"/>
      <c r="G116" s="28"/>
    </row>
    <row r="117" spans="1:7" x14ac:dyDescent="0.25">
      <c r="A117" s="453"/>
      <c r="B117" s="453"/>
      <c r="C117" s="454"/>
      <c r="D117" s="453"/>
      <c r="E117" s="454"/>
      <c r="F117" s="453"/>
      <c r="G117" s="28"/>
    </row>
    <row r="118" spans="1:7" x14ac:dyDescent="0.25">
      <c r="A118" s="453"/>
      <c r="B118" s="453"/>
      <c r="C118" s="454"/>
      <c r="D118" s="453"/>
      <c r="E118" s="454"/>
      <c r="F118" s="453"/>
      <c r="G118" s="28"/>
    </row>
    <row r="119" spans="1:7" x14ac:dyDescent="0.25">
      <c r="A119" s="453"/>
      <c r="B119" s="453"/>
      <c r="C119" s="454"/>
      <c r="D119" s="453"/>
      <c r="E119" s="454"/>
      <c r="F119" s="453"/>
      <c r="G119" s="28"/>
    </row>
    <row r="120" spans="1:7" x14ac:dyDescent="0.25">
      <c r="A120" s="453"/>
      <c r="B120" s="453"/>
      <c r="C120" s="454"/>
      <c r="D120" s="453"/>
      <c r="E120" s="454"/>
      <c r="F120" s="453"/>
      <c r="G120" s="28"/>
    </row>
    <row r="121" spans="1:7" x14ac:dyDescent="0.25">
      <c r="A121" s="453"/>
      <c r="B121" s="453"/>
      <c r="C121" s="454"/>
      <c r="D121" s="453"/>
      <c r="E121" s="454"/>
      <c r="F121" s="453"/>
      <c r="G121" s="28"/>
    </row>
    <row r="122" spans="1:7" x14ac:dyDescent="0.25">
      <c r="A122" s="453"/>
      <c r="B122" s="453"/>
      <c r="C122" s="454"/>
      <c r="D122" s="453"/>
      <c r="E122" s="454"/>
      <c r="F122" s="453"/>
      <c r="G122" s="28"/>
    </row>
    <row r="123" spans="1:7" x14ac:dyDescent="0.25">
      <c r="A123" s="453"/>
      <c r="B123" s="453"/>
      <c r="C123" s="454"/>
      <c r="D123" s="453"/>
      <c r="E123" s="454"/>
      <c r="F123" s="453"/>
      <c r="G123" s="28"/>
    </row>
    <row r="124" spans="1:7" x14ac:dyDescent="0.25">
      <c r="A124" s="453"/>
      <c r="B124" s="453"/>
      <c r="C124" s="454"/>
      <c r="D124" s="453"/>
      <c r="E124" s="454"/>
      <c r="F124" s="453"/>
      <c r="G124" s="28"/>
    </row>
    <row r="125" spans="1:7" x14ac:dyDescent="0.25">
      <c r="A125" s="453"/>
      <c r="B125" s="453"/>
      <c r="C125" s="454"/>
      <c r="D125" s="453"/>
      <c r="E125" s="454"/>
      <c r="F125" s="453"/>
      <c r="G125" s="28"/>
    </row>
    <row r="126" spans="1:7" x14ac:dyDescent="0.25">
      <c r="A126" s="453"/>
      <c r="B126" s="453"/>
      <c r="C126" s="454"/>
      <c r="D126" s="453"/>
      <c r="E126" s="454"/>
      <c r="F126" s="453"/>
      <c r="G126" s="28"/>
    </row>
    <row r="127" spans="1:7" x14ac:dyDescent="0.25">
      <c r="A127" s="453"/>
      <c r="B127" s="453"/>
      <c r="C127" s="454"/>
      <c r="D127" s="453"/>
      <c r="E127" s="454"/>
      <c r="F127" s="453"/>
      <c r="G127" s="28"/>
    </row>
    <row r="128" spans="1:7" x14ac:dyDescent="0.25">
      <c r="A128" s="453"/>
      <c r="B128" s="453"/>
      <c r="C128" s="454"/>
      <c r="D128" s="453"/>
      <c r="E128" s="454"/>
      <c r="F128" s="453"/>
      <c r="G128" s="28"/>
    </row>
    <row r="129" spans="1:7" x14ac:dyDescent="0.25">
      <c r="A129" s="453"/>
      <c r="B129" s="453"/>
      <c r="C129" s="454"/>
      <c r="D129" s="453"/>
      <c r="E129" s="454"/>
      <c r="F129" s="453"/>
      <c r="G129" s="28"/>
    </row>
    <row r="130" spans="1:7" x14ac:dyDescent="0.25">
      <c r="A130" s="453"/>
      <c r="B130" s="453"/>
      <c r="C130" s="454"/>
      <c r="D130" s="453"/>
      <c r="E130" s="454"/>
      <c r="F130" s="453"/>
      <c r="G130" s="28"/>
    </row>
    <row r="131" spans="1:7" x14ac:dyDescent="0.25">
      <c r="A131" s="453"/>
      <c r="B131" s="453"/>
      <c r="C131" s="454"/>
      <c r="D131" s="453"/>
      <c r="E131" s="454"/>
      <c r="F131" s="453"/>
      <c r="G131" s="28"/>
    </row>
    <row r="132" spans="1:7" x14ac:dyDescent="0.25">
      <c r="A132" s="453"/>
      <c r="B132" s="453"/>
      <c r="C132" s="454"/>
      <c r="D132" s="453"/>
      <c r="E132" s="454"/>
      <c r="F132" s="453"/>
      <c r="G132" s="28"/>
    </row>
    <row r="133" spans="1:7" x14ac:dyDescent="0.25">
      <c r="A133" s="453"/>
      <c r="B133" s="453"/>
      <c r="C133" s="454"/>
      <c r="D133" s="453"/>
      <c r="E133" s="454"/>
      <c r="F133" s="453"/>
      <c r="G133" s="28"/>
    </row>
    <row r="134" spans="1:7" x14ac:dyDescent="0.25">
      <c r="A134" s="453"/>
      <c r="B134" s="453"/>
      <c r="C134" s="454"/>
      <c r="D134" s="453"/>
      <c r="E134" s="454"/>
      <c r="F134" s="453"/>
      <c r="G134" s="28"/>
    </row>
    <row r="135" spans="1:7" x14ac:dyDescent="0.25">
      <c r="A135" s="453"/>
      <c r="B135" s="453"/>
      <c r="C135" s="454"/>
      <c r="D135" s="453"/>
      <c r="E135" s="454"/>
      <c r="F135" s="453"/>
      <c r="G135" s="28"/>
    </row>
    <row r="136" spans="1:7" x14ac:dyDescent="0.25">
      <c r="A136" s="453"/>
      <c r="B136" s="453"/>
      <c r="C136" s="454"/>
      <c r="D136" s="453"/>
      <c r="E136" s="454"/>
      <c r="F136" s="453"/>
      <c r="G136" s="28"/>
    </row>
    <row r="137" spans="1:7" x14ac:dyDescent="0.25">
      <c r="A137" s="453"/>
      <c r="B137" s="453"/>
      <c r="C137" s="454"/>
      <c r="D137" s="453"/>
      <c r="E137" s="454"/>
      <c r="F137" s="453"/>
      <c r="G137" s="28"/>
    </row>
    <row r="138" spans="1:7" x14ac:dyDescent="0.25">
      <c r="A138" s="453"/>
      <c r="B138" s="453"/>
      <c r="C138" s="454"/>
      <c r="D138" s="453"/>
      <c r="E138" s="454"/>
      <c r="F138" s="453"/>
      <c r="G138" s="28"/>
    </row>
    <row r="139" spans="1:7" x14ac:dyDescent="0.25">
      <c r="A139" s="453"/>
      <c r="B139" s="453"/>
      <c r="C139" s="454"/>
      <c r="D139" s="453"/>
      <c r="E139" s="454"/>
      <c r="F139" s="453"/>
      <c r="G139" s="28"/>
    </row>
    <row r="140" spans="1:7" x14ac:dyDescent="0.25">
      <c r="A140" s="453"/>
      <c r="B140" s="453"/>
      <c r="C140" s="454"/>
      <c r="D140" s="453"/>
      <c r="E140" s="454"/>
      <c r="F140" s="453"/>
      <c r="G140" s="28"/>
    </row>
    <row r="141" spans="1:7" x14ac:dyDescent="0.25">
      <c r="A141" s="453"/>
      <c r="B141" s="453"/>
      <c r="C141" s="454"/>
      <c r="D141" s="453"/>
      <c r="E141" s="454"/>
      <c r="F141" s="453"/>
      <c r="G141" s="28"/>
    </row>
    <row r="142" spans="1:7" x14ac:dyDescent="0.25">
      <c r="A142" s="453"/>
      <c r="B142" s="453"/>
      <c r="C142" s="454"/>
      <c r="D142" s="453"/>
      <c r="E142" s="454"/>
      <c r="F142" s="453"/>
      <c r="G142" s="28"/>
    </row>
    <row r="143" spans="1:7" x14ac:dyDescent="0.25">
      <c r="A143" s="453"/>
      <c r="B143" s="453"/>
      <c r="C143" s="454"/>
      <c r="D143" s="453"/>
      <c r="E143" s="454"/>
      <c r="F143" s="453"/>
      <c r="G143" s="28"/>
    </row>
    <row r="144" spans="1:7" x14ac:dyDescent="0.25">
      <c r="A144" s="453"/>
      <c r="B144" s="453"/>
      <c r="C144" s="454"/>
      <c r="D144" s="453"/>
      <c r="E144" s="454"/>
      <c r="F144" s="453"/>
      <c r="G144" s="28"/>
    </row>
    <row r="145" spans="1:7" x14ac:dyDescent="0.25">
      <c r="A145" s="453"/>
      <c r="B145" s="453"/>
      <c r="C145" s="454"/>
      <c r="D145" s="453"/>
      <c r="E145" s="454"/>
      <c r="F145" s="453"/>
      <c r="G145" s="28"/>
    </row>
    <row r="146" spans="1:7" x14ac:dyDescent="0.25">
      <c r="A146" s="453"/>
      <c r="B146" s="453"/>
      <c r="C146" s="454"/>
      <c r="D146" s="453"/>
      <c r="E146" s="454"/>
      <c r="F146" s="453"/>
      <c r="G146" s="28"/>
    </row>
    <row r="147" spans="1:7" x14ac:dyDescent="0.25">
      <c r="A147" s="453"/>
      <c r="B147" s="453"/>
      <c r="C147" s="454"/>
      <c r="D147" s="453"/>
      <c r="E147" s="454"/>
      <c r="F147" s="453"/>
      <c r="G147" s="28"/>
    </row>
    <row r="148" spans="1:7" x14ac:dyDescent="0.25">
      <c r="A148" s="453"/>
      <c r="B148" s="453"/>
      <c r="C148" s="454"/>
      <c r="D148" s="453"/>
      <c r="E148" s="454"/>
      <c r="F148" s="453"/>
      <c r="G148" s="28"/>
    </row>
    <row r="149" spans="1:7" x14ac:dyDescent="0.25">
      <c r="A149" s="453"/>
      <c r="B149" s="453"/>
      <c r="C149" s="454"/>
      <c r="D149" s="453"/>
      <c r="E149" s="454"/>
      <c r="F149" s="453"/>
      <c r="G149" s="28"/>
    </row>
    <row r="150" spans="1:7" x14ac:dyDescent="0.25">
      <c r="A150" s="453"/>
      <c r="B150" s="453"/>
      <c r="C150" s="454"/>
      <c r="D150" s="453"/>
      <c r="E150" s="454"/>
      <c r="F150" s="453"/>
      <c r="G150" s="28"/>
    </row>
    <row r="151" spans="1:7" x14ac:dyDescent="0.25">
      <c r="A151" s="453"/>
      <c r="B151" s="453"/>
      <c r="C151" s="454"/>
      <c r="D151" s="453"/>
      <c r="E151" s="454"/>
      <c r="F151" s="453"/>
      <c r="G151" s="28"/>
    </row>
    <row r="152" spans="1:7" x14ac:dyDescent="0.25">
      <c r="A152" s="453"/>
      <c r="B152" s="453"/>
      <c r="C152" s="454"/>
      <c r="D152" s="453"/>
      <c r="E152" s="454"/>
      <c r="F152" s="453"/>
      <c r="G152" s="28"/>
    </row>
    <row r="153" spans="1:7" x14ac:dyDescent="0.25">
      <c r="A153" s="453"/>
      <c r="B153" s="453"/>
      <c r="C153" s="454"/>
      <c r="D153" s="453"/>
      <c r="E153" s="454"/>
      <c r="F153" s="453"/>
      <c r="G153" s="28"/>
    </row>
    <row r="154" spans="1:7" x14ac:dyDescent="0.25">
      <c r="A154" s="453"/>
      <c r="B154" s="453"/>
      <c r="C154" s="454"/>
      <c r="D154" s="453"/>
      <c r="E154" s="454"/>
      <c r="F154" s="453"/>
      <c r="G154" s="28"/>
    </row>
    <row r="155" spans="1:7" x14ac:dyDescent="0.25">
      <c r="A155" s="453"/>
      <c r="B155" s="453"/>
      <c r="C155" s="454"/>
      <c r="D155" s="453"/>
      <c r="E155" s="454"/>
      <c r="F155" s="453"/>
      <c r="G155" s="28"/>
    </row>
    <row r="156" spans="1:7" x14ac:dyDescent="0.25">
      <c r="A156" s="453"/>
      <c r="B156" s="453"/>
      <c r="C156" s="454"/>
      <c r="D156" s="453"/>
      <c r="E156" s="454"/>
      <c r="F156" s="453"/>
      <c r="G156" s="28"/>
    </row>
    <row r="157" spans="1:7" x14ac:dyDescent="0.25">
      <c r="A157" s="453"/>
      <c r="B157" s="453"/>
      <c r="C157" s="454"/>
      <c r="D157" s="453"/>
      <c r="E157" s="454"/>
      <c r="F157" s="453"/>
      <c r="G157" s="28"/>
    </row>
    <row r="158" spans="1:7" x14ac:dyDescent="0.25">
      <c r="A158" s="453"/>
      <c r="B158" s="453"/>
      <c r="C158" s="454"/>
      <c r="D158" s="453"/>
      <c r="E158" s="454"/>
      <c r="F158" s="453"/>
      <c r="G158" s="28"/>
    </row>
    <row r="159" spans="1:7" x14ac:dyDescent="0.25">
      <c r="A159" s="453"/>
      <c r="B159" s="453"/>
      <c r="C159" s="454"/>
      <c r="D159" s="453"/>
      <c r="E159" s="454"/>
      <c r="F159" s="453"/>
      <c r="G159" s="28"/>
    </row>
    <row r="160" spans="1:7" x14ac:dyDescent="0.25">
      <c r="A160" s="453"/>
      <c r="B160" s="453"/>
      <c r="C160" s="454"/>
      <c r="D160" s="453"/>
      <c r="E160" s="454"/>
      <c r="F160" s="453"/>
      <c r="G160" s="28"/>
    </row>
    <row r="161" spans="1:7" x14ac:dyDescent="0.25">
      <c r="A161" s="453"/>
      <c r="B161" s="453"/>
      <c r="C161" s="454"/>
      <c r="D161" s="453"/>
      <c r="E161" s="454"/>
      <c r="F161" s="453"/>
      <c r="G161" s="28"/>
    </row>
    <row r="162" spans="1:7" x14ac:dyDescent="0.25">
      <c r="A162" s="453"/>
      <c r="B162" s="453"/>
      <c r="C162" s="454"/>
      <c r="D162" s="453"/>
      <c r="E162" s="454"/>
      <c r="F162" s="453"/>
      <c r="G162" s="28"/>
    </row>
    <row r="163" spans="1:7" x14ac:dyDescent="0.25">
      <c r="A163" s="453"/>
      <c r="B163" s="453"/>
      <c r="C163" s="454"/>
      <c r="D163" s="453"/>
      <c r="E163" s="454"/>
      <c r="F163" s="453"/>
      <c r="G163" s="28"/>
    </row>
    <row r="164" spans="1:7" x14ac:dyDescent="0.25">
      <c r="A164" s="453"/>
      <c r="B164" s="453"/>
      <c r="C164" s="454"/>
      <c r="D164" s="453"/>
      <c r="E164" s="454"/>
      <c r="F164" s="453"/>
      <c r="G164" s="28"/>
    </row>
    <row r="165" spans="1:7" x14ac:dyDescent="0.25">
      <c r="A165" s="453"/>
      <c r="B165" s="453"/>
      <c r="C165" s="454"/>
      <c r="D165" s="453"/>
      <c r="E165" s="454"/>
      <c r="F165" s="453"/>
      <c r="G165" s="28"/>
    </row>
    <row r="166" spans="1:7" x14ac:dyDescent="0.25">
      <c r="A166" s="453"/>
      <c r="B166" s="453"/>
      <c r="C166" s="454"/>
      <c r="D166" s="453"/>
      <c r="E166" s="454"/>
      <c r="F166" s="453"/>
      <c r="G166" s="28"/>
    </row>
    <row r="167" spans="1:7" x14ac:dyDescent="0.25">
      <c r="A167" s="453"/>
      <c r="B167" s="453"/>
      <c r="C167" s="454"/>
      <c r="D167" s="453"/>
      <c r="E167" s="454"/>
      <c r="F167" s="453"/>
      <c r="G167" s="28"/>
    </row>
    <row r="168" spans="1:7" x14ac:dyDescent="0.25">
      <c r="A168" s="453"/>
      <c r="B168" s="453"/>
      <c r="C168" s="454"/>
      <c r="D168" s="453"/>
      <c r="E168" s="454"/>
      <c r="F168" s="453"/>
      <c r="G168" s="28"/>
    </row>
    <row r="169" spans="1:7" x14ac:dyDescent="0.25">
      <c r="A169" s="453"/>
      <c r="B169" s="453"/>
      <c r="C169" s="454"/>
      <c r="D169" s="453"/>
      <c r="E169" s="454"/>
      <c r="F169" s="453"/>
      <c r="G169" s="28"/>
    </row>
    <row r="170" spans="1:7" x14ac:dyDescent="0.25">
      <c r="A170" s="453"/>
      <c r="B170" s="453"/>
      <c r="C170" s="454"/>
      <c r="D170" s="453"/>
      <c r="E170" s="454"/>
      <c r="F170" s="453"/>
      <c r="G170" s="28"/>
    </row>
    <row r="171" spans="1:7" x14ac:dyDescent="0.25">
      <c r="A171" s="453"/>
      <c r="B171" s="453"/>
      <c r="C171" s="454"/>
      <c r="D171" s="453"/>
      <c r="E171" s="454"/>
      <c r="F171" s="453"/>
      <c r="G171" s="28"/>
    </row>
    <row r="172" spans="1:7" x14ac:dyDescent="0.25">
      <c r="A172" s="453"/>
      <c r="B172" s="453"/>
      <c r="C172" s="454"/>
      <c r="D172" s="453"/>
      <c r="E172" s="454"/>
      <c r="F172" s="453"/>
      <c r="G172" s="28"/>
    </row>
    <row r="173" spans="1:7" x14ac:dyDescent="0.25">
      <c r="A173" s="453"/>
      <c r="B173" s="453"/>
      <c r="C173" s="454"/>
      <c r="D173" s="453"/>
      <c r="E173" s="454"/>
      <c r="F173" s="453"/>
      <c r="G173" s="28"/>
    </row>
    <row r="174" spans="1:7" x14ac:dyDescent="0.25">
      <c r="A174" s="453"/>
      <c r="B174" s="453"/>
      <c r="C174" s="454"/>
      <c r="D174" s="453"/>
      <c r="E174" s="454"/>
      <c r="F174" s="453"/>
      <c r="G174" s="28"/>
    </row>
    <row r="175" spans="1:7" x14ac:dyDescent="0.25">
      <c r="A175" s="453"/>
      <c r="B175" s="453"/>
      <c r="C175" s="454"/>
      <c r="D175" s="453"/>
      <c r="E175" s="454"/>
      <c r="F175" s="453"/>
      <c r="G175" s="28"/>
    </row>
    <row r="176" spans="1:7" x14ac:dyDescent="0.25">
      <c r="A176" s="453"/>
      <c r="B176" s="453"/>
      <c r="C176" s="454"/>
      <c r="D176" s="453"/>
      <c r="E176" s="454"/>
      <c r="F176" s="453"/>
      <c r="G176" s="28"/>
    </row>
    <row r="177" spans="1:7" x14ac:dyDescent="0.25">
      <c r="A177" s="453"/>
      <c r="B177" s="453"/>
      <c r="C177" s="454"/>
      <c r="D177" s="453"/>
      <c r="E177" s="454"/>
      <c r="F177" s="453"/>
      <c r="G177" s="28"/>
    </row>
    <row r="178" spans="1:7" x14ac:dyDescent="0.25">
      <c r="A178" s="453"/>
      <c r="B178" s="453"/>
      <c r="C178" s="454"/>
      <c r="D178" s="453"/>
      <c r="E178" s="454"/>
      <c r="F178" s="453"/>
      <c r="G178" s="28"/>
    </row>
    <row r="179" spans="1:7" x14ac:dyDescent="0.25">
      <c r="A179" s="453"/>
      <c r="B179" s="453"/>
      <c r="C179" s="454"/>
      <c r="D179" s="453"/>
      <c r="E179" s="454"/>
      <c r="F179" s="453"/>
      <c r="G179" s="28"/>
    </row>
    <row r="180" spans="1:7" x14ac:dyDescent="0.25">
      <c r="A180" s="453"/>
      <c r="B180" s="453"/>
      <c r="C180" s="454"/>
      <c r="D180" s="453"/>
      <c r="E180" s="454"/>
      <c r="F180" s="453"/>
      <c r="G180" s="28"/>
    </row>
    <row r="181" spans="1:7" x14ac:dyDescent="0.25">
      <c r="A181" s="453"/>
      <c r="B181" s="453"/>
      <c r="C181" s="454"/>
      <c r="D181" s="453"/>
      <c r="E181" s="454"/>
      <c r="F181" s="453"/>
      <c r="G181" s="28"/>
    </row>
    <row r="182" spans="1:7" x14ac:dyDescent="0.25">
      <c r="A182" s="453"/>
      <c r="B182" s="453"/>
      <c r="C182" s="454"/>
      <c r="D182" s="453"/>
      <c r="E182" s="454"/>
      <c r="F182" s="453"/>
      <c r="G182" s="28"/>
    </row>
    <row r="183" spans="1:7" x14ac:dyDescent="0.25">
      <c r="A183" s="453"/>
      <c r="B183" s="453"/>
      <c r="C183" s="454"/>
      <c r="D183" s="453"/>
      <c r="E183" s="454"/>
      <c r="F183" s="453"/>
      <c r="G183" s="28"/>
    </row>
    <row r="184" spans="1:7" x14ac:dyDescent="0.25">
      <c r="A184" s="453"/>
      <c r="B184" s="453"/>
      <c r="C184" s="454"/>
      <c r="D184" s="453"/>
      <c r="E184" s="454"/>
      <c r="F184" s="453"/>
      <c r="G184" s="28"/>
    </row>
    <row r="185" spans="1:7" x14ac:dyDescent="0.25">
      <c r="A185" s="453"/>
      <c r="B185" s="453"/>
      <c r="C185" s="454"/>
      <c r="D185" s="453"/>
      <c r="E185" s="454"/>
      <c r="F185" s="453"/>
      <c r="G185" s="28"/>
    </row>
    <row r="186" spans="1:7" x14ac:dyDescent="0.25">
      <c r="A186" s="453"/>
      <c r="B186" s="453"/>
      <c r="C186" s="454"/>
      <c r="D186" s="453"/>
      <c r="E186" s="454"/>
      <c r="F186" s="453"/>
      <c r="G186" s="28"/>
    </row>
    <row r="187" spans="1:7" x14ac:dyDescent="0.25">
      <c r="A187" s="453"/>
      <c r="B187" s="453"/>
      <c r="C187" s="454"/>
      <c r="D187" s="453"/>
      <c r="E187" s="454"/>
      <c r="F187" s="453"/>
      <c r="G187" s="28"/>
    </row>
    <row r="188" spans="1:7" x14ac:dyDescent="0.25">
      <c r="A188" s="453"/>
      <c r="B188" s="453"/>
      <c r="C188" s="454"/>
      <c r="D188" s="453"/>
      <c r="E188" s="454"/>
      <c r="F188" s="453"/>
      <c r="G188" s="28"/>
    </row>
    <row r="189" spans="1:7" x14ac:dyDescent="0.25">
      <c r="A189" s="453"/>
      <c r="B189" s="453"/>
      <c r="C189" s="454"/>
      <c r="D189" s="453"/>
      <c r="E189" s="454"/>
      <c r="F189" s="453"/>
      <c r="G189" s="28"/>
    </row>
    <row r="190" spans="1:7" x14ac:dyDescent="0.25">
      <c r="A190" s="453"/>
      <c r="B190" s="453"/>
      <c r="C190" s="454"/>
      <c r="D190" s="453"/>
      <c r="E190" s="454"/>
      <c r="F190" s="453"/>
      <c r="G190" s="28"/>
    </row>
    <row r="191" spans="1:7" x14ac:dyDescent="0.25">
      <c r="A191" s="453"/>
      <c r="B191" s="453"/>
      <c r="C191" s="454"/>
      <c r="D191" s="453"/>
      <c r="E191" s="454"/>
      <c r="F191" s="453"/>
      <c r="G191" s="28"/>
    </row>
    <row r="192" spans="1:7" x14ac:dyDescent="0.25">
      <c r="A192" s="453"/>
      <c r="B192" s="453"/>
      <c r="C192" s="454"/>
      <c r="D192" s="453"/>
      <c r="E192" s="454"/>
      <c r="F192" s="453"/>
      <c r="G192" s="28"/>
    </row>
    <row r="193" spans="1:7" x14ac:dyDescent="0.25">
      <c r="A193" s="453"/>
      <c r="B193" s="453"/>
      <c r="C193" s="454"/>
      <c r="D193" s="453"/>
      <c r="E193" s="454"/>
      <c r="F193" s="453"/>
      <c r="G193" s="28"/>
    </row>
    <row r="194" spans="1:7" x14ac:dyDescent="0.25">
      <c r="A194" s="453"/>
      <c r="B194" s="453"/>
      <c r="C194" s="454"/>
      <c r="D194" s="453"/>
      <c r="E194" s="454"/>
      <c r="F194" s="453"/>
      <c r="G194" s="28"/>
    </row>
    <row r="195" spans="1:7" x14ac:dyDescent="0.25">
      <c r="A195" s="453"/>
      <c r="B195" s="453"/>
      <c r="C195" s="454"/>
      <c r="D195" s="453"/>
      <c r="E195" s="454"/>
      <c r="F195" s="453"/>
      <c r="G195" s="28"/>
    </row>
    <row r="196" spans="1:7" x14ac:dyDescent="0.25">
      <c r="A196" s="453"/>
      <c r="B196" s="453"/>
      <c r="C196" s="454"/>
      <c r="D196" s="453"/>
      <c r="E196" s="454"/>
      <c r="F196" s="453"/>
      <c r="G196" s="28"/>
    </row>
    <row r="197" spans="1:7" x14ac:dyDescent="0.25">
      <c r="A197" s="453"/>
      <c r="B197" s="453"/>
      <c r="C197" s="454"/>
      <c r="D197" s="453"/>
      <c r="E197" s="454"/>
      <c r="F197" s="453"/>
      <c r="G197" s="28"/>
    </row>
    <row r="198" spans="1:7" x14ac:dyDescent="0.25">
      <c r="A198" s="453"/>
      <c r="B198" s="453"/>
      <c r="C198" s="454"/>
      <c r="D198" s="453"/>
      <c r="E198" s="454"/>
      <c r="F198" s="453"/>
      <c r="G198" s="28"/>
    </row>
    <row r="199" spans="1:7" x14ac:dyDescent="0.25">
      <c r="A199" s="453"/>
      <c r="B199" s="453"/>
      <c r="C199" s="454"/>
      <c r="D199" s="453"/>
      <c r="E199" s="454"/>
      <c r="F199" s="453"/>
      <c r="G199" s="28"/>
    </row>
    <row r="200" spans="1:7" x14ac:dyDescent="0.25">
      <c r="A200" s="453"/>
      <c r="B200" s="453"/>
      <c r="C200" s="454"/>
      <c r="D200" s="453"/>
      <c r="E200" s="454"/>
      <c r="F200" s="453"/>
      <c r="G200" s="28"/>
    </row>
    <row r="201" spans="1:7" x14ac:dyDescent="0.25">
      <c r="A201" s="453"/>
      <c r="B201" s="453"/>
      <c r="C201" s="454"/>
      <c r="D201" s="453"/>
      <c r="E201" s="454"/>
      <c r="F201" s="453"/>
      <c r="G201" s="28"/>
    </row>
    <row r="202" spans="1:7" x14ac:dyDescent="0.25">
      <c r="A202" s="453"/>
      <c r="B202" s="453"/>
      <c r="C202" s="454"/>
      <c r="D202" s="453"/>
      <c r="E202" s="454"/>
      <c r="F202" s="453"/>
      <c r="G202" s="28"/>
    </row>
    <row r="203" spans="1:7" x14ac:dyDescent="0.25">
      <c r="A203" s="453"/>
      <c r="B203" s="453"/>
      <c r="C203" s="454"/>
      <c r="D203" s="453"/>
      <c r="E203" s="454"/>
      <c r="F203" s="453"/>
      <c r="G203" s="28"/>
    </row>
    <row r="204" spans="1:7" x14ac:dyDescent="0.25">
      <c r="A204" s="453"/>
      <c r="B204" s="453"/>
      <c r="C204" s="454"/>
      <c r="D204" s="453"/>
      <c r="E204" s="454"/>
      <c r="F204" s="453"/>
      <c r="G204" s="28"/>
    </row>
    <row r="205" spans="1:7" x14ac:dyDescent="0.25">
      <c r="A205" s="453"/>
      <c r="B205" s="453"/>
      <c r="C205" s="454"/>
      <c r="D205" s="453"/>
      <c r="E205" s="454"/>
      <c r="F205" s="453"/>
      <c r="G205" s="28"/>
    </row>
    <row r="206" spans="1:7" x14ac:dyDescent="0.25">
      <c r="A206" s="453"/>
      <c r="B206" s="453"/>
      <c r="C206" s="454"/>
      <c r="D206" s="453"/>
      <c r="E206" s="454"/>
      <c r="F206" s="453"/>
      <c r="G206" s="28"/>
    </row>
    <row r="207" spans="1:7" x14ac:dyDescent="0.25">
      <c r="A207" s="453"/>
      <c r="B207" s="453"/>
      <c r="C207" s="454"/>
      <c r="D207" s="453"/>
      <c r="E207" s="454"/>
      <c r="F207" s="453"/>
      <c r="G207" s="28"/>
    </row>
    <row r="208" spans="1:7" x14ac:dyDescent="0.25">
      <c r="A208" s="453"/>
      <c r="B208" s="453"/>
      <c r="C208" s="454"/>
      <c r="D208" s="453"/>
      <c r="E208" s="454"/>
      <c r="F208" s="453"/>
      <c r="G208" s="28"/>
    </row>
    <row r="209" spans="1:7" x14ac:dyDescent="0.25">
      <c r="A209" s="453"/>
      <c r="B209" s="453"/>
      <c r="C209" s="454"/>
      <c r="D209" s="453"/>
      <c r="E209" s="454"/>
      <c r="F209" s="453"/>
      <c r="G209" s="28"/>
    </row>
    <row r="210" spans="1:7" x14ac:dyDescent="0.25">
      <c r="A210" s="453"/>
      <c r="B210" s="453"/>
      <c r="C210" s="454"/>
      <c r="D210" s="453"/>
      <c r="E210" s="454"/>
      <c r="F210" s="453"/>
      <c r="G210" s="28"/>
    </row>
    <row r="211" spans="1:7" x14ac:dyDescent="0.25">
      <c r="A211" s="453"/>
      <c r="B211" s="453"/>
      <c r="C211" s="454"/>
      <c r="D211" s="453"/>
      <c r="E211" s="454"/>
      <c r="F211" s="453"/>
      <c r="G211" s="28"/>
    </row>
    <row r="212" spans="1:7" x14ac:dyDescent="0.25">
      <c r="A212" s="453"/>
      <c r="B212" s="453"/>
      <c r="C212" s="454"/>
      <c r="D212" s="453"/>
      <c r="E212" s="454"/>
      <c r="F212" s="453"/>
      <c r="G212" s="28"/>
    </row>
    <row r="213" spans="1:7" x14ac:dyDescent="0.25">
      <c r="A213" s="453"/>
      <c r="B213" s="453"/>
      <c r="C213" s="454"/>
      <c r="D213" s="453"/>
      <c r="E213" s="454"/>
      <c r="F213" s="453"/>
      <c r="G213" s="28"/>
    </row>
    <row r="214" spans="1:7" x14ac:dyDescent="0.25">
      <c r="A214" s="453"/>
      <c r="B214" s="453"/>
      <c r="C214" s="454"/>
      <c r="D214" s="453"/>
      <c r="E214" s="454"/>
      <c r="F214" s="453"/>
      <c r="G214" s="28"/>
    </row>
    <row r="215" spans="1:7" x14ac:dyDescent="0.25">
      <c r="A215" s="453"/>
      <c r="B215" s="453"/>
      <c r="C215" s="454"/>
      <c r="D215" s="453"/>
      <c r="E215" s="454"/>
      <c r="F215" s="453"/>
      <c r="G215" s="28"/>
    </row>
    <row r="216" spans="1:7" x14ac:dyDescent="0.25">
      <c r="A216" s="453"/>
      <c r="B216" s="453"/>
      <c r="C216" s="454"/>
      <c r="D216" s="453"/>
      <c r="E216" s="454"/>
      <c r="F216" s="453"/>
      <c r="G216" s="28"/>
    </row>
    <row r="217" spans="1:7" x14ac:dyDescent="0.25">
      <c r="A217" s="453"/>
      <c r="B217" s="453"/>
      <c r="C217" s="454"/>
      <c r="D217" s="453"/>
      <c r="E217" s="454"/>
      <c r="F217" s="453"/>
      <c r="G217" s="28"/>
    </row>
    <row r="218" spans="1:7" x14ac:dyDescent="0.25">
      <c r="A218" s="453"/>
      <c r="B218" s="453"/>
      <c r="C218" s="454"/>
      <c r="D218" s="453"/>
      <c r="E218" s="454"/>
      <c r="F218" s="453"/>
      <c r="G218" s="28"/>
    </row>
    <row r="219" spans="1:7" x14ac:dyDescent="0.25">
      <c r="A219" s="453"/>
      <c r="B219" s="453"/>
      <c r="C219" s="454"/>
      <c r="D219" s="453"/>
      <c r="E219" s="454"/>
      <c r="F219" s="453"/>
      <c r="G219" s="28"/>
    </row>
    <row r="220" spans="1:7" x14ac:dyDescent="0.25">
      <c r="A220" s="453"/>
      <c r="B220" s="453"/>
      <c r="C220" s="454"/>
      <c r="D220" s="453"/>
      <c r="E220" s="454"/>
      <c r="F220" s="453"/>
      <c r="G220" s="28"/>
    </row>
    <row r="221" spans="1:7" x14ac:dyDescent="0.25">
      <c r="A221" s="453"/>
      <c r="B221" s="453"/>
      <c r="C221" s="454"/>
      <c r="D221" s="453"/>
      <c r="E221" s="454"/>
      <c r="F221" s="453"/>
      <c r="G221" s="28"/>
    </row>
    <row r="222" spans="1:7" x14ac:dyDescent="0.25">
      <c r="A222" s="453"/>
      <c r="B222" s="453"/>
      <c r="C222" s="454"/>
      <c r="D222" s="453"/>
      <c r="E222" s="454"/>
      <c r="F222" s="453"/>
      <c r="G222" s="28"/>
    </row>
    <row r="223" spans="1:7" x14ac:dyDescent="0.25">
      <c r="A223" s="453"/>
      <c r="B223" s="453"/>
      <c r="C223" s="454"/>
      <c r="D223" s="453"/>
      <c r="E223" s="454"/>
      <c r="F223" s="453"/>
      <c r="G223" s="28"/>
    </row>
    <row r="224" spans="1:7" x14ac:dyDescent="0.25">
      <c r="A224" s="453"/>
      <c r="B224" s="453"/>
      <c r="C224" s="454"/>
      <c r="D224" s="453"/>
      <c r="E224" s="454"/>
      <c r="F224" s="453"/>
      <c r="G224" s="28"/>
    </row>
    <row r="225" spans="1:7" x14ac:dyDescent="0.25">
      <c r="A225" s="453"/>
      <c r="B225" s="453"/>
      <c r="C225" s="454"/>
      <c r="D225" s="453"/>
      <c r="E225" s="454"/>
      <c r="F225" s="453"/>
      <c r="G225" s="28"/>
    </row>
    <row r="226" spans="1:7" x14ac:dyDescent="0.25">
      <c r="A226" s="453"/>
      <c r="B226" s="453"/>
      <c r="C226" s="454"/>
      <c r="D226" s="453"/>
      <c r="E226" s="454"/>
      <c r="F226" s="453"/>
      <c r="G226" s="28"/>
    </row>
    <row r="227" spans="1:7" x14ac:dyDescent="0.25">
      <c r="A227" s="453"/>
      <c r="B227" s="453"/>
      <c r="C227" s="454"/>
      <c r="D227" s="453"/>
      <c r="E227" s="454"/>
      <c r="F227" s="453"/>
      <c r="G227" s="28"/>
    </row>
    <row r="228" spans="1:7" x14ac:dyDescent="0.25">
      <c r="A228" s="453"/>
      <c r="B228" s="453"/>
      <c r="C228" s="454"/>
      <c r="D228" s="453"/>
      <c r="E228" s="454"/>
      <c r="F228" s="453"/>
      <c r="G228" s="28"/>
    </row>
    <row r="229" spans="1:7" x14ac:dyDescent="0.25">
      <c r="A229" s="453"/>
      <c r="B229" s="453"/>
      <c r="C229" s="454"/>
      <c r="D229" s="453"/>
      <c r="E229" s="454"/>
      <c r="F229" s="453"/>
      <c r="G229" s="28"/>
    </row>
    <row r="230" spans="1:7" x14ac:dyDescent="0.25">
      <c r="A230" s="453"/>
      <c r="B230" s="453"/>
      <c r="C230" s="454"/>
      <c r="D230" s="453"/>
      <c r="E230" s="454"/>
      <c r="F230" s="453"/>
      <c r="G230" s="28"/>
    </row>
    <row r="231" spans="1:7" x14ac:dyDescent="0.25">
      <c r="A231" s="453"/>
      <c r="B231" s="453"/>
      <c r="C231" s="454"/>
      <c r="D231" s="453"/>
      <c r="E231" s="454"/>
      <c r="F231" s="453"/>
      <c r="G231" s="28"/>
    </row>
    <row r="232" spans="1:7" x14ac:dyDescent="0.25">
      <c r="A232" s="453"/>
      <c r="B232" s="453"/>
      <c r="C232" s="454"/>
      <c r="D232" s="453"/>
      <c r="E232" s="454"/>
      <c r="F232" s="453"/>
      <c r="G232" s="28"/>
    </row>
    <row r="233" spans="1:7" x14ac:dyDescent="0.25">
      <c r="A233" s="453"/>
      <c r="B233" s="453"/>
      <c r="C233" s="454"/>
      <c r="D233" s="453"/>
      <c r="E233" s="454"/>
      <c r="F233" s="453"/>
      <c r="G233" s="28"/>
    </row>
    <row r="234" spans="1:7" x14ac:dyDescent="0.25">
      <c r="A234" s="453"/>
      <c r="B234" s="453"/>
      <c r="C234" s="454"/>
      <c r="D234" s="453"/>
      <c r="E234" s="454"/>
      <c r="F234" s="453"/>
      <c r="G234" s="28"/>
    </row>
    <row r="235" spans="1:7" x14ac:dyDescent="0.25">
      <c r="A235" s="453"/>
      <c r="B235" s="453"/>
      <c r="C235" s="454"/>
      <c r="D235" s="453"/>
      <c r="E235" s="454"/>
      <c r="F235" s="453"/>
      <c r="G235" s="28"/>
    </row>
    <row r="236" spans="1:7" x14ac:dyDescent="0.25">
      <c r="A236" s="453"/>
      <c r="B236" s="453"/>
      <c r="C236" s="454"/>
      <c r="D236" s="453"/>
      <c r="E236" s="454"/>
      <c r="F236" s="453"/>
      <c r="G236" s="28"/>
    </row>
    <row r="237" spans="1:7" x14ac:dyDescent="0.25">
      <c r="A237" s="453"/>
      <c r="B237" s="453"/>
      <c r="C237" s="454"/>
      <c r="D237" s="453"/>
      <c r="E237" s="454"/>
      <c r="F237" s="453"/>
      <c r="G237" s="28"/>
    </row>
    <row r="238" spans="1:7" x14ac:dyDescent="0.25">
      <c r="A238" s="453"/>
      <c r="B238" s="453"/>
      <c r="C238" s="454"/>
      <c r="D238" s="453"/>
      <c r="E238" s="454"/>
      <c r="F238" s="453"/>
      <c r="G238" s="28"/>
    </row>
    <row r="239" spans="1:7" x14ac:dyDescent="0.25">
      <c r="A239" s="453"/>
      <c r="B239" s="453"/>
      <c r="C239" s="454"/>
      <c r="D239" s="453"/>
      <c r="E239" s="454"/>
      <c r="F239" s="453"/>
      <c r="G239" s="28"/>
    </row>
    <row r="240" spans="1:7" x14ac:dyDescent="0.25">
      <c r="A240" s="453"/>
      <c r="B240" s="453"/>
      <c r="C240" s="454"/>
      <c r="D240" s="453"/>
      <c r="E240" s="454"/>
      <c r="F240" s="453"/>
      <c r="G240" s="28"/>
    </row>
    <row r="241" spans="1:7" x14ac:dyDescent="0.25">
      <c r="A241" s="453"/>
      <c r="B241" s="453"/>
      <c r="C241" s="454"/>
      <c r="D241" s="453"/>
      <c r="E241" s="454"/>
      <c r="F241" s="453"/>
      <c r="G241" s="28"/>
    </row>
    <row r="242" spans="1:7" x14ac:dyDescent="0.25">
      <c r="A242" s="453"/>
      <c r="B242" s="453"/>
      <c r="C242" s="454"/>
      <c r="D242" s="453"/>
      <c r="E242" s="454"/>
      <c r="F242" s="453"/>
      <c r="G242" s="28"/>
    </row>
    <row r="243" spans="1:7" x14ac:dyDescent="0.25">
      <c r="A243" s="453"/>
      <c r="B243" s="453"/>
      <c r="C243" s="454"/>
      <c r="D243" s="453"/>
      <c r="E243" s="454"/>
      <c r="F243" s="453"/>
      <c r="G243" s="28"/>
    </row>
    <row r="244" spans="1:7" x14ac:dyDescent="0.25">
      <c r="A244" s="453"/>
      <c r="B244" s="453"/>
      <c r="C244" s="454"/>
      <c r="D244" s="453"/>
      <c r="E244" s="454"/>
      <c r="F244" s="453"/>
      <c r="G244" s="28"/>
    </row>
    <row r="245" spans="1:7" x14ac:dyDescent="0.25">
      <c r="A245" s="453"/>
      <c r="B245" s="453"/>
      <c r="C245" s="454"/>
      <c r="D245" s="453"/>
      <c r="E245" s="454"/>
      <c r="F245" s="453"/>
      <c r="G245" s="28"/>
    </row>
    <row r="246" spans="1:7" x14ac:dyDescent="0.25">
      <c r="A246" s="453"/>
      <c r="B246" s="453"/>
      <c r="C246" s="454"/>
      <c r="D246" s="453"/>
      <c r="E246" s="454"/>
      <c r="F246" s="453"/>
      <c r="G246" s="28"/>
    </row>
    <row r="247" spans="1:7" x14ac:dyDescent="0.25">
      <c r="A247" s="453"/>
      <c r="B247" s="453"/>
      <c r="C247" s="454"/>
      <c r="D247" s="453"/>
      <c r="E247" s="454"/>
      <c r="F247" s="453"/>
      <c r="G247" s="28"/>
    </row>
    <row r="248" spans="1:7" x14ac:dyDescent="0.25">
      <c r="A248" s="453"/>
      <c r="B248" s="453"/>
      <c r="C248" s="454"/>
      <c r="D248" s="453"/>
      <c r="E248" s="454"/>
      <c r="F248" s="453"/>
      <c r="G248" s="28"/>
    </row>
    <row r="249" spans="1:7" x14ac:dyDescent="0.25">
      <c r="A249" s="453"/>
      <c r="B249" s="453"/>
      <c r="C249" s="454"/>
      <c r="D249" s="453"/>
      <c r="E249" s="454"/>
      <c r="F249" s="453"/>
      <c r="G249" s="28"/>
    </row>
    <row r="250" spans="1:7" x14ac:dyDescent="0.25">
      <c r="A250" s="453"/>
      <c r="B250" s="453"/>
      <c r="C250" s="454"/>
      <c r="D250" s="453"/>
      <c r="E250" s="454"/>
      <c r="F250" s="453"/>
      <c r="G250" s="28"/>
    </row>
    <row r="251" spans="1:7" x14ac:dyDescent="0.25">
      <c r="A251" s="453"/>
      <c r="B251" s="453"/>
      <c r="C251" s="454"/>
      <c r="D251" s="453"/>
      <c r="E251" s="454"/>
      <c r="F251" s="453"/>
      <c r="G251" s="28"/>
    </row>
    <row r="252" spans="1:7" x14ac:dyDescent="0.25">
      <c r="A252" s="453"/>
      <c r="B252" s="453"/>
      <c r="C252" s="454"/>
      <c r="D252" s="453"/>
      <c r="E252" s="454"/>
      <c r="F252" s="453"/>
      <c r="G252" s="28"/>
    </row>
    <row r="253" spans="1:7" x14ac:dyDescent="0.25">
      <c r="A253" s="453"/>
      <c r="B253" s="453"/>
      <c r="C253" s="454"/>
      <c r="D253" s="453"/>
      <c r="E253" s="454"/>
      <c r="F253" s="453"/>
      <c r="G253" s="28"/>
    </row>
    <row r="254" spans="1:7" x14ac:dyDescent="0.25">
      <c r="A254" s="453"/>
      <c r="B254" s="453"/>
      <c r="C254" s="454"/>
      <c r="D254" s="453"/>
      <c r="E254" s="454"/>
      <c r="F254" s="453"/>
      <c r="G254" s="28"/>
    </row>
    <row r="255" spans="1:7" x14ac:dyDescent="0.25">
      <c r="A255" s="453"/>
      <c r="B255" s="453"/>
      <c r="C255" s="454"/>
      <c r="D255" s="453"/>
      <c r="E255" s="454"/>
      <c r="F255" s="453"/>
      <c r="G255" s="28"/>
    </row>
    <row r="256" spans="1:7" x14ac:dyDescent="0.25">
      <c r="A256" s="453"/>
      <c r="B256" s="453"/>
      <c r="C256" s="454"/>
      <c r="D256" s="453"/>
      <c r="E256" s="454"/>
      <c r="F256" s="453"/>
      <c r="G256" s="28"/>
    </row>
    <row r="257" spans="1:7" x14ac:dyDescent="0.25">
      <c r="A257" s="453"/>
      <c r="B257" s="453"/>
      <c r="C257" s="454"/>
      <c r="D257" s="453"/>
      <c r="E257" s="454"/>
      <c r="F257" s="453"/>
      <c r="G257" s="28"/>
    </row>
    <row r="258" spans="1:7" x14ac:dyDescent="0.25">
      <c r="A258" s="453"/>
      <c r="B258" s="453"/>
      <c r="C258" s="454"/>
      <c r="D258" s="453"/>
      <c r="E258" s="454"/>
      <c r="F258" s="453"/>
      <c r="G258" s="28"/>
    </row>
    <row r="259" spans="1:7" x14ac:dyDescent="0.25">
      <c r="A259" s="453"/>
      <c r="B259" s="453"/>
      <c r="C259" s="454"/>
      <c r="D259" s="453"/>
      <c r="E259" s="454"/>
      <c r="F259" s="453"/>
      <c r="G259" s="28"/>
    </row>
    <row r="260" spans="1:7" x14ac:dyDescent="0.25">
      <c r="A260" s="453"/>
      <c r="B260" s="453"/>
      <c r="C260" s="454"/>
      <c r="D260" s="453"/>
      <c r="E260" s="454"/>
      <c r="F260" s="453"/>
      <c r="G260" s="28"/>
    </row>
    <row r="261" spans="1:7" x14ac:dyDescent="0.25">
      <c r="A261" s="453"/>
      <c r="B261" s="453"/>
      <c r="C261" s="454"/>
      <c r="D261" s="453"/>
      <c r="E261" s="454"/>
      <c r="F261" s="453"/>
      <c r="G261" s="28"/>
    </row>
    <row r="262" spans="1:7" x14ac:dyDescent="0.25">
      <c r="A262" s="453"/>
      <c r="B262" s="453"/>
      <c r="C262" s="454"/>
      <c r="D262" s="453"/>
      <c r="E262" s="454"/>
      <c r="F262" s="453"/>
      <c r="G262" s="28"/>
    </row>
    <row r="263" spans="1:7" x14ac:dyDescent="0.25">
      <c r="A263" s="453"/>
      <c r="B263" s="453"/>
      <c r="C263" s="454"/>
      <c r="D263" s="453"/>
      <c r="E263" s="454"/>
      <c r="F263" s="453"/>
      <c r="G263" s="28"/>
    </row>
    <row r="264" spans="1:7" x14ac:dyDescent="0.25">
      <c r="A264" s="453"/>
      <c r="B264" s="453"/>
      <c r="C264" s="454"/>
      <c r="D264" s="453"/>
      <c r="E264" s="454"/>
      <c r="F264" s="453"/>
      <c r="G264" s="28"/>
    </row>
    <row r="265" spans="1:7" x14ac:dyDescent="0.25">
      <c r="A265" s="453"/>
      <c r="B265" s="453"/>
      <c r="C265" s="454"/>
      <c r="D265" s="453"/>
      <c r="E265" s="454"/>
      <c r="F265" s="453"/>
      <c r="G265" s="28"/>
    </row>
    <row r="266" spans="1:7" x14ac:dyDescent="0.25">
      <c r="A266" s="453"/>
      <c r="B266" s="453"/>
      <c r="C266" s="454"/>
      <c r="D266" s="453"/>
      <c r="E266" s="454"/>
      <c r="F266" s="453"/>
      <c r="G266" s="28"/>
    </row>
    <row r="267" spans="1:7" x14ac:dyDescent="0.25">
      <c r="A267" s="453"/>
      <c r="B267" s="453"/>
      <c r="C267" s="454"/>
      <c r="D267" s="453"/>
      <c r="E267" s="454"/>
      <c r="F267" s="453"/>
      <c r="G267" s="28"/>
    </row>
    <row r="268" spans="1:7" x14ac:dyDescent="0.25">
      <c r="A268" s="453"/>
      <c r="B268" s="453"/>
      <c r="C268" s="454"/>
      <c r="D268" s="453"/>
      <c r="E268" s="454"/>
      <c r="F268" s="453"/>
      <c r="G268" s="28"/>
    </row>
    <row r="269" spans="1:7" x14ac:dyDescent="0.25">
      <c r="A269" s="453"/>
      <c r="B269" s="453"/>
      <c r="C269" s="454"/>
      <c r="D269" s="453"/>
      <c r="E269" s="454"/>
      <c r="F269" s="453"/>
      <c r="G269" s="28"/>
    </row>
    <row r="270" spans="1:7" x14ac:dyDescent="0.25">
      <c r="A270" s="453"/>
      <c r="B270" s="453"/>
      <c r="C270" s="454"/>
      <c r="D270" s="453"/>
      <c r="E270" s="454"/>
      <c r="F270" s="453"/>
      <c r="G270" s="28"/>
    </row>
    <row r="271" spans="1:7" x14ac:dyDescent="0.25">
      <c r="A271" s="453"/>
      <c r="B271" s="453"/>
      <c r="C271" s="454"/>
      <c r="D271" s="453"/>
      <c r="E271" s="454"/>
      <c r="F271" s="453"/>
      <c r="G271" s="28"/>
    </row>
    <row r="272" spans="1:7" x14ac:dyDescent="0.25">
      <c r="A272" s="453"/>
      <c r="B272" s="453"/>
      <c r="C272" s="454"/>
      <c r="D272" s="453"/>
      <c r="E272" s="454"/>
      <c r="F272" s="453"/>
      <c r="G272" s="28"/>
    </row>
    <row r="273" spans="1:7" x14ac:dyDescent="0.25">
      <c r="A273" s="453"/>
      <c r="B273" s="453"/>
      <c r="C273" s="454"/>
      <c r="D273" s="453"/>
      <c r="E273" s="454"/>
      <c r="F273" s="453"/>
      <c r="G273" s="28"/>
    </row>
    <row r="274" spans="1:7" x14ac:dyDescent="0.25">
      <c r="A274" s="453"/>
      <c r="B274" s="453"/>
      <c r="C274" s="454"/>
      <c r="D274" s="453"/>
      <c r="E274" s="454"/>
      <c r="F274" s="453"/>
      <c r="G274" s="28"/>
    </row>
    <row r="275" spans="1:7" x14ac:dyDescent="0.25">
      <c r="A275" s="453"/>
      <c r="B275" s="453"/>
      <c r="C275" s="454"/>
      <c r="D275" s="453"/>
      <c r="E275" s="454"/>
      <c r="F275" s="453"/>
      <c r="G275" s="28"/>
    </row>
    <row r="276" spans="1:7" x14ac:dyDescent="0.25">
      <c r="A276" s="453"/>
      <c r="B276" s="453"/>
      <c r="C276" s="454"/>
      <c r="D276" s="453"/>
      <c r="E276" s="454"/>
      <c r="F276" s="453"/>
      <c r="G276" s="28"/>
    </row>
    <row r="277" spans="1:7" x14ac:dyDescent="0.25">
      <c r="A277" s="453"/>
      <c r="B277" s="453"/>
      <c r="C277" s="454"/>
      <c r="D277" s="453"/>
      <c r="E277" s="454"/>
      <c r="F277" s="453"/>
      <c r="G277" s="28"/>
    </row>
    <row r="278" spans="1:7" x14ac:dyDescent="0.25">
      <c r="A278" s="453"/>
      <c r="B278" s="453"/>
      <c r="C278" s="454"/>
      <c r="D278" s="453"/>
      <c r="E278" s="454"/>
      <c r="F278" s="453"/>
      <c r="G278" s="28"/>
    </row>
    <row r="279" spans="1:7" x14ac:dyDescent="0.25">
      <c r="A279" s="453"/>
      <c r="B279" s="453"/>
      <c r="C279" s="454"/>
      <c r="D279" s="453"/>
      <c r="E279" s="454"/>
      <c r="F279" s="453"/>
      <c r="G279" s="28"/>
    </row>
    <row r="280" spans="1:7" x14ac:dyDescent="0.25">
      <c r="A280" s="453"/>
      <c r="B280" s="453"/>
      <c r="C280" s="454"/>
      <c r="D280" s="453"/>
      <c r="E280" s="454"/>
      <c r="F280" s="453"/>
      <c r="G280" s="28"/>
    </row>
    <row r="281" spans="1:7" x14ac:dyDescent="0.25">
      <c r="A281" s="453"/>
      <c r="B281" s="453"/>
      <c r="C281" s="454"/>
      <c r="D281" s="453"/>
      <c r="E281" s="454"/>
      <c r="F281" s="453"/>
      <c r="G281" s="28"/>
    </row>
    <row r="282" spans="1:7" x14ac:dyDescent="0.25">
      <c r="A282" s="453"/>
      <c r="B282" s="453"/>
      <c r="C282" s="454"/>
      <c r="D282" s="453"/>
      <c r="E282" s="454"/>
      <c r="F282" s="453"/>
      <c r="G282" s="28"/>
    </row>
    <row r="283" spans="1:7" x14ac:dyDescent="0.25">
      <c r="A283" s="453"/>
      <c r="B283" s="453"/>
      <c r="C283" s="454"/>
      <c r="D283" s="453"/>
      <c r="E283" s="454"/>
      <c r="F283" s="453"/>
      <c r="G283" s="28"/>
    </row>
    <row r="284" spans="1:7" x14ac:dyDescent="0.25">
      <c r="A284" s="453"/>
      <c r="B284" s="453"/>
      <c r="C284" s="454"/>
      <c r="D284" s="453"/>
      <c r="E284" s="454"/>
      <c r="F284" s="453"/>
      <c r="G284" s="28"/>
    </row>
    <row r="285" spans="1:7" x14ac:dyDescent="0.25">
      <c r="A285" s="453"/>
      <c r="B285" s="453"/>
      <c r="C285" s="454"/>
      <c r="D285" s="453"/>
      <c r="E285" s="454"/>
      <c r="F285" s="453"/>
      <c r="G285" s="28"/>
    </row>
    <row r="286" spans="1:7" x14ac:dyDescent="0.25">
      <c r="A286" s="453"/>
      <c r="B286" s="453"/>
      <c r="C286" s="454"/>
      <c r="D286" s="453"/>
      <c r="E286" s="454"/>
      <c r="F286" s="453"/>
      <c r="G286" s="28"/>
    </row>
    <row r="287" spans="1:7" x14ac:dyDescent="0.25">
      <c r="A287" s="453"/>
      <c r="B287" s="453"/>
      <c r="C287" s="454"/>
      <c r="D287" s="453"/>
      <c r="E287" s="454"/>
      <c r="F287" s="453"/>
      <c r="G287" s="28"/>
    </row>
    <row r="288" spans="1:7" x14ac:dyDescent="0.25">
      <c r="A288" s="453"/>
      <c r="B288" s="453"/>
      <c r="C288" s="454"/>
      <c r="D288" s="453"/>
      <c r="E288" s="454"/>
      <c r="F288" s="453"/>
      <c r="G288" s="28"/>
    </row>
    <row r="289" spans="1:7" x14ac:dyDescent="0.25">
      <c r="A289" s="453"/>
      <c r="B289" s="453"/>
      <c r="C289" s="454"/>
      <c r="D289" s="453"/>
      <c r="E289" s="454"/>
      <c r="F289" s="453"/>
      <c r="G289" s="28"/>
    </row>
    <row r="290" spans="1:7" x14ac:dyDescent="0.25">
      <c r="A290" s="453"/>
      <c r="B290" s="453"/>
      <c r="C290" s="454"/>
      <c r="D290" s="453"/>
      <c r="E290" s="454"/>
      <c r="F290" s="453"/>
      <c r="G290" s="28"/>
    </row>
    <row r="291" spans="1:7" x14ac:dyDescent="0.25">
      <c r="A291" s="453"/>
      <c r="B291" s="453"/>
      <c r="C291" s="454"/>
      <c r="D291" s="453"/>
      <c r="E291" s="454"/>
      <c r="F291" s="453"/>
      <c r="G291" s="28"/>
    </row>
    <row r="292" spans="1:7" x14ac:dyDescent="0.25">
      <c r="A292" s="453"/>
      <c r="B292" s="453"/>
      <c r="C292" s="454"/>
      <c r="D292" s="453"/>
      <c r="E292" s="454"/>
      <c r="F292" s="453"/>
      <c r="G292" s="28"/>
    </row>
    <row r="293" spans="1:7" x14ac:dyDescent="0.25">
      <c r="A293" s="453"/>
      <c r="B293" s="453"/>
      <c r="C293" s="454"/>
      <c r="D293" s="453"/>
      <c r="E293" s="454"/>
      <c r="F293" s="453"/>
      <c r="G293" s="28"/>
    </row>
    <row r="294" spans="1:7" x14ac:dyDescent="0.25">
      <c r="A294" s="453"/>
      <c r="B294" s="453"/>
      <c r="C294" s="454"/>
      <c r="D294" s="453"/>
      <c r="E294" s="454"/>
      <c r="F294" s="453"/>
      <c r="G294" s="28"/>
    </row>
    <row r="295" spans="1:7" x14ac:dyDescent="0.25">
      <c r="A295" s="453"/>
      <c r="B295" s="453"/>
      <c r="C295" s="454"/>
      <c r="D295" s="453"/>
      <c r="E295" s="454"/>
      <c r="F295" s="453"/>
      <c r="G295" s="28"/>
    </row>
    <row r="296" spans="1:7" x14ac:dyDescent="0.25">
      <c r="A296" s="453"/>
      <c r="B296" s="453"/>
      <c r="C296" s="454"/>
      <c r="D296" s="453"/>
      <c r="E296" s="454"/>
      <c r="F296" s="453"/>
      <c r="G296" s="28"/>
    </row>
    <row r="297" spans="1:7" x14ac:dyDescent="0.25">
      <c r="A297" s="453"/>
      <c r="B297" s="453"/>
      <c r="C297" s="454"/>
      <c r="D297" s="453"/>
      <c r="E297" s="454"/>
      <c r="F297" s="453"/>
      <c r="G297" s="28"/>
    </row>
    <row r="298" spans="1:7" x14ac:dyDescent="0.25">
      <c r="A298" s="453"/>
      <c r="B298" s="453"/>
      <c r="C298" s="454"/>
      <c r="D298" s="453"/>
      <c r="E298" s="454"/>
      <c r="F298" s="453"/>
      <c r="G298" s="28"/>
    </row>
    <row r="299" spans="1:7" x14ac:dyDescent="0.25">
      <c r="A299" s="453"/>
      <c r="B299" s="453"/>
      <c r="C299" s="454"/>
      <c r="D299" s="453"/>
      <c r="E299" s="454"/>
      <c r="F299" s="453"/>
      <c r="G299" s="28"/>
    </row>
    <row r="300" spans="1:7" x14ac:dyDescent="0.25">
      <c r="A300" s="453"/>
      <c r="B300" s="453"/>
      <c r="C300" s="454"/>
      <c r="D300" s="453"/>
      <c r="E300" s="454"/>
      <c r="F300" s="453"/>
      <c r="G300" s="28"/>
    </row>
    <row r="301" spans="1:7" x14ac:dyDescent="0.25">
      <c r="A301" s="453"/>
      <c r="B301" s="453"/>
      <c r="C301" s="454"/>
      <c r="D301" s="453"/>
      <c r="E301" s="454"/>
      <c r="F301" s="453"/>
      <c r="G301" s="28"/>
    </row>
    <row r="302" spans="1:7" x14ac:dyDescent="0.25">
      <c r="A302" s="453"/>
      <c r="B302" s="453"/>
      <c r="C302" s="454"/>
      <c r="D302" s="453"/>
      <c r="E302" s="454"/>
      <c r="F302" s="453"/>
      <c r="G302" s="28"/>
    </row>
    <row r="303" spans="1:7" x14ac:dyDescent="0.25">
      <c r="A303" s="453"/>
      <c r="B303" s="453"/>
      <c r="C303" s="454"/>
      <c r="D303" s="453"/>
      <c r="E303" s="454"/>
      <c r="F303" s="453"/>
      <c r="G303" s="28"/>
    </row>
    <row r="304" spans="1:7" x14ac:dyDescent="0.25">
      <c r="A304" s="453"/>
      <c r="B304" s="453"/>
      <c r="C304" s="454"/>
      <c r="D304" s="453"/>
      <c r="E304" s="454"/>
      <c r="F304" s="453"/>
      <c r="G304" s="28"/>
    </row>
    <row r="305" spans="1:7" x14ac:dyDescent="0.25">
      <c r="A305" s="453"/>
      <c r="B305" s="453"/>
      <c r="C305" s="454"/>
      <c r="D305" s="453"/>
      <c r="E305" s="454"/>
      <c r="F305" s="453"/>
      <c r="G305" s="28"/>
    </row>
    <row r="306" spans="1:7" x14ac:dyDescent="0.25">
      <c r="A306" s="453"/>
      <c r="B306" s="453"/>
      <c r="C306" s="454"/>
      <c r="D306" s="453"/>
      <c r="E306" s="454"/>
      <c r="F306" s="453"/>
      <c r="G306" s="28"/>
    </row>
    <row r="307" spans="1:7" x14ac:dyDescent="0.25">
      <c r="A307" s="453"/>
      <c r="B307" s="453"/>
      <c r="C307" s="454"/>
      <c r="D307" s="453"/>
      <c r="E307" s="454"/>
      <c r="F307" s="453"/>
      <c r="G307" s="28"/>
    </row>
    <row r="308" spans="1:7" x14ac:dyDescent="0.25">
      <c r="A308" s="453"/>
      <c r="B308" s="453"/>
      <c r="C308" s="454"/>
      <c r="D308" s="453"/>
      <c r="E308" s="454"/>
      <c r="F308" s="453"/>
      <c r="G308" s="28"/>
    </row>
    <row r="309" spans="1:7" x14ac:dyDescent="0.25">
      <c r="A309" s="453"/>
      <c r="B309" s="453"/>
      <c r="C309" s="454"/>
      <c r="D309" s="453"/>
      <c r="E309" s="454"/>
      <c r="F309" s="453"/>
      <c r="G309" s="28"/>
    </row>
    <row r="310" spans="1:7" x14ac:dyDescent="0.25">
      <c r="A310" s="453"/>
      <c r="B310" s="453"/>
      <c r="C310" s="454"/>
      <c r="D310" s="453"/>
      <c r="E310" s="454"/>
      <c r="F310" s="453"/>
      <c r="G310" s="28"/>
    </row>
    <row r="311" spans="1:7" x14ac:dyDescent="0.25">
      <c r="A311" s="453"/>
      <c r="B311" s="453"/>
      <c r="C311" s="454"/>
      <c r="D311" s="453"/>
      <c r="E311" s="454"/>
      <c r="F311" s="453"/>
      <c r="G311" s="28"/>
    </row>
    <row r="312" spans="1:7" x14ac:dyDescent="0.25">
      <c r="A312" s="453"/>
      <c r="B312" s="453"/>
      <c r="C312" s="454"/>
      <c r="D312" s="453"/>
      <c r="E312" s="454"/>
      <c r="F312" s="453"/>
      <c r="G312" s="28"/>
    </row>
    <row r="313" spans="1:7" x14ac:dyDescent="0.25">
      <c r="A313" s="453"/>
      <c r="B313" s="453"/>
      <c r="C313" s="454"/>
      <c r="D313" s="453"/>
      <c r="E313" s="454"/>
      <c r="F313" s="453"/>
      <c r="G313" s="28"/>
    </row>
    <row r="314" spans="1:7" x14ac:dyDescent="0.25">
      <c r="A314" s="453"/>
      <c r="B314" s="453"/>
      <c r="C314" s="454"/>
      <c r="D314" s="453"/>
      <c r="E314" s="454"/>
      <c r="F314" s="453"/>
      <c r="G314" s="28"/>
    </row>
    <row r="315" spans="1:7" x14ac:dyDescent="0.25">
      <c r="A315" s="453"/>
      <c r="B315" s="453"/>
      <c r="C315" s="454"/>
      <c r="D315" s="453"/>
      <c r="E315" s="454"/>
      <c r="F315" s="453"/>
      <c r="G315" s="28"/>
    </row>
    <row r="316" spans="1:7" x14ac:dyDescent="0.25">
      <c r="A316" s="453"/>
      <c r="B316" s="453"/>
      <c r="C316" s="454"/>
      <c r="D316" s="453"/>
      <c r="E316" s="454"/>
      <c r="F316" s="453"/>
      <c r="G316" s="28"/>
    </row>
    <row r="317" spans="1:7" x14ac:dyDescent="0.25">
      <c r="A317" s="453"/>
      <c r="B317" s="453"/>
      <c r="C317" s="454"/>
      <c r="D317" s="453"/>
      <c r="E317" s="454"/>
      <c r="F317" s="453"/>
      <c r="G317" s="28"/>
    </row>
    <row r="318" spans="1:7" x14ac:dyDescent="0.25">
      <c r="A318" s="453"/>
      <c r="B318" s="453"/>
      <c r="C318" s="454"/>
      <c r="D318" s="453"/>
      <c r="E318" s="454"/>
      <c r="F318" s="453"/>
      <c r="G318" s="28"/>
    </row>
    <row r="319" spans="1:7" x14ac:dyDescent="0.25">
      <c r="A319" s="453"/>
      <c r="B319" s="453"/>
      <c r="C319" s="454"/>
      <c r="D319" s="453"/>
      <c r="E319" s="454"/>
      <c r="F319" s="453"/>
      <c r="G319" s="28"/>
    </row>
    <row r="320" spans="1:7" x14ac:dyDescent="0.25">
      <c r="A320" s="453"/>
      <c r="B320" s="453"/>
      <c r="C320" s="454"/>
      <c r="D320" s="453"/>
      <c r="E320" s="454"/>
      <c r="F320" s="453"/>
      <c r="G320" s="28"/>
    </row>
    <row r="321" spans="1:7" x14ac:dyDescent="0.25">
      <c r="A321" s="453"/>
      <c r="B321" s="453"/>
      <c r="C321" s="454"/>
      <c r="D321" s="453"/>
      <c r="E321" s="454"/>
      <c r="F321" s="453"/>
      <c r="G321" s="28"/>
    </row>
    <row r="322" spans="1:7" x14ac:dyDescent="0.25">
      <c r="A322" s="453"/>
      <c r="B322" s="453"/>
      <c r="C322" s="454"/>
      <c r="D322" s="453"/>
      <c r="E322" s="454"/>
      <c r="F322" s="453"/>
      <c r="G322" s="28"/>
    </row>
    <row r="323" spans="1:7" x14ac:dyDescent="0.25">
      <c r="A323" s="453"/>
      <c r="B323" s="453"/>
      <c r="C323" s="454"/>
      <c r="D323" s="453"/>
      <c r="E323" s="454"/>
      <c r="F323" s="453"/>
      <c r="G323" s="28"/>
    </row>
    <row r="324" spans="1:7" x14ac:dyDescent="0.25">
      <c r="A324" s="453"/>
      <c r="B324" s="453"/>
      <c r="C324" s="454"/>
      <c r="D324" s="453"/>
      <c r="E324" s="454"/>
      <c r="F324" s="453"/>
      <c r="G324" s="28"/>
    </row>
    <row r="325" spans="1:7" x14ac:dyDescent="0.25">
      <c r="A325" s="453"/>
      <c r="B325" s="453"/>
      <c r="C325" s="454"/>
      <c r="D325" s="453"/>
      <c r="E325" s="454"/>
      <c r="F325" s="453"/>
      <c r="G325" s="28"/>
    </row>
    <row r="326" spans="1:7" x14ac:dyDescent="0.25">
      <c r="A326" s="453"/>
      <c r="B326" s="453"/>
      <c r="C326" s="454"/>
      <c r="D326" s="453"/>
      <c r="E326" s="454"/>
      <c r="F326" s="453"/>
      <c r="G326" s="28"/>
    </row>
    <row r="327" spans="1:7" x14ac:dyDescent="0.25">
      <c r="A327" s="453"/>
      <c r="B327" s="453"/>
      <c r="C327" s="454"/>
      <c r="D327" s="453"/>
      <c r="E327" s="454"/>
      <c r="F327" s="453"/>
      <c r="G327" s="28"/>
    </row>
    <row r="328" spans="1:7" x14ac:dyDescent="0.25">
      <c r="A328" s="453"/>
      <c r="B328" s="453"/>
      <c r="C328" s="454"/>
      <c r="D328" s="453"/>
      <c r="E328" s="454"/>
      <c r="F328" s="453"/>
      <c r="G328" s="28"/>
    </row>
    <row r="329" spans="1:7" x14ac:dyDescent="0.25">
      <c r="A329" s="453"/>
      <c r="B329" s="453"/>
      <c r="C329" s="454"/>
      <c r="D329" s="453"/>
      <c r="E329" s="454"/>
      <c r="F329" s="453"/>
      <c r="G329" s="28"/>
    </row>
    <row r="330" spans="1:7" x14ac:dyDescent="0.25">
      <c r="A330" s="453"/>
      <c r="B330" s="453"/>
      <c r="C330" s="454"/>
      <c r="D330" s="453"/>
      <c r="E330" s="454"/>
      <c r="F330" s="453"/>
      <c r="G330" s="28"/>
    </row>
    <row r="331" spans="1:7" x14ac:dyDescent="0.25">
      <c r="A331" s="453"/>
      <c r="B331" s="453"/>
      <c r="C331" s="454"/>
      <c r="D331" s="453"/>
      <c r="E331" s="454"/>
      <c r="F331" s="453"/>
      <c r="G331" s="28"/>
    </row>
    <row r="332" spans="1:7" x14ac:dyDescent="0.25">
      <c r="A332" s="453"/>
      <c r="B332" s="453"/>
      <c r="C332" s="454"/>
      <c r="D332" s="453"/>
      <c r="E332" s="454"/>
      <c r="F332" s="453"/>
      <c r="G332" s="28"/>
    </row>
    <row r="333" spans="1:7" x14ac:dyDescent="0.25">
      <c r="A333" s="453"/>
      <c r="B333" s="453"/>
      <c r="C333" s="454"/>
      <c r="D333" s="453"/>
      <c r="E333" s="454"/>
      <c r="F333" s="453"/>
      <c r="G333" s="28"/>
    </row>
    <row r="334" spans="1:7" x14ac:dyDescent="0.25">
      <c r="A334" s="453"/>
      <c r="B334" s="453"/>
      <c r="C334" s="454"/>
      <c r="D334" s="453"/>
      <c r="E334" s="454"/>
      <c r="F334" s="453"/>
      <c r="G334" s="28"/>
    </row>
    <row r="335" spans="1:7" x14ac:dyDescent="0.25">
      <c r="A335" s="453"/>
      <c r="B335" s="453"/>
      <c r="C335" s="454"/>
      <c r="D335" s="453"/>
      <c r="E335" s="454"/>
      <c r="F335" s="453"/>
      <c r="G335" s="28"/>
    </row>
    <row r="336" spans="1:7" x14ac:dyDescent="0.25">
      <c r="A336" s="453"/>
      <c r="B336" s="453"/>
      <c r="C336" s="454"/>
      <c r="D336" s="453"/>
      <c r="E336" s="454"/>
      <c r="F336" s="453"/>
      <c r="G336" s="28"/>
    </row>
    <row r="337" spans="1:7" x14ac:dyDescent="0.25">
      <c r="A337" s="453"/>
      <c r="B337" s="453"/>
      <c r="C337" s="454"/>
      <c r="D337" s="453"/>
      <c r="E337" s="454"/>
      <c r="F337" s="453"/>
      <c r="G337" s="28"/>
    </row>
    <row r="338" spans="1:7" x14ac:dyDescent="0.25">
      <c r="A338" s="453"/>
      <c r="B338" s="453"/>
      <c r="C338" s="454"/>
      <c r="D338" s="453"/>
      <c r="E338" s="454"/>
      <c r="F338" s="453"/>
      <c r="G338" s="28"/>
    </row>
    <row r="339" spans="1:7" x14ac:dyDescent="0.25">
      <c r="A339" s="453"/>
      <c r="B339" s="453"/>
      <c r="C339" s="454"/>
      <c r="D339" s="453"/>
      <c r="E339" s="454"/>
      <c r="F339" s="453"/>
      <c r="G339" s="28"/>
    </row>
    <row r="340" spans="1:7" x14ac:dyDescent="0.25">
      <c r="A340" s="453"/>
      <c r="B340" s="453"/>
      <c r="C340" s="454"/>
      <c r="D340" s="453"/>
      <c r="E340" s="454"/>
      <c r="F340" s="453"/>
      <c r="G340" s="28"/>
    </row>
    <row r="341" spans="1:7" x14ac:dyDescent="0.25">
      <c r="A341" s="453"/>
      <c r="B341" s="453"/>
      <c r="C341" s="454"/>
      <c r="D341" s="453"/>
      <c r="E341" s="454"/>
      <c r="F341" s="453"/>
      <c r="G341" s="28"/>
    </row>
    <row r="342" spans="1:7" x14ac:dyDescent="0.25">
      <c r="A342" s="453"/>
      <c r="B342" s="453"/>
      <c r="C342" s="454"/>
      <c r="D342" s="453"/>
      <c r="E342" s="454"/>
      <c r="F342" s="453"/>
      <c r="G342" s="28"/>
    </row>
    <row r="343" spans="1:7" x14ac:dyDescent="0.25">
      <c r="A343" s="453"/>
      <c r="B343" s="453"/>
      <c r="C343" s="454"/>
      <c r="D343" s="453"/>
      <c r="E343" s="454"/>
      <c r="F343" s="453"/>
      <c r="G343" s="28"/>
    </row>
    <row r="344" spans="1:7" x14ac:dyDescent="0.25">
      <c r="A344" s="453"/>
      <c r="B344" s="453"/>
      <c r="C344" s="454"/>
      <c r="D344" s="453"/>
      <c r="E344" s="454"/>
      <c r="F344" s="453"/>
      <c r="G344" s="28"/>
    </row>
    <row r="345" spans="1:7" x14ac:dyDescent="0.25">
      <c r="A345" s="453"/>
      <c r="B345" s="453"/>
      <c r="C345" s="454"/>
      <c r="D345" s="453"/>
      <c r="E345" s="454"/>
      <c r="F345" s="453"/>
      <c r="G345" s="28"/>
    </row>
    <row r="346" spans="1:7" x14ac:dyDescent="0.25">
      <c r="A346" s="453"/>
      <c r="B346" s="453"/>
      <c r="C346" s="454"/>
      <c r="D346" s="453"/>
      <c r="E346" s="454"/>
      <c r="F346" s="453"/>
      <c r="G346" s="28"/>
    </row>
    <row r="347" spans="1:7" x14ac:dyDescent="0.25">
      <c r="A347" s="453"/>
      <c r="B347" s="453"/>
      <c r="C347" s="454"/>
      <c r="D347" s="453"/>
      <c r="E347" s="454"/>
      <c r="F347" s="453"/>
      <c r="G347" s="28"/>
    </row>
    <row r="348" spans="1:7" x14ac:dyDescent="0.25">
      <c r="A348" s="453"/>
      <c r="B348" s="453"/>
      <c r="C348" s="454"/>
      <c r="D348" s="453"/>
      <c r="E348" s="454"/>
      <c r="F348" s="453"/>
      <c r="G348" s="28"/>
    </row>
    <row r="349" spans="1:7" x14ac:dyDescent="0.25">
      <c r="A349" s="453"/>
      <c r="B349" s="453"/>
      <c r="C349" s="454"/>
      <c r="D349" s="453"/>
      <c r="E349" s="454"/>
      <c r="F349" s="453"/>
      <c r="G349" s="28"/>
    </row>
    <row r="350" spans="1:7" x14ac:dyDescent="0.25">
      <c r="A350" s="453"/>
      <c r="B350" s="453"/>
      <c r="C350" s="454"/>
      <c r="D350" s="453"/>
      <c r="E350" s="454"/>
      <c r="F350" s="453"/>
      <c r="G350" s="28"/>
    </row>
    <row r="351" spans="1:7" x14ac:dyDescent="0.25">
      <c r="A351" s="453"/>
      <c r="B351" s="453"/>
      <c r="C351" s="454"/>
      <c r="D351" s="453"/>
      <c r="E351" s="454"/>
      <c r="F351" s="453"/>
      <c r="G351" s="28"/>
    </row>
    <row r="352" spans="1:7" x14ac:dyDescent="0.25">
      <c r="A352" s="453"/>
      <c r="B352" s="453"/>
      <c r="C352" s="454"/>
      <c r="D352" s="453"/>
      <c r="E352" s="454"/>
      <c r="F352" s="453"/>
      <c r="G352" s="28"/>
    </row>
    <row r="353" spans="1:7" x14ac:dyDescent="0.25">
      <c r="A353" s="453"/>
      <c r="B353" s="453"/>
      <c r="C353" s="454"/>
      <c r="D353" s="453"/>
      <c r="E353" s="454"/>
      <c r="F353" s="453"/>
      <c r="G353" s="28"/>
    </row>
    <row r="354" spans="1:7" x14ac:dyDescent="0.25">
      <c r="A354" s="453"/>
      <c r="B354" s="453"/>
      <c r="C354" s="454"/>
      <c r="D354" s="453"/>
      <c r="E354" s="454"/>
      <c r="F354" s="453"/>
      <c r="G354" s="28"/>
    </row>
    <row r="355" spans="1:7" x14ac:dyDescent="0.25">
      <c r="A355" s="453"/>
      <c r="B355" s="453"/>
      <c r="C355" s="454"/>
      <c r="D355" s="453"/>
      <c r="E355" s="454"/>
      <c r="F355" s="453"/>
      <c r="G355" s="28"/>
    </row>
    <row r="356" spans="1:7" x14ac:dyDescent="0.25">
      <c r="A356" s="453"/>
      <c r="B356" s="453"/>
      <c r="C356" s="454"/>
      <c r="D356" s="453"/>
      <c r="E356" s="454"/>
      <c r="F356" s="453"/>
      <c r="G356" s="28"/>
    </row>
    <row r="357" spans="1:7" x14ac:dyDescent="0.25">
      <c r="A357" s="453"/>
      <c r="B357" s="453"/>
      <c r="C357" s="454"/>
      <c r="D357" s="453"/>
      <c r="E357" s="454"/>
      <c r="F357" s="453"/>
      <c r="G357" s="28"/>
    </row>
    <row r="358" spans="1:7" x14ac:dyDescent="0.25">
      <c r="A358" s="453"/>
      <c r="B358" s="453"/>
      <c r="C358" s="454"/>
      <c r="D358" s="453"/>
      <c r="E358" s="454"/>
      <c r="F358" s="453"/>
      <c r="G358" s="28"/>
    </row>
    <row r="359" spans="1:7" x14ac:dyDescent="0.25">
      <c r="A359" s="453"/>
      <c r="B359" s="453"/>
      <c r="C359" s="454"/>
      <c r="D359" s="453"/>
      <c r="E359" s="454"/>
      <c r="F359" s="453"/>
      <c r="G359" s="28"/>
    </row>
    <row r="360" spans="1:7" x14ac:dyDescent="0.25">
      <c r="A360" s="453"/>
      <c r="B360" s="453"/>
      <c r="C360" s="454"/>
      <c r="D360" s="453"/>
      <c r="E360" s="454"/>
      <c r="F360" s="453"/>
      <c r="G360" s="28"/>
    </row>
    <row r="361" spans="1:7" x14ac:dyDescent="0.25">
      <c r="A361" s="453"/>
      <c r="B361" s="453"/>
      <c r="C361" s="454"/>
      <c r="D361" s="453"/>
      <c r="E361" s="454"/>
      <c r="F361" s="453"/>
      <c r="G361" s="28"/>
    </row>
    <row r="362" spans="1:7" x14ac:dyDescent="0.25">
      <c r="A362" s="453"/>
      <c r="B362" s="453"/>
      <c r="C362" s="454"/>
      <c r="D362" s="453"/>
      <c r="E362" s="454"/>
      <c r="F362" s="453"/>
      <c r="G362" s="28"/>
    </row>
    <row r="363" spans="1:7" x14ac:dyDescent="0.25">
      <c r="A363" s="453"/>
      <c r="B363" s="453"/>
      <c r="C363" s="454"/>
      <c r="D363" s="453"/>
      <c r="E363" s="454"/>
      <c r="F363" s="453"/>
      <c r="G363" s="28"/>
    </row>
    <row r="364" spans="1:7" x14ac:dyDescent="0.25">
      <c r="A364" s="453"/>
      <c r="B364" s="453"/>
      <c r="C364" s="454"/>
      <c r="D364" s="453"/>
      <c r="E364" s="454"/>
      <c r="F364" s="453"/>
      <c r="G364" s="28"/>
    </row>
    <row r="365" spans="1:7" x14ac:dyDescent="0.25">
      <c r="A365" s="453"/>
      <c r="B365" s="453"/>
      <c r="C365" s="454"/>
      <c r="D365" s="453"/>
      <c r="E365" s="454"/>
      <c r="F365" s="453"/>
      <c r="G365" s="28"/>
    </row>
    <row r="366" spans="1:7" x14ac:dyDescent="0.25">
      <c r="A366" s="453"/>
      <c r="B366" s="453"/>
      <c r="C366" s="454"/>
      <c r="D366" s="453"/>
      <c r="E366" s="454"/>
      <c r="F366" s="453"/>
      <c r="G366" s="28"/>
    </row>
    <row r="367" spans="1:7" x14ac:dyDescent="0.25">
      <c r="A367" s="453"/>
      <c r="B367" s="453"/>
      <c r="C367" s="454"/>
      <c r="D367" s="453"/>
      <c r="E367" s="454"/>
      <c r="F367" s="453"/>
      <c r="G367" s="28"/>
    </row>
    <row r="368" spans="1:7" x14ac:dyDescent="0.25">
      <c r="A368" s="453"/>
      <c r="B368" s="453"/>
      <c r="C368" s="454"/>
      <c r="D368" s="453"/>
      <c r="E368" s="454"/>
      <c r="F368" s="453"/>
      <c r="G368" s="28"/>
    </row>
    <row r="369" spans="1:7" x14ac:dyDescent="0.25">
      <c r="A369" s="453"/>
      <c r="B369" s="453"/>
      <c r="C369" s="454"/>
      <c r="D369" s="453"/>
      <c r="E369" s="454"/>
      <c r="F369" s="453"/>
      <c r="G369" s="28"/>
    </row>
    <row r="370" spans="1:7" x14ac:dyDescent="0.25">
      <c r="A370" s="453"/>
      <c r="B370" s="453"/>
      <c r="C370" s="454"/>
      <c r="D370" s="453"/>
      <c r="E370" s="454"/>
      <c r="F370" s="453"/>
      <c r="G370" s="28"/>
    </row>
    <row r="371" spans="1:7" x14ac:dyDescent="0.25">
      <c r="A371" s="453"/>
      <c r="B371" s="453"/>
      <c r="C371" s="454"/>
      <c r="D371" s="453"/>
      <c r="E371" s="454"/>
      <c r="F371" s="453"/>
      <c r="G371" s="28"/>
    </row>
    <row r="372" spans="1:7" x14ac:dyDescent="0.25">
      <c r="A372" s="453"/>
      <c r="B372" s="453"/>
      <c r="C372" s="454"/>
      <c r="D372" s="453"/>
      <c r="E372" s="454"/>
      <c r="F372" s="453"/>
      <c r="G372" s="28"/>
    </row>
    <row r="373" spans="1:7" x14ac:dyDescent="0.25">
      <c r="A373" s="453"/>
      <c r="B373" s="453"/>
      <c r="C373" s="454"/>
      <c r="D373" s="453"/>
      <c r="E373" s="454"/>
      <c r="F373" s="453"/>
      <c r="G373" s="28"/>
    </row>
    <row r="374" spans="1:7" x14ac:dyDescent="0.25">
      <c r="A374" s="453"/>
      <c r="B374" s="453"/>
      <c r="C374" s="454"/>
      <c r="D374" s="453"/>
      <c r="E374" s="454"/>
      <c r="F374" s="453"/>
      <c r="G374" s="28"/>
    </row>
    <row r="375" spans="1:7" x14ac:dyDescent="0.25">
      <c r="A375" s="453"/>
      <c r="B375" s="453"/>
      <c r="C375" s="454"/>
      <c r="D375" s="453"/>
      <c r="E375" s="454"/>
      <c r="F375" s="453"/>
      <c r="G375" s="28"/>
    </row>
    <row r="376" spans="1:7" x14ac:dyDescent="0.25">
      <c r="A376" s="453"/>
      <c r="B376" s="453"/>
      <c r="C376" s="454"/>
      <c r="D376" s="453"/>
      <c r="E376" s="454"/>
      <c r="F376" s="453"/>
      <c r="G376" s="28"/>
    </row>
    <row r="377" spans="1:7" x14ac:dyDescent="0.25">
      <c r="A377" s="453"/>
      <c r="B377" s="453"/>
      <c r="C377" s="454"/>
      <c r="D377" s="453"/>
      <c r="E377" s="454"/>
      <c r="F377" s="453"/>
      <c r="G377" s="28"/>
    </row>
    <row r="378" spans="1:7" x14ac:dyDescent="0.25">
      <c r="A378" s="453"/>
      <c r="B378" s="453"/>
      <c r="C378" s="454"/>
      <c r="D378" s="453"/>
      <c r="E378" s="454"/>
      <c r="F378" s="453"/>
      <c r="G378" s="28"/>
    </row>
    <row r="379" spans="1:7" x14ac:dyDescent="0.25">
      <c r="A379" s="453"/>
      <c r="B379" s="453"/>
      <c r="C379" s="454"/>
      <c r="D379" s="453"/>
      <c r="E379" s="454"/>
      <c r="F379" s="453"/>
      <c r="G379" s="28"/>
    </row>
    <row r="380" spans="1:7" x14ac:dyDescent="0.25">
      <c r="A380" s="453"/>
      <c r="B380" s="453"/>
      <c r="C380" s="454"/>
      <c r="D380" s="453"/>
      <c r="E380" s="454"/>
      <c r="F380" s="453"/>
      <c r="G380" s="28"/>
    </row>
    <row r="381" spans="1:7" x14ac:dyDescent="0.25">
      <c r="A381" s="453"/>
      <c r="B381" s="453"/>
      <c r="C381" s="454"/>
      <c r="D381" s="453"/>
      <c r="E381" s="454"/>
      <c r="F381" s="453"/>
      <c r="G381" s="28"/>
    </row>
    <row r="382" spans="1:7" x14ac:dyDescent="0.25">
      <c r="A382" s="453"/>
      <c r="B382" s="453"/>
      <c r="C382" s="454"/>
      <c r="D382" s="453"/>
      <c r="E382" s="454"/>
      <c r="F382" s="453"/>
      <c r="G382" s="28"/>
    </row>
    <row r="383" spans="1:7" x14ac:dyDescent="0.25">
      <c r="A383" s="453"/>
      <c r="B383" s="453"/>
      <c r="C383" s="454"/>
      <c r="D383" s="453"/>
      <c r="E383" s="454"/>
      <c r="F383" s="453"/>
      <c r="G383" s="28"/>
    </row>
    <row r="384" spans="1:7" x14ac:dyDescent="0.25">
      <c r="A384" s="453"/>
      <c r="B384" s="453"/>
      <c r="C384" s="454"/>
      <c r="D384" s="453"/>
      <c r="E384" s="454"/>
      <c r="F384" s="453"/>
      <c r="G384" s="28"/>
    </row>
    <row r="385" spans="1:7" x14ac:dyDescent="0.25">
      <c r="A385" s="453"/>
      <c r="B385" s="453"/>
      <c r="C385" s="454"/>
      <c r="D385" s="453"/>
      <c r="E385" s="454"/>
      <c r="F385" s="453"/>
      <c r="G385" s="28"/>
    </row>
    <row r="386" spans="1:7" x14ac:dyDescent="0.25">
      <c r="A386" s="453"/>
      <c r="B386" s="453"/>
      <c r="C386" s="454"/>
      <c r="D386" s="453"/>
      <c r="E386" s="454"/>
      <c r="F386" s="453"/>
      <c r="G386" s="28"/>
    </row>
    <row r="387" spans="1:7" x14ac:dyDescent="0.25">
      <c r="A387" s="453"/>
      <c r="B387" s="453"/>
      <c r="C387" s="454"/>
      <c r="D387" s="453"/>
      <c r="E387" s="454"/>
      <c r="F387" s="453"/>
      <c r="G387" s="28"/>
    </row>
    <row r="388" spans="1:7" x14ac:dyDescent="0.25">
      <c r="A388" s="453"/>
      <c r="B388" s="453"/>
      <c r="C388" s="454"/>
      <c r="D388" s="453"/>
      <c r="E388" s="454"/>
      <c r="F388" s="453"/>
      <c r="G388" s="28"/>
    </row>
    <row r="389" spans="1:7" x14ac:dyDescent="0.25">
      <c r="A389" s="453"/>
      <c r="B389" s="453"/>
      <c r="C389" s="454"/>
      <c r="D389" s="453"/>
      <c r="E389" s="454"/>
      <c r="F389" s="453"/>
      <c r="G389" s="28"/>
    </row>
    <row r="390" spans="1:7" x14ac:dyDescent="0.25">
      <c r="A390" s="453"/>
      <c r="B390" s="453"/>
      <c r="C390" s="454"/>
      <c r="D390" s="453"/>
      <c r="E390" s="454"/>
      <c r="F390" s="453"/>
      <c r="G390" s="28"/>
    </row>
    <row r="391" spans="1:7" x14ac:dyDescent="0.25">
      <c r="A391" s="453"/>
      <c r="B391" s="453"/>
      <c r="C391" s="454"/>
      <c r="D391" s="453"/>
      <c r="E391" s="454"/>
      <c r="F391" s="453"/>
      <c r="G391" s="28"/>
    </row>
    <row r="392" spans="1:7" x14ac:dyDescent="0.25">
      <c r="A392" s="453"/>
      <c r="B392" s="453"/>
      <c r="C392" s="454"/>
      <c r="D392" s="453"/>
      <c r="E392" s="454"/>
      <c r="F392" s="453"/>
      <c r="G392" s="28"/>
    </row>
    <row r="393" spans="1:7" x14ac:dyDescent="0.25">
      <c r="A393" s="453"/>
      <c r="B393" s="453"/>
      <c r="C393" s="454"/>
      <c r="D393" s="453"/>
      <c r="E393" s="454"/>
      <c r="F393" s="453"/>
      <c r="G393" s="28"/>
    </row>
    <row r="394" spans="1:7" x14ac:dyDescent="0.25">
      <c r="A394" s="453"/>
      <c r="B394" s="453"/>
      <c r="C394" s="454"/>
      <c r="D394" s="453"/>
      <c r="E394" s="454"/>
      <c r="F394" s="453"/>
      <c r="G394" s="28"/>
    </row>
    <row r="395" spans="1:7" x14ac:dyDescent="0.25">
      <c r="A395" s="453"/>
      <c r="B395" s="453"/>
      <c r="C395" s="454"/>
      <c r="D395" s="453"/>
      <c r="E395" s="454"/>
      <c r="F395" s="453"/>
      <c r="G395" s="28"/>
    </row>
    <row r="396" spans="1:7" x14ac:dyDescent="0.25">
      <c r="A396" s="453"/>
      <c r="B396" s="453"/>
      <c r="C396" s="454"/>
      <c r="D396" s="453"/>
      <c r="E396" s="454"/>
      <c r="F396" s="453"/>
      <c r="G396" s="28"/>
    </row>
    <row r="397" spans="1:7" x14ac:dyDescent="0.25">
      <c r="A397" s="453"/>
      <c r="B397" s="453"/>
      <c r="C397" s="454"/>
      <c r="D397" s="453"/>
      <c r="E397" s="454"/>
      <c r="F397" s="453"/>
      <c r="G397" s="28"/>
    </row>
    <row r="398" spans="1:7" x14ac:dyDescent="0.25">
      <c r="A398" s="453"/>
      <c r="B398" s="453"/>
      <c r="C398" s="454"/>
      <c r="D398" s="453"/>
      <c r="E398" s="454"/>
      <c r="F398" s="453"/>
      <c r="G398" s="28"/>
    </row>
    <row r="399" spans="1:7" x14ac:dyDescent="0.25">
      <c r="A399" s="453"/>
      <c r="B399" s="453"/>
      <c r="C399" s="454"/>
      <c r="D399" s="453"/>
      <c r="E399" s="454"/>
      <c r="F399" s="453"/>
      <c r="G399" s="28"/>
    </row>
    <row r="400" spans="1:7" x14ac:dyDescent="0.25">
      <c r="A400" s="453"/>
      <c r="B400" s="453"/>
      <c r="C400" s="454"/>
      <c r="D400" s="453"/>
      <c r="E400" s="454"/>
      <c r="F400" s="453"/>
      <c r="G400" s="28"/>
    </row>
    <row r="401" spans="1:7" x14ac:dyDescent="0.25">
      <c r="A401" s="453"/>
      <c r="B401" s="453"/>
      <c r="C401" s="454"/>
      <c r="D401" s="453"/>
      <c r="E401" s="454"/>
      <c r="F401" s="453"/>
      <c r="G401" s="28"/>
    </row>
    <row r="402" spans="1:7" x14ac:dyDescent="0.25">
      <c r="A402" s="453"/>
      <c r="B402" s="453"/>
      <c r="C402" s="454"/>
      <c r="D402" s="453"/>
      <c r="E402" s="454"/>
      <c r="F402" s="453"/>
      <c r="G402" s="28"/>
    </row>
    <row r="403" spans="1:7" x14ac:dyDescent="0.25">
      <c r="A403" s="453"/>
      <c r="B403" s="453"/>
      <c r="C403" s="454"/>
      <c r="D403" s="453"/>
      <c r="E403" s="454"/>
      <c r="F403" s="453"/>
      <c r="G403" s="28"/>
    </row>
    <row r="404" spans="1:7" x14ac:dyDescent="0.25">
      <c r="A404" s="453"/>
      <c r="B404" s="453"/>
      <c r="C404" s="454"/>
      <c r="D404" s="453"/>
      <c r="E404" s="454"/>
      <c r="F404" s="453"/>
      <c r="G404" s="28"/>
    </row>
    <row r="405" spans="1:7" x14ac:dyDescent="0.25">
      <c r="A405" s="453"/>
      <c r="B405" s="453"/>
      <c r="C405" s="454"/>
      <c r="D405" s="453"/>
      <c r="E405" s="454"/>
      <c r="F405" s="453"/>
      <c r="G405" s="28"/>
    </row>
    <row r="406" spans="1:7" x14ac:dyDescent="0.25">
      <c r="A406" s="453"/>
      <c r="B406" s="453"/>
      <c r="C406" s="454"/>
      <c r="D406" s="453"/>
      <c r="E406" s="454"/>
      <c r="F406" s="453"/>
      <c r="G406" s="28"/>
    </row>
    <row r="407" spans="1:7" x14ac:dyDescent="0.25">
      <c r="A407" s="453"/>
      <c r="B407" s="453"/>
      <c r="C407" s="454"/>
      <c r="D407" s="453"/>
      <c r="E407" s="454"/>
      <c r="F407" s="453"/>
      <c r="G407" s="28"/>
    </row>
    <row r="408" spans="1:7" x14ac:dyDescent="0.25">
      <c r="A408" s="453"/>
      <c r="B408" s="453"/>
      <c r="C408" s="454"/>
      <c r="D408" s="453"/>
      <c r="E408" s="454"/>
      <c r="F408" s="453"/>
      <c r="G408" s="28"/>
    </row>
    <row r="409" spans="1:7" x14ac:dyDescent="0.25">
      <c r="A409" s="453"/>
      <c r="B409" s="453"/>
      <c r="C409" s="454"/>
      <c r="D409" s="453"/>
      <c r="E409" s="454"/>
      <c r="F409" s="453"/>
      <c r="G409" s="28"/>
    </row>
    <row r="410" spans="1:7" x14ac:dyDescent="0.25">
      <c r="A410" s="453"/>
      <c r="B410" s="453"/>
      <c r="C410" s="454"/>
      <c r="D410" s="453"/>
      <c r="E410" s="454"/>
      <c r="F410" s="453"/>
      <c r="G410" s="28"/>
    </row>
    <row r="411" spans="1:7" x14ac:dyDescent="0.25">
      <c r="A411" s="453"/>
      <c r="B411" s="453"/>
      <c r="C411" s="454"/>
      <c r="D411" s="453"/>
      <c r="E411" s="454"/>
      <c r="F411" s="453"/>
      <c r="G411" s="28"/>
    </row>
    <row r="412" spans="1:7" x14ac:dyDescent="0.25">
      <c r="A412" s="453"/>
      <c r="B412" s="453"/>
      <c r="C412" s="454"/>
      <c r="D412" s="453"/>
      <c r="E412" s="454"/>
      <c r="F412" s="453"/>
      <c r="G412" s="28"/>
    </row>
    <row r="413" spans="1:7" x14ac:dyDescent="0.25">
      <c r="A413" s="453"/>
      <c r="B413" s="453"/>
      <c r="C413" s="454"/>
      <c r="D413" s="453"/>
      <c r="E413" s="454"/>
      <c r="F413" s="453"/>
      <c r="G413" s="28"/>
    </row>
    <row r="414" spans="1:7" x14ac:dyDescent="0.25">
      <c r="A414" s="453"/>
      <c r="B414" s="453"/>
      <c r="C414" s="454"/>
      <c r="D414" s="453"/>
      <c r="E414" s="454"/>
      <c r="F414" s="453"/>
      <c r="G414" s="28"/>
    </row>
    <row r="415" spans="1:7" x14ac:dyDescent="0.25">
      <c r="A415" s="453"/>
      <c r="B415" s="453"/>
      <c r="C415" s="454"/>
      <c r="D415" s="453"/>
      <c r="E415" s="454"/>
      <c r="F415" s="453"/>
      <c r="G415" s="28"/>
    </row>
    <row r="416" spans="1:7" x14ac:dyDescent="0.25">
      <c r="A416" s="453"/>
      <c r="B416" s="453"/>
      <c r="C416" s="454"/>
      <c r="D416" s="453"/>
      <c r="E416" s="454"/>
      <c r="F416" s="453"/>
      <c r="G416" s="28"/>
    </row>
    <row r="417" spans="1:7" x14ac:dyDescent="0.25">
      <c r="A417" s="453"/>
      <c r="B417" s="453"/>
      <c r="C417" s="454"/>
      <c r="D417" s="453"/>
      <c r="E417" s="454"/>
      <c r="F417" s="453"/>
      <c r="G417" s="28"/>
    </row>
    <row r="418" spans="1:7" x14ac:dyDescent="0.25">
      <c r="A418" s="453"/>
      <c r="B418" s="453"/>
      <c r="C418" s="454"/>
      <c r="D418" s="453"/>
      <c r="E418" s="454"/>
      <c r="F418" s="453"/>
      <c r="G418" s="28"/>
    </row>
    <row r="419" spans="1:7" x14ac:dyDescent="0.25">
      <c r="A419" s="453"/>
      <c r="B419" s="453"/>
      <c r="C419" s="454"/>
      <c r="D419" s="453"/>
      <c r="E419" s="454"/>
      <c r="F419" s="453"/>
      <c r="G419" s="28"/>
    </row>
    <row r="420" spans="1:7" x14ac:dyDescent="0.25">
      <c r="A420" s="453"/>
      <c r="B420" s="453"/>
      <c r="C420" s="454"/>
      <c r="D420" s="453"/>
      <c r="E420" s="454"/>
      <c r="F420" s="453"/>
      <c r="G420" s="28"/>
    </row>
    <row r="421" spans="1:7" x14ac:dyDescent="0.25">
      <c r="A421" s="453"/>
      <c r="B421" s="453"/>
      <c r="C421" s="454"/>
      <c r="D421" s="453"/>
      <c r="E421" s="454"/>
      <c r="F421" s="453"/>
      <c r="G421" s="28"/>
    </row>
    <row r="422" spans="1:7" x14ac:dyDescent="0.25">
      <c r="A422" s="453"/>
      <c r="B422" s="453"/>
      <c r="C422" s="454"/>
      <c r="D422" s="453"/>
      <c r="E422" s="454"/>
      <c r="F422" s="453"/>
      <c r="G422" s="28"/>
    </row>
    <row r="423" spans="1:7" x14ac:dyDescent="0.25">
      <c r="A423" s="453"/>
      <c r="B423" s="453"/>
      <c r="C423" s="454"/>
      <c r="D423" s="453"/>
      <c r="E423" s="454"/>
      <c r="F423" s="453"/>
      <c r="G423" s="28"/>
    </row>
    <row r="424" spans="1:7" x14ac:dyDescent="0.25">
      <c r="A424" s="453"/>
      <c r="B424" s="453"/>
      <c r="C424" s="454"/>
      <c r="D424" s="453"/>
      <c r="E424" s="454"/>
      <c r="F424" s="453"/>
      <c r="G424" s="28"/>
    </row>
    <row r="425" spans="1:7" x14ac:dyDescent="0.25">
      <c r="A425" s="453"/>
      <c r="B425" s="453"/>
      <c r="C425" s="454"/>
      <c r="D425" s="453"/>
      <c r="E425" s="454"/>
      <c r="F425" s="453"/>
      <c r="G425" s="28"/>
    </row>
    <row r="426" spans="1:7" x14ac:dyDescent="0.25">
      <c r="A426" s="453"/>
      <c r="B426" s="453"/>
      <c r="C426" s="454"/>
      <c r="D426" s="453"/>
      <c r="E426" s="454"/>
      <c r="F426" s="453"/>
      <c r="G426" s="28"/>
    </row>
    <row r="427" spans="1:7" x14ac:dyDescent="0.25">
      <c r="A427" s="453"/>
      <c r="B427" s="453"/>
      <c r="C427" s="454"/>
      <c r="D427" s="453"/>
      <c r="E427" s="454"/>
      <c r="F427" s="453"/>
      <c r="G427" s="28"/>
    </row>
    <row r="428" spans="1:7" x14ac:dyDescent="0.25">
      <c r="A428" s="453"/>
      <c r="B428" s="453"/>
      <c r="C428" s="454"/>
      <c r="D428" s="453"/>
      <c r="E428" s="454"/>
      <c r="F428" s="453"/>
      <c r="G428" s="28"/>
    </row>
    <row r="429" spans="1:7" x14ac:dyDescent="0.25">
      <c r="A429" s="453"/>
      <c r="B429" s="453"/>
      <c r="C429" s="454"/>
      <c r="D429" s="453"/>
      <c r="E429" s="454"/>
      <c r="F429" s="453"/>
      <c r="G429" s="28"/>
    </row>
    <row r="430" spans="1:7" x14ac:dyDescent="0.25">
      <c r="A430" s="453"/>
      <c r="B430" s="453"/>
      <c r="C430" s="454"/>
      <c r="D430" s="453"/>
      <c r="E430" s="454"/>
      <c r="F430" s="453"/>
      <c r="G430" s="28"/>
    </row>
    <row r="431" spans="1:7" x14ac:dyDescent="0.25">
      <c r="A431" s="453"/>
      <c r="B431" s="453"/>
      <c r="C431" s="454"/>
      <c r="D431" s="453"/>
      <c r="E431" s="454"/>
      <c r="F431" s="453"/>
      <c r="G431" s="28"/>
    </row>
    <row r="432" spans="1:7" x14ac:dyDescent="0.25">
      <c r="A432" s="453"/>
      <c r="B432" s="453"/>
      <c r="C432" s="454"/>
      <c r="D432" s="453"/>
      <c r="E432" s="454"/>
      <c r="F432" s="453"/>
      <c r="G432" s="28"/>
    </row>
    <row r="433" spans="1:7" x14ac:dyDescent="0.25">
      <c r="A433" s="453"/>
      <c r="B433" s="453"/>
      <c r="C433" s="454"/>
      <c r="D433" s="453"/>
      <c r="E433" s="454"/>
      <c r="F433" s="453"/>
      <c r="G433" s="28"/>
    </row>
    <row r="434" spans="1:7" x14ac:dyDescent="0.25">
      <c r="A434" s="453"/>
      <c r="B434" s="453"/>
      <c r="C434" s="454"/>
      <c r="D434" s="453"/>
      <c r="E434" s="454"/>
      <c r="F434" s="453"/>
      <c r="G434" s="28"/>
    </row>
    <row r="435" spans="1:7" x14ac:dyDescent="0.25">
      <c r="A435" s="453"/>
      <c r="B435" s="453"/>
      <c r="C435" s="454"/>
      <c r="D435" s="453"/>
      <c r="E435" s="454"/>
      <c r="F435" s="453"/>
      <c r="G435" s="28"/>
    </row>
    <row r="436" spans="1:7" x14ac:dyDescent="0.25">
      <c r="A436" s="453"/>
      <c r="B436" s="453"/>
      <c r="C436" s="454"/>
      <c r="D436" s="453"/>
      <c r="E436" s="454"/>
      <c r="F436" s="453"/>
      <c r="G436" s="28"/>
    </row>
    <row r="437" spans="1:7" x14ac:dyDescent="0.25">
      <c r="A437" s="453"/>
      <c r="B437" s="453"/>
      <c r="C437" s="454"/>
      <c r="D437" s="453"/>
      <c r="E437" s="454"/>
      <c r="F437" s="453"/>
      <c r="G437" s="28"/>
    </row>
    <row r="438" spans="1:7" x14ac:dyDescent="0.25">
      <c r="A438" s="453"/>
      <c r="B438" s="453"/>
      <c r="C438" s="454"/>
      <c r="D438" s="453"/>
      <c r="E438" s="454"/>
      <c r="F438" s="453"/>
      <c r="G438" s="28"/>
    </row>
    <row r="439" spans="1:7" x14ac:dyDescent="0.25">
      <c r="A439" s="453"/>
      <c r="B439" s="453"/>
      <c r="C439" s="454"/>
      <c r="D439" s="453"/>
      <c r="E439" s="454"/>
      <c r="F439" s="453"/>
      <c r="G439" s="28"/>
    </row>
    <row r="440" spans="1:7" x14ac:dyDescent="0.25">
      <c r="A440" s="453"/>
      <c r="B440" s="453"/>
      <c r="C440" s="454"/>
      <c r="D440" s="453"/>
      <c r="E440" s="454"/>
      <c r="F440" s="453"/>
      <c r="G440" s="28"/>
    </row>
    <row r="441" spans="1:7" x14ac:dyDescent="0.25">
      <c r="A441" s="453"/>
      <c r="B441" s="453"/>
      <c r="C441" s="454"/>
      <c r="D441" s="453"/>
      <c r="E441" s="454"/>
      <c r="F441" s="453"/>
      <c r="G441" s="28"/>
    </row>
    <row r="442" spans="1:7" x14ac:dyDescent="0.25">
      <c r="A442" s="453"/>
      <c r="B442" s="453"/>
      <c r="C442" s="454"/>
      <c r="D442" s="453"/>
      <c r="E442" s="454"/>
      <c r="F442" s="453"/>
      <c r="G442" s="28"/>
    </row>
    <row r="443" spans="1:7" x14ac:dyDescent="0.25">
      <c r="A443" s="453"/>
      <c r="B443" s="453"/>
      <c r="C443" s="454"/>
      <c r="D443" s="453"/>
      <c r="E443" s="454"/>
      <c r="F443" s="453"/>
      <c r="G443" s="28"/>
    </row>
    <row r="444" spans="1:7" x14ac:dyDescent="0.25">
      <c r="A444" s="453"/>
      <c r="B444" s="453"/>
      <c r="C444" s="454"/>
      <c r="D444" s="453"/>
      <c r="E444" s="454"/>
      <c r="F444" s="453"/>
      <c r="G444" s="28"/>
    </row>
    <row r="445" spans="1:7" x14ac:dyDescent="0.25">
      <c r="A445" s="453"/>
      <c r="B445" s="453"/>
      <c r="C445" s="454"/>
      <c r="D445" s="453"/>
      <c r="E445" s="454"/>
      <c r="F445" s="453"/>
      <c r="G445" s="28"/>
    </row>
    <row r="446" spans="1:7" x14ac:dyDescent="0.25">
      <c r="A446" s="453"/>
      <c r="B446" s="453"/>
      <c r="C446" s="454"/>
      <c r="D446" s="453"/>
      <c r="E446" s="454"/>
      <c r="F446" s="453"/>
      <c r="G446" s="28"/>
    </row>
    <row r="447" spans="1:7" x14ac:dyDescent="0.25">
      <c r="A447" s="453"/>
      <c r="B447" s="453"/>
      <c r="C447" s="454"/>
      <c r="D447" s="453"/>
      <c r="E447" s="454"/>
      <c r="F447" s="453"/>
      <c r="G447" s="28"/>
    </row>
    <row r="448" spans="1:7" x14ac:dyDescent="0.25">
      <c r="A448" s="453"/>
      <c r="B448" s="453"/>
      <c r="C448" s="454"/>
      <c r="D448" s="453"/>
      <c r="E448" s="454"/>
      <c r="F448" s="453"/>
      <c r="G448" s="28"/>
    </row>
    <row r="449" spans="1:7" x14ac:dyDescent="0.25">
      <c r="A449" s="453"/>
      <c r="B449" s="453"/>
      <c r="C449" s="454"/>
      <c r="D449" s="453"/>
      <c r="E449" s="454"/>
      <c r="F449" s="453"/>
      <c r="G449" s="28"/>
    </row>
    <row r="450" spans="1:7" x14ac:dyDescent="0.25">
      <c r="A450" s="453"/>
      <c r="B450" s="453"/>
      <c r="C450" s="454"/>
      <c r="D450" s="453"/>
      <c r="E450" s="454"/>
      <c r="F450" s="453"/>
      <c r="G450" s="28"/>
    </row>
    <row r="451" spans="1:7" x14ac:dyDescent="0.25">
      <c r="A451" s="453"/>
      <c r="B451" s="453"/>
      <c r="C451" s="454"/>
      <c r="D451" s="453"/>
      <c r="E451" s="454"/>
      <c r="F451" s="453"/>
      <c r="G451" s="28"/>
    </row>
    <row r="452" spans="1:7" x14ac:dyDescent="0.25">
      <c r="A452" s="453"/>
      <c r="B452" s="453"/>
      <c r="C452" s="454"/>
      <c r="D452" s="453"/>
      <c r="E452" s="454"/>
      <c r="F452" s="453"/>
      <c r="G452" s="28"/>
    </row>
    <row r="453" spans="1:7" x14ac:dyDescent="0.25">
      <c r="A453" s="453"/>
      <c r="B453" s="453"/>
      <c r="C453" s="454"/>
      <c r="D453" s="453"/>
      <c r="E453" s="454"/>
      <c r="F453" s="453"/>
      <c r="G453" s="28"/>
    </row>
    <row r="454" spans="1:7" x14ac:dyDescent="0.25">
      <c r="A454" s="453"/>
      <c r="B454" s="453"/>
      <c r="C454" s="454"/>
      <c r="D454" s="453"/>
      <c r="E454" s="454"/>
      <c r="F454" s="453"/>
      <c r="G454" s="28"/>
    </row>
    <row r="455" spans="1:7" x14ac:dyDescent="0.25">
      <c r="A455" s="453"/>
      <c r="B455" s="453"/>
      <c r="C455" s="454"/>
      <c r="D455" s="453"/>
      <c r="E455" s="454"/>
      <c r="F455" s="453"/>
      <c r="G455" s="28"/>
    </row>
    <row r="456" spans="1:7" x14ac:dyDescent="0.25">
      <c r="A456" s="453"/>
      <c r="B456" s="453"/>
      <c r="C456" s="454"/>
      <c r="D456" s="453"/>
      <c r="E456" s="454"/>
      <c r="F456" s="453"/>
      <c r="G456" s="28"/>
    </row>
    <row r="457" spans="1:7" x14ac:dyDescent="0.25">
      <c r="A457" s="453"/>
      <c r="B457" s="453"/>
      <c r="C457" s="454"/>
      <c r="D457" s="453"/>
      <c r="E457" s="454"/>
      <c r="F457" s="453"/>
      <c r="G457" s="28"/>
    </row>
    <row r="458" spans="1:7" x14ac:dyDescent="0.25">
      <c r="A458" s="453"/>
      <c r="B458" s="453"/>
      <c r="C458" s="454"/>
      <c r="D458" s="453"/>
      <c r="E458" s="454"/>
      <c r="F458" s="453"/>
      <c r="G458" s="28"/>
    </row>
    <row r="459" spans="1:7" x14ac:dyDescent="0.25">
      <c r="A459" s="453"/>
      <c r="B459" s="453"/>
      <c r="C459" s="454"/>
      <c r="D459" s="453"/>
      <c r="E459" s="454"/>
      <c r="F459" s="453"/>
      <c r="G459" s="28"/>
    </row>
    <row r="460" spans="1:7" x14ac:dyDescent="0.25">
      <c r="A460" s="453"/>
      <c r="B460" s="453"/>
      <c r="C460" s="454"/>
      <c r="D460" s="453"/>
      <c r="E460" s="454"/>
      <c r="F460" s="453"/>
      <c r="G460" s="28"/>
    </row>
    <row r="461" spans="1:7" x14ac:dyDescent="0.25">
      <c r="A461" s="453"/>
      <c r="B461" s="453"/>
      <c r="C461" s="454"/>
      <c r="D461" s="453"/>
      <c r="E461" s="454"/>
      <c r="F461" s="453"/>
      <c r="G461" s="28"/>
    </row>
    <row r="462" spans="1:7" x14ac:dyDescent="0.25">
      <c r="A462" s="453"/>
      <c r="B462" s="453"/>
      <c r="C462" s="454"/>
      <c r="D462" s="453"/>
      <c r="E462" s="454"/>
      <c r="F462" s="453"/>
      <c r="G462" s="28"/>
    </row>
    <row r="463" spans="1:7" x14ac:dyDescent="0.25">
      <c r="A463" s="453"/>
      <c r="B463" s="453"/>
      <c r="C463" s="454"/>
      <c r="D463" s="453"/>
      <c r="E463" s="454"/>
      <c r="F463" s="453"/>
      <c r="G463" s="28"/>
    </row>
    <row r="464" spans="1:7" x14ac:dyDescent="0.25">
      <c r="A464" s="453"/>
      <c r="B464" s="453"/>
      <c r="C464" s="454"/>
      <c r="D464" s="453"/>
      <c r="E464" s="454"/>
      <c r="F464" s="453"/>
      <c r="G464" s="28"/>
    </row>
    <row r="465" spans="1:7" x14ac:dyDescent="0.25">
      <c r="A465" s="453"/>
      <c r="B465" s="453"/>
      <c r="C465" s="454"/>
      <c r="D465" s="453"/>
      <c r="E465" s="454"/>
      <c r="F465" s="453"/>
      <c r="G465" s="28"/>
    </row>
    <row r="466" spans="1:7" x14ac:dyDescent="0.25">
      <c r="A466" s="453"/>
      <c r="B466" s="453"/>
      <c r="C466" s="454"/>
      <c r="D466" s="453"/>
      <c r="E466" s="454"/>
      <c r="F466" s="453"/>
      <c r="G466" s="28"/>
    </row>
    <row r="467" spans="1:7" x14ac:dyDescent="0.25">
      <c r="A467" s="453"/>
      <c r="B467" s="453"/>
      <c r="C467" s="454"/>
      <c r="D467" s="453"/>
      <c r="E467" s="454"/>
      <c r="F467" s="453"/>
      <c r="G467" s="28"/>
    </row>
    <row r="468" spans="1:7" x14ac:dyDescent="0.25">
      <c r="A468" s="453"/>
      <c r="B468" s="453"/>
      <c r="C468" s="454"/>
      <c r="D468" s="453"/>
      <c r="E468" s="454"/>
      <c r="F468" s="453"/>
      <c r="G468" s="28"/>
    </row>
    <row r="469" spans="1:7" x14ac:dyDescent="0.25">
      <c r="A469" s="453"/>
      <c r="B469" s="453"/>
      <c r="C469" s="454"/>
      <c r="D469" s="453"/>
      <c r="E469" s="454"/>
      <c r="F469" s="453"/>
      <c r="G469" s="28"/>
    </row>
    <row r="470" spans="1:7" x14ac:dyDescent="0.25">
      <c r="A470" s="453"/>
      <c r="B470" s="453"/>
      <c r="C470" s="454"/>
      <c r="D470" s="453"/>
      <c r="E470" s="454"/>
      <c r="F470" s="453"/>
      <c r="G470" s="28"/>
    </row>
    <row r="471" spans="1:7" x14ac:dyDescent="0.25">
      <c r="A471" s="453"/>
      <c r="B471" s="453"/>
      <c r="C471" s="454"/>
      <c r="D471" s="453"/>
      <c r="E471" s="454"/>
      <c r="F471" s="453"/>
      <c r="G471" s="28"/>
    </row>
    <row r="472" spans="1:7" x14ac:dyDescent="0.25">
      <c r="A472" s="453"/>
      <c r="B472" s="453"/>
      <c r="C472" s="454"/>
      <c r="D472" s="453"/>
      <c r="E472" s="454"/>
      <c r="F472" s="453"/>
      <c r="G472" s="28"/>
    </row>
    <row r="473" spans="1:7" x14ac:dyDescent="0.25">
      <c r="A473" s="453"/>
      <c r="B473" s="453"/>
      <c r="C473" s="454"/>
      <c r="D473" s="453"/>
      <c r="E473" s="454"/>
      <c r="F473" s="453"/>
      <c r="G473" s="28"/>
    </row>
    <row r="474" spans="1:7" x14ac:dyDescent="0.25">
      <c r="A474" s="453"/>
      <c r="B474" s="453"/>
      <c r="C474" s="454"/>
      <c r="D474" s="453"/>
      <c r="E474" s="454"/>
      <c r="F474" s="453"/>
      <c r="G474" s="28"/>
    </row>
    <row r="475" spans="1:7" x14ac:dyDescent="0.25">
      <c r="A475" s="453"/>
      <c r="B475" s="453"/>
      <c r="C475" s="454"/>
      <c r="D475" s="453"/>
      <c r="E475" s="454"/>
      <c r="F475" s="453"/>
      <c r="G475" s="28"/>
    </row>
    <row r="476" spans="1:7" x14ac:dyDescent="0.25">
      <c r="A476" s="453"/>
      <c r="B476" s="453"/>
      <c r="C476" s="454"/>
      <c r="D476" s="453"/>
      <c r="E476" s="454"/>
      <c r="F476" s="453"/>
      <c r="G476" s="28"/>
    </row>
    <row r="477" spans="1:7" x14ac:dyDescent="0.25">
      <c r="A477" s="453"/>
      <c r="B477" s="453"/>
      <c r="C477" s="454"/>
      <c r="D477" s="453"/>
      <c r="E477" s="454"/>
      <c r="F477" s="453"/>
      <c r="G477" s="28"/>
    </row>
    <row r="478" spans="1:7" x14ac:dyDescent="0.25">
      <c r="A478" s="453"/>
      <c r="B478" s="453"/>
      <c r="C478" s="454"/>
      <c r="D478" s="453"/>
      <c r="E478" s="454"/>
      <c r="F478" s="453"/>
      <c r="G478" s="28"/>
    </row>
    <row r="479" spans="1:7" x14ac:dyDescent="0.25">
      <c r="A479" s="453"/>
      <c r="B479" s="453"/>
      <c r="C479" s="454"/>
      <c r="D479" s="453"/>
      <c r="E479" s="454"/>
      <c r="F479" s="453"/>
      <c r="G479" s="28"/>
    </row>
    <row r="480" spans="1:7" x14ac:dyDescent="0.25">
      <c r="A480" s="453"/>
      <c r="B480" s="453"/>
      <c r="C480" s="454"/>
      <c r="D480" s="453"/>
      <c r="E480" s="454"/>
      <c r="F480" s="453"/>
      <c r="G480" s="28"/>
    </row>
    <row r="481" spans="1:7" x14ac:dyDescent="0.25">
      <c r="A481" s="453"/>
      <c r="B481" s="453"/>
      <c r="C481" s="454"/>
      <c r="D481" s="453"/>
      <c r="E481" s="454"/>
      <c r="F481" s="453"/>
      <c r="G481" s="28"/>
    </row>
    <row r="482" spans="1:7" x14ac:dyDescent="0.25">
      <c r="A482" s="453"/>
      <c r="B482" s="453"/>
      <c r="C482" s="454"/>
      <c r="D482" s="453"/>
      <c r="E482" s="454"/>
      <c r="F482" s="453"/>
      <c r="G482" s="28"/>
    </row>
    <row r="483" spans="1:7" x14ac:dyDescent="0.25">
      <c r="A483" s="453"/>
      <c r="B483" s="453"/>
      <c r="C483" s="454"/>
      <c r="D483" s="453"/>
      <c r="E483" s="454"/>
      <c r="F483" s="453"/>
      <c r="G483" s="28"/>
    </row>
    <row r="484" spans="1:7" x14ac:dyDescent="0.25">
      <c r="A484" s="453"/>
      <c r="B484" s="453"/>
      <c r="C484" s="454"/>
      <c r="D484" s="453"/>
      <c r="E484" s="454"/>
      <c r="F484" s="453"/>
      <c r="G484" s="28"/>
    </row>
    <row r="485" spans="1:7" x14ac:dyDescent="0.25">
      <c r="A485" s="453"/>
      <c r="B485" s="453"/>
      <c r="C485" s="454"/>
      <c r="D485" s="453"/>
      <c r="E485" s="454"/>
      <c r="F485" s="453"/>
      <c r="G485" s="28"/>
    </row>
    <row r="486" spans="1:7" x14ac:dyDescent="0.25">
      <c r="A486" s="453"/>
      <c r="B486" s="453"/>
      <c r="C486" s="454"/>
      <c r="D486" s="453"/>
      <c r="E486" s="454"/>
      <c r="F486" s="453"/>
      <c r="G486" s="28"/>
    </row>
    <row r="487" spans="1:7" x14ac:dyDescent="0.25">
      <c r="A487" s="453"/>
      <c r="B487" s="453"/>
      <c r="C487" s="454"/>
      <c r="D487" s="453"/>
      <c r="E487" s="454"/>
      <c r="F487" s="453"/>
      <c r="G487" s="28"/>
    </row>
    <row r="488" spans="1:7" x14ac:dyDescent="0.25">
      <c r="A488" s="453"/>
      <c r="B488" s="453"/>
      <c r="C488" s="454"/>
      <c r="D488" s="453"/>
      <c r="E488" s="454"/>
      <c r="F488" s="453"/>
      <c r="G488" s="28"/>
    </row>
    <row r="489" spans="1:7" x14ac:dyDescent="0.25">
      <c r="A489" s="453"/>
      <c r="B489" s="453"/>
      <c r="C489" s="454"/>
      <c r="D489" s="453"/>
      <c r="E489" s="454"/>
      <c r="F489" s="453"/>
      <c r="G489" s="28"/>
    </row>
    <row r="490" spans="1:7" x14ac:dyDescent="0.25">
      <c r="A490" s="453"/>
      <c r="B490" s="453"/>
      <c r="C490" s="454"/>
      <c r="D490" s="453"/>
      <c r="E490" s="454"/>
      <c r="F490" s="453"/>
      <c r="G490" s="28"/>
    </row>
    <row r="491" spans="1:7" x14ac:dyDescent="0.25">
      <c r="A491" s="453"/>
      <c r="B491" s="453"/>
      <c r="C491" s="454"/>
      <c r="D491" s="453"/>
      <c r="E491" s="454"/>
      <c r="F491" s="453"/>
      <c r="G491" s="28"/>
    </row>
    <row r="492" spans="1:7" x14ac:dyDescent="0.25">
      <c r="A492" s="453"/>
      <c r="B492" s="453"/>
      <c r="C492" s="454"/>
      <c r="D492" s="453"/>
      <c r="E492" s="454"/>
      <c r="F492" s="453"/>
      <c r="G492" s="28"/>
    </row>
    <row r="493" spans="1:7" x14ac:dyDescent="0.25">
      <c r="A493" s="453"/>
      <c r="B493" s="453"/>
      <c r="C493" s="454"/>
      <c r="D493" s="453"/>
      <c r="E493" s="454"/>
      <c r="F493" s="453"/>
      <c r="G493" s="28"/>
    </row>
    <row r="494" spans="1:7" x14ac:dyDescent="0.25">
      <c r="A494" s="453"/>
      <c r="B494" s="453"/>
      <c r="C494" s="454"/>
      <c r="D494" s="453"/>
      <c r="E494" s="454"/>
      <c r="F494" s="453"/>
      <c r="G494" s="28"/>
    </row>
    <row r="495" spans="1:7" x14ac:dyDescent="0.25">
      <c r="A495" s="453"/>
      <c r="B495" s="453"/>
      <c r="C495" s="454"/>
      <c r="D495" s="453"/>
      <c r="E495" s="454"/>
      <c r="F495" s="453"/>
      <c r="G495" s="28"/>
    </row>
    <row r="496" spans="1:7" x14ac:dyDescent="0.25">
      <c r="A496" s="453"/>
      <c r="B496" s="453"/>
      <c r="C496" s="454"/>
      <c r="D496" s="453"/>
      <c r="E496" s="454"/>
      <c r="F496" s="453"/>
      <c r="G496" s="28"/>
    </row>
    <row r="497" spans="1:7" x14ac:dyDescent="0.25">
      <c r="A497" s="453"/>
      <c r="B497" s="453"/>
      <c r="C497" s="454"/>
      <c r="D497" s="453"/>
      <c r="E497" s="454"/>
      <c r="F497" s="453"/>
      <c r="G497" s="28"/>
    </row>
    <row r="498" spans="1:7" x14ac:dyDescent="0.25">
      <c r="A498" s="453"/>
      <c r="B498" s="453"/>
      <c r="C498" s="454"/>
      <c r="D498" s="453"/>
      <c r="E498" s="454"/>
      <c r="F498" s="453"/>
      <c r="G498" s="28"/>
    </row>
    <row r="499" spans="1:7" x14ac:dyDescent="0.25">
      <c r="A499" s="453"/>
      <c r="B499" s="453"/>
      <c r="C499" s="454"/>
      <c r="D499" s="453"/>
      <c r="E499" s="454"/>
      <c r="F499" s="453"/>
      <c r="G499" s="28"/>
    </row>
    <row r="500" spans="1:7" x14ac:dyDescent="0.25">
      <c r="A500" s="453"/>
      <c r="B500" s="453"/>
      <c r="C500" s="454"/>
      <c r="D500" s="453"/>
      <c r="E500" s="454"/>
      <c r="F500" s="453"/>
      <c r="G500" s="28"/>
    </row>
    <row r="501" spans="1:7" x14ac:dyDescent="0.25">
      <c r="A501" s="453"/>
      <c r="B501" s="453"/>
      <c r="C501" s="454"/>
      <c r="D501" s="453"/>
      <c r="E501" s="454"/>
      <c r="F501" s="453"/>
      <c r="G501" s="28"/>
    </row>
    <row r="502" spans="1:7" x14ac:dyDescent="0.25">
      <c r="A502" s="453"/>
      <c r="B502" s="453"/>
      <c r="C502" s="454"/>
      <c r="D502" s="453"/>
      <c r="E502" s="454"/>
      <c r="F502" s="453"/>
      <c r="G502" s="28"/>
    </row>
    <row r="503" spans="1:7" x14ac:dyDescent="0.25">
      <c r="A503" s="453"/>
      <c r="B503" s="453"/>
      <c r="C503" s="454"/>
      <c r="D503" s="453"/>
      <c r="E503" s="454"/>
      <c r="F503" s="453"/>
      <c r="G503" s="28"/>
    </row>
    <row r="504" spans="1:7" x14ac:dyDescent="0.25">
      <c r="A504" s="453"/>
      <c r="B504" s="453"/>
      <c r="C504" s="454"/>
      <c r="D504" s="453"/>
      <c r="E504" s="454"/>
      <c r="F504" s="453"/>
      <c r="G504" s="28"/>
    </row>
    <row r="505" spans="1:7" x14ac:dyDescent="0.25">
      <c r="A505" s="453"/>
      <c r="B505" s="453"/>
      <c r="C505" s="454"/>
      <c r="D505" s="453"/>
      <c r="E505" s="454"/>
      <c r="F505" s="453"/>
      <c r="G505" s="28"/>
    </row>
    <row r="506" spans="1:7" x14ac:dyDescent="0.25">
      <c r="A506" s="453"/>
      <c r="B506" s="453"/>
      <c r="C506" s="454"/>
      <c r="D506" s="453"/>
      <c r="E506" s="454"/>
      <c r="F506" s="453"/>
      <c r="G506" s="28"/>
    </row>
    <row r="507" spans="1:7" x14ac:dyDescent="0.25">
      <c r="A507" s="453"/>
      <c r="B507" s="453"/>
      <c r="C507" s="454"/>
      <c r="D507" s="453"/>
      <c r="E507" s="454"/>
      <c r="F507" s="453"/>
      <c r="G507" s="28"/>
    </row>
    <row r="508" spans="1:7" x14ac:dyDescent="0.25">
      <c r="A508" s="453"/>
      <c r="B508" s="453"/>
      <c r="C508" s="454"/>
      <c r="D508" s="453"/>
      <c r="E508" s="454"/>
      <c r="F508" s="453"/>
      <c r="G508" s="28"/>
    </row>
    <row r="509" spans="1:7" x14ac:dyDescent="0.25">
      <c r="A509" s="453"/>
      <c r="B509" s="453"/>
      <c r="C509" s="454"/>
      <c r="D509" s="453"/>
      <c r="E509" s="454"/>
      <c r="F509" s="453"/>
      <c r="G509" s="28"/>
    </row>
    <row r="510" spans="1:7" x14ac:dyDescent="0.25">
      <c r="A510" s="453"/>
      <c r="B510" s="453"/>
      <c r="C510" s="454"/>
      <c r="D510" s="453"/>
      <c r="E510" s="454"/>
      <c r="F510" s="453"/>
      <c r="G510" s="28"/>
    </row>
    <row r="511" spans="1:7" x14ac:dyDescent="0.25">
      <c r="A511" s="453"/>
      <c r="B511" s="453"/>
      <c r="C511" s="454"/>
      <c r="D511" s="453"/>
      <c r="E511" s="454"/>
      <c r="F511" s="453"/>
      <c r="G511" s="28"/>
    </row>
    <row r="512" spans="1:7" x14ac:dyDescent="0.25">
      <c r="A512" s="453"/>
      <c r="B512" s="453"/>
      <c r="C512" s="454"/>
      <c r="D512" s="453"/>
      <c r="E512" s="454"/>
      <c r="F512" s="453"/>
      <c r="G512" s="28"/>
    </row>
    <row r="513" spans="1:7" x14ac:dyDescent="0.25">
      <c r="A513" s="453"/>
      <c r="B513" s="453"/>
      <c r="C513" s="454"/>
      <c r="D513" s="453"/>
      <c r="E513" s="454"/>
      <c r="F513" s="453"/>
      <c r="G513" s="28"/>
    </row>
    <row r="514" spans="1:7" x14ac:dyDescent="0.25">
      <c r="A514" s="453"/>
      <c r="B514" s="453"/>
      <c r="C514" s="454"/>
      <c r="D514" s="453"/>
      <c r="E514" s="454"/>
      <c r="F514" s="453"/>
      <c r="G514" s="28"/>
    </row>
    <row r="515" spans="1:7" x14ac:dyDescent="0.25">
      <c r="A515" s="453"/>
      <c r="B515" s="453"/>
      <c r="C515" s="454"/>
      <c r="D515" s="453"/>
      <c r="E515" s="454"/>
      <c r="F515" s="453"/>
      <c r="G515" s="28"/>
    </row>
    <row r="516" spans="1:7" x14ac:dyDescent="0.25">
      <c r="A516" s="453"/>
      <c r="B516" s="453"/>
      <c r="C516" s="454"/>
      <c r="D516" s="453"/>
      <c r="E516" s="454"/>
      <c r="F516" s="453"/>
      <c r="G516" s="28"/>
    </row>
    <row r="517" spans="1:7" x14ac:dyDescent="0.25">
      <c r="A517" s="453"/>
      <c r="B517" s="453"/>
      <c r="C517" s="454"/>
      <c r="D517" s="453"/>
      <c r="E517" s="454"/>
      <c r="F517" s="453"/>
      <c r="G517" s="28"/>
    </row>
    <row r="518" spans="1:7" x14ac:dyDescent="0.25">
      <c r="A518" s="453"/>
      <c r="B518" s="453"/>
      <c r="C518" s="454"/>
      <c r="D518" s="453"/>
      <c r="E518" s="454"/>
      <c r="F518" s="453"/>
      <c r="G518" s="28"/>
    </row>
    <row r="519" spans="1:7" x14ac:dyDescent="0.25">
      <c r="A519" s="453"/>
      <c r="B519" s="453"/>
      <c r="C519" s="454"/>
      <c r="D519" s="453"/>
      <c r="E519" s="454"/>
      <c r="F519" s="453"/>
      <c r="G519" s="28"/>
    </row>
    <row r="520" spans="1:7" x14ac:dyDescent="0.25">
      <c r="A520" s="453"/>
      <c r="B520" s="453"/>
      <c r="C520" s="454"/>
      <c r="D520" s="453"/>
      <c r="E520" s="454"/>
      <c r="F520" s="453"/>
      <c r="G520" s="28"/>
    </row>
    <row r="521" spans="1:7" x14ac:dyDescent="0.25">
      <c r="A521" s="453"/>
      <c r="B521" s="453"/>
      <c r="C521" s="454"/>
      <c r="D521" s="453"/>
      <c r="E521" s="454"/>
      <c r="F521" s="453"/>
      <c r="G521" s="28"/>
    </row>
    <row r="522" spans="1:7" x14ac:dyDescent="0.25">
      <c r="A522" s="453"/>
      <c r="B522" s="453"/>
      <c r="C522" s="454"/>
      <c r="D522" s="453"/>
      <c r="E522" s="454"/>
      <c r="F522" s="453"/>
      <c r="G522" s="28"/>
    </row>
    <row r="523" spans="1:7" x14ac:dyDescent="0.25">
      <c r="A523" s="453"/>
      <c r="B523" s="453"/>
      <c r="C523" s="454"/>
      <c r="D523" s="453"/>
      <c r="E523" s="454"/>
      <c r="F523" s="453"/>
      <c r="G523" s="28"/>
    </row>
    <row r="524" spans="1:7" x14ac:dyDescent="0.25">
      <c r="A524" s="453"/>
      <c r="B524" s="453"/>
      <c r="C524" s="454"/>
      <c r="D524" s="453"/>
      <c r="E524" s="454"/>
      <c r="F524" s="453"/>
      <c r="G524" s="28"/>
    </row>
    <row r="525" spans="1:7" x14ac:dyDescent="0.25">
      <c r="A525" s="453"/>
      <c r="B525" s="453"/>
      <c r="C525" s="454"/>
      <c r="D525" s="453"/>
      <c r="E525" s="454"/>
      <c r="F525" s="453"/>
      <c r="G525" s="28"/>
    </row>
    <row r="526" spans="1:7" x14ac:dyDescent="0.25">
      <c r="A526" s="453"/>
      <c r="B526" s="453"/>
      <c r="C526" s="454"/>
      <c r="D526" s="453"/>
      <c r="E526" s="454"/>
      <c r="F526" s="453"/>
      <c r="G526" s="28"/>
    </row>
    <row r="527" spans="1:7" x14ac:dyDescent="0.25">
      <c r="A527" s="453"/>
      <c r="B527" s="453"/>
      <c r="C527" s="454"/>
      <c r="D527" s="453"/>
      <c r="E527" s="454"/>
      <c r="F527" s="453"/>
      <c r="G527" s="28"/>
    </row>
    <row r="528" spans="1:7" x14ac:dyDescent="0.25">
      <c r="A528" s="453"/>
      <c r="B528" s="453"/>
      <c r="C528" s="454"/>
      <c r="D528" s="453"/>
      <c r="E528" s="454"/>
      <c r="F528" s="453"/>
      <c r="G528" s="28"/>
    </row>
    <row r="529" spans="1:7" x14ac:dyDescent="0.25">
      <c r="A529" s="453"/>
      <c r="B529" s="453"/>
      <c r="C529" s="454"/>
      <c r="D529" s="453"/>
      <c r="E529" s="454"/>
      <c r="F529" s="453"/>
      <c r="G529" s="28"/>
    </row>
    <row r="530" spans="1:7" x14ac:dyDescent="0.25">
      <c r="A530" s="453"/>
      <c r="B530" s="453"/>
      <c r="C530" s="454"/>
      <c r="D530" s="453"/>
      <c r="E530" s="454"/>
      <c r="F530" s="453"/>
      <c r="G530" s="28"/>
    </row>
    <row r="531" spans="1:7" x14ac:dyDescent="0.25">
      <c r="A531" s="453"/>
      <c r="B531" s="453"/>
      <c r="C531" s="454"/>
      <c r="D531" s="453"/>
      <c r="E531" s="454"/>
      <c r="F531" s="453"/>
      <c r="G531" s="28"/>
    </row>
    <row r="532" spans="1:7" x14ac:dyDescent="0.25">
      <c r="A532" s="453"/>
      <c r="B532" s="453"/>
      <c r="C532" s="454"/>
      <c r="D532" s="453"/>
      <c r="E532" s="454"/>
      <c r="F532" s="453"/>
      <c r="G532" s="28"/>
    </row>
    <row r="533" spans="1:7" x14ac:dyDescent="0.25">
      <c r="A533" s="453"/>
      <c r="B533" s="453"/>
      <c r="C533" s="454"/>
      <c r="D533" s="453"/>
      <c r="E533" s="454"/>
      <c r="F533" s="453"/>
      <c r="G533" s="28"/>
    </row>
    <row r="534" spans="1:7" x14ac:dyDescent="0.25">
      <c r="A534" s="453"/>
      <c r="B534" s="453"/>
      <c r="C534" s="454"/>
      <c r="D534" s="453"/>
      <c r="E534" s="454"/>
      <c r="F534" s="453"/>
      <c r="G534" s="28"/>
    </row>
    <row r="535" spans="1:7" x14ac:dyDescent="0.25">
      <c r="A535" s="453"/>
      <c r="B535" s="453"/>
      <c r="C535" s="454"/>
      <c r="D535" s="453"/>
      <c r="E535" s="454"/>
      <c r="F535" s="453"/>
      <c r="G535" s="28"/>
    </row>
    <row r="536" spans="1:7" x14ac:dyDescent="0.25">
      <c r="A536" s="453"/>
      <c r="B536" s="453"/>
      <c r="C536" s="454"/>
      <c r="D536" s="453"/>
      <c r="E536" s="454"/>
      <c r="F536" s="453"/>
      <c r="G536" s="28"/>
    </row>
    <row r="537" spans="1:7" x14ac:dyDescent="0.25">
      <c r="A537" s="453"/>
      <c r="B537" s="453"/>
      <c r="C537" s="454"/>
      <c r="D537" s="453"/>
      <c r="E537" s="454"/>
      <c r="F537" s="453"/>
      <c r="G537" s="28"/>
    </row>
    <row r="538" spans="1:7" x14ac:dyDescent="0.25">
      <c r="A538" s="453"/>
      <c r="B538" s="453"/>
      <c r="C538" s="454"/>
      <c r="D538" s="453"/>
      <c r="E538" s="454"/>
      <c r="F538" s="453"/>
      <c r="G538" s="28"/>
    </row>
    <row r="539" spans="1:7" x14ac:dyDescent="0.25">
      <c r="A539" s="453"/>
      <c r="B539" s="453"/>
      <c r="C539" s="454"/>
      <c r="D539" s="453"/>
      <c r="E539" s="454"/>
      <c r="F539" s="453"/>
      <c r="G539" s="28"/>
    </row>
    <row r="540" spans="1:7" x14ac:dyDescent="0.25">
      <c r="A540" s="453"/>
      <c r="B540" s="453"/>
      <c r="C540" s="454"/>
      <c r="D540" s="453"/>
      <c r="E540" s="454"/>
      <c r="F540" s="453"/>
      <c r="G540" s="28"/>
    </row>
    <row r="541" spans="1:7" x14ac:dyDescent="0.25">
      <c r="A541" s="453"/>
      <c r="B541" s="453"/>
      <c r="C541" s="454"/>
      <c r="D541" s="453"/>
      <c r="E541" s="454"/>
      <c r="F541" s="453"/>
      <c r="G541" s="28"/>
    </row>
    <row r="542" spans="1:7" x14ac:dyDescent="0.25">
      <c r="A542" s="453"/>
      <c r="B542" s="453"/>
      <c r="C542" s="454"/>
      <c r="D542" s="453"/>
      <c r="E542" s="454"/>
      <c r="F542" s="453"/>
      <c r="G542" s="28"/>
    </row>
    <row r="543" spans="1:7" x14ac:dyDescent="0.25">
      <c r="A543" s="453"/>
      <c r="B543" s="453"/>
      <c r="C543" s="454"/>
      <c r="D543" s="453"/>
      <c r="E543" s="454"/>
      <c r="F543" s="453"/>
      <c r="G543" s="28"/>
    </row>
    <row r="544" spans="1:7" x14ac:dyDescent="0.25">
      <c r="A544" s="453"/>
      <c r="B544" s="453"/>
      <c r="C544" s="454"/>
      <c r="D544" s="453"/>
      <c r="E544" s="454"/>
      <c r="F544" s="453"/>
      <c r="G544" s="28"/>
    </row>
    <row r="545" spans="1:7" x14ac:dyDescent="0.25">
      <c r="A545" s="453"/>
      <c r="B545" s="453"/>
      <c r="C545" s="454"/>
      <c r="D545" s="453"/>
      <c r="E545" s="454"/>
      <c r="F545" s="453"/>
      <c r="G545" s="28"/>
    </row>
    <row r="546" spans="1:7" x14ac:dyDescent="0.25">
      <c r="A546" s="453"/>
      <c r="B546" s="453"/>
      <c r="C546" s="454"/>
      <c r="D546" s="453"/>
      <c r="E546" s="454"/>
      <c r="F546" s="453"/>
      <c r="G546" s="28"/>
    </row>
    <row r="547" spans="1:7" x14ac:dyDescent="0.25">
      <c r="A547" s="453"/>
      <c r="B547" s="453"/>
      <c r="C547" s="454"/>
      <c r="D547" s="453"/>
      <c r="E547" s="454"/>
      <c r="F547" s="453"/>
      <c r="G547" s="28"/>
    </row>
    <row r="548" spans="1:7" x14ac:dyDescent="0.25">
      <c r="A548" s="453"/>
      <c r="B548" s="453"/>
      <c r="C548" s="454"/>
      <c r="D548" s="453"/>
      <c r="E548" s="454"/>
      <c r="F548" s="453"/>
      <c r="G548" s="28"/>
    </row>
    <row r="549" spans="1:7" x14ac:dyDescent="0.25">
      <c r="A549" s="453"/>
      <c r="B549" s="453"/>
      <c r="C549" s="454"/>
      <c r="D549" s="453"/>
      <c r="E549" s="454"/>
      <c r="F549" s="453"/>
      <c r="G549" s="28"/>
    </row>
    <row r="550" spans="1:7" x14ac:dyDescent="0.25">
      <c r="A550" s="453"/>
      <c r="B550" s="453"/>
      <c r="C550" s="454"/>
      <c r="D550" s="453"/>
      <c r="E550" s="454"/>
      <c r="F550" s="453"/>
      <c r="G550" s="28"/>
    </row>
    <row r="551" spans="1:7" x14ac:dyDescent="0.25">
      <c r="A551" s="453"/>
      <c r="B551" s="453"/>
      <c r="C551" s="454"/>
      <c r="D551" s="453"/>
      <c r="E551" s="454"/>
      <c r="F551" s="453"/>
      <c r="G551" s="28"/>
    </row>
    <row r="552" spans="1:7" x14ac:dyDescent="0.25">
      <c r="A552" s="453"/>
      <c r="B552" s="453"/>
      <c r="C552" s="454"/>
      <c r="D552" s="453"/>
      <c r="E552" s="454"/>
      <c r="F552" s="453"/>
      <c r="G552" s="28"/>
    </row>
    <row r="553" spans="1:7" x14ac:dyDescent="0.25">
      <c r="A553" s="453"/>
      <c r="B553" s="453"/>
      <c r="C553" s="454"/>
      <c r="D553" s="453"/>
      <c r="E553" s="454"/>
      <c r="F553" s="453"/>
      <c r="G553" s="28"/>
    </row>
    <row r="554" spans="1:7" x14ac:dyDescent="0.25">
      <c r="A554" s="453"/>
      <c r="B554" s="453"/>
      <c r="C554" s="454"/>
      <c r="D554" s="453"/>
      <c r="E554" s="454"/>
      <c r="F554" s="453"/>
      <c r="G554" s="28"/>
    </row>
    <row r="555" spans="1:7" x14ac:dyDescent="0.25">
      <c r="A555" s="453"/>
      <c r="B555" s="453"/>
      <c r="C555" s="454"/>
      <c r="D555" s="453"/>
      <c r="E555" s="454"/>
      <c r="F555" s="453"/>
      <c r="G555" s="28"/>
    </row>
    <row r="556" spans="1:7" x14ac:dyDescent="0.25">
      <c r="A556" s="453"/>
      <c r="B556" s="453"/>
      <c r="C556" s="454"/>
      <c r="D556" s="453"/>
      <c r="E556" s="454"/>
      <c r="F556" s="453"/>
      <c r="G556" s="28"/>
    </row>
    <row r="557" spans="1:7" x14ac:dyDescent="0.25">
      <c r="A557" s="453"/>
      <c r="B557" s="453"/>
      <c r="C557" s="454"/>
      <c r="D557" s="453"/>
      <c r="E557" s="454"/>
      <c r="F557" s="453"/>
      <c r="G557" s="28"/>
    </row>
    <row r="558" spans="1:7" x14ac:dyDescent="0.25">
      <c r="A558" s="453"/>
      <c r="B558" s="453"/>
      <c r="C558" s="454"/>
      <c r="D558" s="453"/>
      <c r="E558" s="454"/>
      <c r="F558" s="453"/>
      <c r="G558" s="28"/>
    </row>
    <row r="559" spans="1:7" x14ac:dyDescent="0.25">
      <c r="A559" s="453"/>
      <c r="B559" s="453"/>
      <c r="C559" s="454"/>
      <c r="D559" s="453"/>
      <c r="E559" s="454"/>
      <c r="F559" s="453"/>
      <c r="G559" s="28"/>
    </row>
    <row r="560" spans="1:7" x14ac:dyDescent="0.25">
      <c r="A560" s="453"/>
      <c r="B560" s="453"/>
      <c r="C560" s="454"/>
      <c r="D560" s="453"/>
      <c r="E560" s="454"/>
      <c r="F560" s="453"/>
      <c r="G560" s="28"/>
    </row>
    <row r="561" spans="1:7" x14ac:dyDescent="0.25">
      <c r="A561" s="453"/>
      <c r="B561" s="453"/>
      <c r="C561" s="454"/>
      <c r="D561" s="453"/>
      <c r="E561" s="454"/>
      <c r="F561" s="453"/>
      <c r="G561" s="28"/>
    </row>
    <row r="562" spans="1:7" x14ac:dyDescent="0.25">
      <c r="A562" s="453"/>
      <c r="B562" s="453"/>
      <c r="C562" s="454"/>
      <c r="D562" s="453"/>
      <c r="E562" s="454"/>
      <c r="F562" s="453"/>
      <c r="G562" s="28"/>
    </row>
    <row r="563" spans="1:7" x14ac:dyDescent="0.25">
      <c r="A563" s="453"/>
      <c r="B563" s="453"/>
      <c r="C563" s="454"/>
      <c r="D563" s="453"/>
      <c r="E563" s="454"/>
      <c r="F563" s="453"/>
      <c r="G563" s="28"/>
    </row>
    <row r="564" spans="1:7" x14ac:dyDescent="0.25">
      <c r="A564" s="453"/>
      <c r="B564" s="453"/>
      <c r="C564" s="454"/>
      <c r="D564" s="453"/>
      <c r="E564" s="454"/>
      <c r="F564" s="453"/>
      <c r="G564" s="28"/>
    </row>
    <row r="565" spans="1:7" x14ac:dyDescent="0.25">
      <c r="A565" s="453"/>
      <c r="B565" s="453"/>
      <c r="C565" s="454"/>
      <c r="D565" s="453"/>
      <c r="E565" s="454"/>
      <c r="F565" s="453"/>
      <c r="G565" s="28"/>
    </row>
    <row r="566" spans="1:7" x14ac:dyDescent="0.25">
      <c r="A566" s="453"/>
      <c r="B566" s="453"/>
      <c r="C566" s="454"/>
      <c r="D566" s="453"/>
      <c r="E566" s="454"/>
      <c r="F566" s="453"/>
      <c r="G566" s="28"/>
    </row>
    <row r="567" spans="1:7" x14ac:dyDescent="0.25">
      <c r="A567" s="453"/>
      <c r="B567" s="453"/>
      <c r="C567" s="454"/>
      <c r="D567" s="453"/>
      <c r="E567" s="454"/>
      <c r="F567" s="453"/>
      <c r="G567" s="28"/>
    </row>
    <row r="568" spans="1:7" x14ac:dyDescent="0.25">
      <c r="A568" s="453"/>
      <c r="B568" s="453"/>
      <c r="C568" s="454"/>
      <c r="D568" s="453"/>
      <c r="E568" s="454"/>
      <c r="F568" s="453"/>
      <c r="G568" s="28"/>
    </row>
    <row r="569" spans="1:7" x14ac:dyDescent="0.25">
      <c r="A569" s="453"/>
      <c r="B569" s="453"/>
      <c r="C569" s="454"/>
      <c r="D569" s="453"/>
      <c r="E569" s="454"/>
      <c r="F569" s="453"/>
      <c r="G569" s="28"/>
    </row>
    <row r="570" spans="1:7" x14ac:dyDescent="0.25">
      <c r="A570" s="453"/>
      <c r="B570" s="453"/>
      <c r="C570" s="454"/>
      <c r="D570" s="453"/>
      <c r="E570" s="454"/>
      <c r="F570" s="453"/>
      <c r="G570" s="28"/>
    </row>
    <row r="571" spans="1:7" x14ac:dyDescent="0.25">
      <c r="A571" s="453"/>
      <c r="B571" s="453"/>
      <c r="C571" s="454"/>
      <c r="D571" s="453"/>
      <c r="E571" s="454"/>
      <c r="F571" s="453"/>
      <c r="G571" s="28"/>
    </row>
    <row r="572" spans="1:7" x14ac:dyDescent="0.25">
      <c r="A572" s="453"/>
      <c r="B572" s="453"/>
      <c r="C572" s="454"/>
      <c r="D572" s="453"/>
      <c r="E572" s="454"/>
      <c r="F572" s="453"/>
      <c r="G572" s="28"/>
    </row>
    <row r="573" spans="1:7" x14ac:dyDescent="0.25">
      <c r="A573" s="453"/>
      <c r="B573" s="453"/>
      <c r="C573" s="454"/>
      <c r="D573" s="453"/>
      <c r="E573" s="454"/>
      <c r="F573" s="453"/>
      <c r="G573" s="28"/>
    </row>
    <row r="574" spans="1:7" x14ac:dyDescent="0.25">
      <c r="A574" s="453"/>
      <c r="B574" s="453"/>
      <c r="C574" s="454"/>
      <c r="D574" s="453"/>
      <c r="E574" s="454"/>
      <c r="F574" s="453"/>
      <c r="G574" s="28"/>
    </row>
    <row r="575" spans="1:7" x14ac:dyDescent="0.25">
      <c r="A575" s="453"/>
      <c r="B575" s="453"/>
      <c r="C575" s="454"/>
      <c r="D575" s="453"/>
      <c r="E575" s="454"/>
      <c r="F575" s="453"/>
      <c r="G575" s="28"/>
    </row>
    <row r="576" spans="1:7" x14ac:dyDescent="0.25">
      <c r="A576" s="453"/>
      <c r="B576" s="453"/>
      <c r="C576" s="454"/>
      <c r="D576" s="453"/>
      <c r="E576" s="454"/>
      <c r="F576" s="453"/>
      <c r="G576" s="28"/>
    </row>
    <row r="577" spans="1:7" x14ac:dyDescent="0.25">
      <c r="A577" s="453"/>
      <c r="B577" s="453"/>
      <c r="C577" s="454"/>
      <c r="D577" s="453"/>
      <c r="E577" s="454"/>
      <c r="F577" s="453"/>
      <c r="G577" s="28"/>
    </row>
    <row r="578" spans="1:7" x14ac:dyDescent="0.25">
      <c r="A578" s="453"/>
      <c r="B578" s="453"/>
      <c r="C578" s="454"/>
      <c r="D578" s="453"/>
      <c r="E578" s="454"/>
      <c r="F578" s="453"/>
      <c r="G578" s="28"/>
    </row>
    <row r="579" spans="1:7" x14ac:dyDescent="0.25">
      <c r="A579" s="453"/>
      <c r="B579" s="453"/>
      <c r="C579" s="454"/>
      <c r="D579" s="453"/>
      <c r="E579" s="454"/>
      <c r="F579" s="453"/>
      <c r="G579" s="28"/>
    </row>
    <row r="580" spans="1:7" x14ac:dyDescent="0.25">
      <c r="A580" s="453"/>
      <c r="B580" s="453"/>
      <c r="C580" s="454"/>
      <c r="D580" s="453"/>
      <c r="E580" s="454"/>
      <c r="F580" s="453"/>
      <c r="G580" s="28"/>
    </row>
    <row r="581" spans="1:7" x14ac:dyDescent="0.25">
      <c r="A581" s="453"/>
      <c r="B581" s="453"/>
      <c r="C581" s="454"/>
      <c r="D581" s="453"/>
      <c r="E581" s="454"/>
      <c r="F581" s="453"/>
      <c r="G581" s="28"/>
    </row>
    <row r="582" spans="1:7" x14ac:dyDescent="0.25">
      <c r="A582" s="453"/>
      <c r="B582" s="453"/>
      <c r="C582" s="454"/>
      <c r="D582" s="453"/>
      <c r="E582" s="454"/>
      <c r="F582" s="453"/>
      <c r="G582" s="28"/>
    </row>
    <row r="583" spans="1:7" x14ac:dyDescent="0.25">
      <c r="A583" s="453"/>
      <c r="B583" s="453"/>
      <c r="C583" s="454"/>
      <c r="D583" s="453"/>
      <c r="E583" s="454"/>
      <c r="F583" s="453"/>
      <c r="G583" s="28"/>
    </row>
    <row r="584" spans="1:7" x14ac:dyDescent="0.25">
      <c r="A584" s="453"/>
      <c r="B584" s="453"/>
      <c r="C584" s="454"/>
      <c r="D584" s="453"/>
      <c r="E584" s="454"/>
      <c r="F584" s="453"/>
      <c r="G584" s="28"/>
    </row>
    <row r="585" spans="1:7" x14ac:dyDescent="0.25">
      <c r="A585" s="453"/>
      <c r="B585" s="453"/>
      <c r="C585" s="454"/>
      <c r="D585" s="453"/>
      <c r="E585" s="454"/>
      <c r="F585" s="453"/>
      <c r="G585" s="28"/>
    </row>
    <row r="586" spans="1:7" x14ac:dyDescent="0.25">
      <c r="A586" s="453"/>
      <c r="B586" s="453"/>
      <c r="C586" s="454"/>
      <c r="D586" s="453"/>
      <c r="E586" s="454"/>
      <c r="F586" s="453"/>
      <c r="G586" s="28"/>
    </row>
    <row r="587" spans="1:7" x14ac:dyDescent="0.25">
      <c r="A587" s="453"/>
      <c r="B587" s="453"/>
      <c r="C587" s="454"/>
      <c r="D587" s="453"/>
      <c r="E587" s="454"/>
      <c r="F587" s="453"/>
      <c r="G587" s="28"/>
    </row>
    <row r="588" spans="1:7" x14ac:dyDescent="0.25">
      <c r="A588" s="453"/>
      <c r="B588" s="453"/>
      <c r="C588" s="454"/>
      <c r="D588" s="453"/>
      <c r="E588" s="454"/>
      <c r="F588" s="453"/>
      <c r="G588" s="28"/>
    </row>
    <row r="589" spans="1:7" x14ac:dyDescent="0.25">
      <c r="A589" s="453"/>
      <c r="B589" s="453"/>
      <c r="C589" s="454"/>
      <c r="D589" s="453"/>
      <c r="E589" s="454"/>
      <c r="F589" s="453"/>
      <c r="G589" s="28"/>
    </row>
    <row r="590" spans="1:7" x14ac:dyDescent="0.25">
      <c r="A590" s="453"/>
      <c r="B590" s="453"/>
      <c r="C590" s="454"/>
      <c r="D590" s="453"/>
      <c r="E590" s="454"/>
      <c r="F590" s="453"/>
      <c r="G590" s="28"/>
    </row>
    <row r="591" spans="1:7" x14ac:dyDescent="0.25">
      <c r="A591" s="453"/>
      <c r="B591" s="453"/>
      <c r="C591" s="454"/>
      <c r="D591" s="453"/>
      <c r="E591" s="454"/>
      <c r="F591" s="453"/>
      <c r="G591" s="28"/>
    </row>
    <row r="592" spans="1:7" x14ac:dyDescent="0.25">
      <c r="A592" s="453"/>
      <c r="B592" s="453"/>
      <c r="C592" s="454"/>
      <c r="D592" s="453"/>
      <c r="E592" s="454"/>
      <c r="F592" s="453"/>
      <c r="G592" s="28"/>
    </row>
    <row r="593" spans="1:7" x14ac:dyDescent="0.25">
      <c r="A593" s="453"/>
      <c r="B593" s="453"/>
      <c r="C593" s="454"/>
      <c r="D593" s="453"/>
      <c r="E593" s="454"/>
      <c r="F593" s="453"/>
      <c r="G593" s="28"/>
    </row>
    <row r="594" spans="1:7" x14ac:dyDescent="0.25">
      <c r="A594" s="453"/>
      <c r="B594" s="453"/>
      <c r="C594" s="454"/>
      <c r="D594" s="453"/>
      <c r="E594" s="454"/>
      <c r="F594" s="453"/>
      <c r="G594" s="28"/>
    </row>
    <row r="595" spans="1:7" x14ac:dyDescent="0.25">
      <c r="A595" s="453"/>
      <c r="B595" s="453"/>
      <c r="C595" s="454"/>
      <c r="D595" s="453"/>
      <c r="E595" s="454"/>
      <c r="F595" s="453"/>
      <c r="G595" s="28"/>
    </row>
    <row r="596" spans="1:7" x14ac:dyDescent="0.25">
      <c r="A596" s="453"/>
      <c r="B596" s="453"/>
      <c r="C596" s="454"/>
      <c r="D596" s="453"/>
      <c r="E596" s="454"/>
      <c r="F596" s="453"/>
      <c r="G596" s="28"/>
    </row>
    <row r="597" spans="1:7" x14ac:dyDescent="0.25">
      <c r="A597" s="453"/>
      <c r="B597" s="453"/>
      <c r="C597" s="454"/>
      <c r="D597" s="453"/>
      <c r="E597" s="454"/>
      <c r="F597" s="453"/>
      <c r="G597" s="28"/>
    </row>
    <row r="598" spans="1:7" x14ac:dyDescent="0.25">
      <c r="A598" s="453"/>
      <c r="B598" s="453"/>
      <c r="C598" s="454"/>
      <c r="D598" s="453"/>
      <c r="E598" s="454"/>
      <c r="F598" s="453"/>
      <c r="G598" s="28"/>
    </row>
    <row r="599" spans="1:7" x14ac:dyDescent="0.25">
      <c r="A599" s="453"/>
      <c r="B599" s="453"/>
      <c r="C599" s="454"/>
      <c r="D599" s="453"/>
      <c r="E599" s="454"/>
      <c r="F599" s="453"/>
      <c r="G599" s="28"/>
    </row>
    <row r="600" spans="1:7" x14ac:dyDescent="0.25">
      <c r="A600" s="453"/>
      <c r="B600" s="453"/>
      <c r="C600" s="454"/>
      <c r="D600" s="453"/>
      <c r="E600" s="454"/>
      <c r="F600" s="453"/>
      <c r="G600" s="28"/>
    </row>
    <row r="601" spans="1:7" x14ac:dyDescent="0.25">
      <c r="A601" s="453"/>
      <c r="B601" s="453"/>
      <c r="C601" s="454"/>
      <c r="D601" s="453"/>
      <c r="E601" s="454"/>
      <c r="F601" s="453"/>
      <c r="G601" s="28"/>
    </row>
    <row r="602" spans="1:7" x14ac:dyDescent="0.25">
      <c r="A602" s="453"/>
      <c r="B602" s="453"/>
      <c r="C602" s="454"/>
      <c r="D602" s="453"/>
      <c r="E602" s="454"/>
      <c r="F602" s="453"/>
      <c r="G602" s="28"/>
    </row>
    <row r="603" spans="1:7" x14ac:dyDescent="0.25">
      <c r="A603" s="453"/>
      <c r="B603" s="453"/>
      <c r="C603" s="454"/>
      <c r="D603" s="453"/>
      <c r="E603" s="454"/>
      <c r="F603" s="453"/>
      <c r="G603" s="28"/>
    </row>
    <row r="604" spans="1:7" x14ac:dyDescent="0.25">
      <c r="A604" s="453"/>
      <c r="B604" s="453"/>
      <c r="C604" s="454"/>
      <c r="D604" s="453"/>
      <c r="E604" s="454"/>
      <c r="F604" s="453"/>
      <c r="G604" s="28"/>
    </row>
    <row r="605" spans="1:7" x14ac:dyDescent="0.25">
      <c r="A605" s="453"/>
      <c r="B605" s="453"/>
      <c r="C605" s="454"/>
      <c r="D605" s="453"/>
      <c r="E605" s="454"/>
      <c r="F605" s="453"/>
      <c r="G605" s="28"/>
    </row>
    <row r="606" spans="1:7" x14ac:dyDescent="0.25">
      <c r="A606" s="453"/>
      <c r="B606" s="453"/>
      <c r="C606" s="454"/>
      <c r="D606" s="453"/>
      <c r="E606" s="454"/>
      <c r="F606" s="453"/>
      <c r="G606" s="28"/>
    </row>
    <row r="607" spans="1:7" x14ac:dyDescent="0.25">
      <c r="A607" s="453"/>
      <c r="B607" s="453"/>
      <c r="C607" s="454"/>
      <c r="D607" s="453"/>
      <c r="E607" s="454"/>
      <c r="F607" s="453"/>
      <c r="G607" s="28"/>
    </row>
    <row r="608" spans="1:7" x14ac:dyDescent="0.25">
      <c r="A608" s="453"/>
      <c r="B608" s="453"/>
      <c r="C608" s="454"/>
      <c r="D608" s="453"/>
      <c r="E608" s="454"/>
      <c r="F608" s="453"/>
      <c r="G608" s="28"/>
    </row>
    <row r="609" spans="1:7" x14ac:dyDescent="0.25">
      <c r="A609" s="453"/>
      <c r="B609" s="453"/>
      <c r="C609" s="454"/>
      <c r="D609" s="453"/>
      <c r="E609" s="454"/>
      <c r="F609" s="453"/>
      <c r="G609" s="28"/>
    </row>
    <row r="610" spans="1:7" x14ac:dyDescent="0.25">
      <c r="A610" s="453"/>
      <c r="B610" s="453"/>
      <c r="C610" s="454"/>
      <c r="D610" s="453"/>
      <c r="E610" s="454"/>
      <c r="F610" s="453"/>
      <c r="G610" s="28"/>
    </row>
    <row r="611" spans="1:7" x14ac:dyDescent="0.25">
      <c r="A611" s="453"/>
      <c r="B611" s="453"/>
      <c r="C611" s="454"/>
      <c r="D611" s="453"/>
      <c r="E611" s="454"/>
      <c r="F611" s="453"/>
      <c r="G611" s="28"/>
    </row>
    <row r="612" spans="1:7" x14ac:dyDescent="0.25">
      <c r="A612" s="453"/>
      <c r="B612" s="453"/>
      <c r="C612" s="454"/>
      <c r="D612" s="453"/>
      <c r="E612" s="454"/>
      <c r="F612" s="453"/>
      <c r="G612" s="28"/>
    </row>
    <row r="613" spans="1:7" x14ac:dyDescent="0.25">
      <c r="A613" s="453"/>
      <c r="B613" s="453"/>
      <c r="C613" s="454"/>
      <c r="D613" s="453"/>
      <c r="E613" s="454"/>
      <c r="F613" s="453"/>
      <c r="G613" s="28"/>
    </row>
    <row r="614" spans="1:7" x14ac:dyDescent="0.25">
      <c r="A614" s="453"/>
      <c r="B614" s="453"/>
      <c r="C614" s="454"/>
      <c r="D614" s="453"/>
      <c r="E614" s="454"/>
      <c r="F614" s="453"/>
      <c r="G614" s="28"/>
    </row>
    <row r="615" spans="1:7" x14ac:dyDescent="0.25">
      <c r="A615" s="453"/>
      <c r="B615" s="453"/>
      <c r="C615" s="454"/>
      <c r="D615" s="453"/>
      <c r="E615" s="454"/>
      <c r="F615" s="453"/>
      <c r="G615" s="28"/>
    </row>
    <row r="616" spans="1:7" x14ac:dyDescent="0.25">
      <c r="A616" s="453"/>
      <c r="B616" s="453"/>
      <c r="C616" s="454"/>
      <c r="D616" s="453"/>
      <c r="E616" s="454"/>
      <c r="F616" s="453"/>
      <c r="G616" s="28"/>
    </row>
    <row r="617" spans="1:7" x14ac:dyDescent="0.25">
      <c r="A617" s="453"/>
      <c r="B617" s="453"/>
      <c r="C617" s="454"/>
      <c r="D617" s="453"/>
      <c r="E617" s="454"/>
      <c r="F617" s="453"/>
      <c r="G617" s="28"/>
    </row>
    <row r="618" spans="1:7" x14ac:dyDescent="0.25">
      <c r="A618" s="453"/>
      <c r="B618" s="453"/>
      <c r="C618" s="454"/>
      <c r="D618" s="453"/>
      <c r="E618" s="454"/>
      <c r="F618" s="453"/>
      <c r="G618" s="28"/>
    </row>
    <row r="619" spans="1:7" x14ac:dyDescent="0.25">
      <c r="A619" s="453"/>
      <c r="B619" s="453"/>
      <c r="C619" s="454"/>
      <c r="D619" s="453"/>
      <c r="E619" s="454"/>
      <c r="F619" s="453"/>
      <c r="G619" s="28"/>
    </row>
    <row r="620" spans="1:7" x14ac:dyDescent="0.25">
      <c r="A620" s="453"/>
      <c r="B620" s="453"/>
      <c r="C620" s="454"/>
      <c r="D620" s="453"/>
      <c r="E620" s="454"/>
      <c r="F620" s="453"/>
      <c r="G620" s="28"/>
    </row>
    <row r="621" spans="1:7" x14ac:dyDescent="0.25">
      <c r="A621" s="453"/>
      <c r="B621" s="453"/>
      <c r="C621" s="454"/>
      <c r="D621" s="453"/>
      <c r="E621" s="454"/>
      <c r="F621" s="453"/>
      <c r="G621" s="28"/>
    </row>
    <row r="622" spans="1:7" x14ac:dyDescent="0.25">
      <c r="A622" s="453"/>
      <c r="B622" s="453"/>
      <c r="C622" s="454"/>
      <c r="D622" s="453"/>
      <c r="E622" s="454"/>
      <c r="F622" s="453"/>
      <c r="G622" s="28"/>
    </row>
    <row r="623" spans="1:7" x14ac:dyDescent="0.25">
      <c r="A623" s="453"/>
      <c r="B623" s="453"/>
      <c r="C623" s="454"/>
      <c r="D623" s="453"/>
      <c r="E623" s="454"/>
      <c r="F623" s="453"/>
      <c r="G623" s="28"/>
    </row>
    <row r="624" spans="1:7" x14ac:dyDescent="0.25">
      <c r="A624" s="453"/>
      <c r="B624" s="453"/>
      <c r="C624" s="454"/>
      <c r="D624" s="453"/>
      <c r="E624" s="454"/>
      <c r="F624" s="453"/>
      <c r="G624" s="28"/>
    </row>
    <row r="625" spans="1:7" x14ac:dyDescent="0.25">
      <c r="A625" s="453"/>
      <c r="B625" s="453"/>
      <c r="C625" s="454"/>
      <c r="D625" s="453"/>
      <c r="E625" s="454"/>
      <c r="F625" s="453"/>
      <c r="G625" s="28"/>
    </row>
    <row r="626" spans="1:7" x14ac:dyDescent="0.25">
      <c r="A626" s="453"/>
      <c r="B626" s="453"/>
      <c r="C626" s="454"/>
      <c r="D626" s="453"/>
      <c r="E626" s="454"/>
      <c r="F626" s="453"/>
      <c r="G626" s="28"/>
    </row>
    <row r="627" spans="1:7" x14ac:dyDescent="0.25">
      <c r="A627" s="453"/>
      <c r="B627" s="453"/>
      <c r="C627" s="454"/>
      <c r="D627" s="453"/>
      <c r="E627" s="454"/>
      <c r="F627" s="453"/>
      <c r="G627" s="28"/>
    </row>
    <row r="628" spans="1:7" x14ac:dyDescent="0.25">
      <c r="A628" s="453"/>
      <c r="B628" s="453"/>
      <c r="C628" s="454"/>
      <c r="D628" s="453"/>
      <c r="E628" s="454"/>
      <c r="F628" s="453"/>
      <c r="G628" s="28"/>
    </row>
    <row r="629" spans="1:7" x14ac:dyDescent="0.25">
      <c r="A629" s="453"/>
      <c r="B629" s="453"/>
      <c r="C629" s="454"/>
      <c r="D629" s="453"/>
      <c r="E629" s="454"/>
      <c r="F629" s="453"/>
      <c r="G629" s="28"/>
    </row>
    <row r="630" spans="1:7" x14ac:dyDescent="0.25">
      <c r="A630" s="453"/>
      <c r="B630" s="453"/>
      <c r="C630" s="454"/>
      <c r="D630" s="453"/>
      <c r="E630" s="454"/>
      <c r="F630" s="453"/>
      <c r="G630" s="28"/>
    </row>
    <row r="631" spans="1:7" x14ac:dyDescent="0.25">
      <c r="A631" s="453"/>
      <c r="B631" s="453"/>
      <c r="C631" s="454"/>
      <c r="D631" s="453"/>
      <c r="E631" s="454"/>
      <c r="F631" s="453"/>
      <c r="G631" s="28"/>
    </row>
    <row r="632" spans="1:7" x14ac:dyDescent="0.25">
      <c r="A632" s="453"/>
      <c r="B632" s="453"/>
      <c r="C632" s="454"/>
      <c r="D632" s="453"/>
      <c r="E632" s="454"/>
      <c r="F632" s="453"/>
      <c r="G632" s="28"/>
    </row>
    <row r="633" spans="1:7" x14ac:dyDescent="0.25">
      <c r="A633" s="453"/>
      <c r="B633" s="453"/>
      <c r="C633" s="454"/>
      <c r="D633" s="453"/>
      <c r="E633" s="454"/>
      <c r="F633" s="453"/>
      <c r="G633" s="28"/>
    </row>
    <row r="634" spans="1:7" x14ac:dyDescent="0.25">
      <c r="A634" s="453"/>
      <c r="B634" s="453"/>
      <c r="C634" s="454"/>
      <c r="D634" s="453"/>
      <c r="E634" s="454"/>
      <c r="F634" s="453"/>
      <c r="G634" s="28"/>
    </row>
    <row r="635" spans="1:7" x14ac:dyDescent="0.25">
      <c r="A635" s="453"/>
      <c r="B635" s="453"/>
      <c r="C635" s="454"/>
      <c r="D635" s="453"/>
      <c r="E635" s="454"/>
      <c r="F635" s="453"/>
      <c r="G635" s="28"/>
    </row>
    <row r="636" spans="1:7" x14ac:dyDescent="0.25">
      <c r="A636" s="453"/>
      <c r="B636" s="453"/>
      <c r="C636" s="454"/>
      <c r="D636" s="453"/>
      <c r="E636" s="454"/>
      <c r="F636" s="453"/>
      <c r="G636" s="28"/>
    </row>
    <row r="637" spans="1:7" x14ac:dyDescent="0.25">
      <c r="A637" s="453"/>
      <c r="B637" s="453"/>
      <c r="C637" s="454"/>
      <c r="D637" s="453"/>
      <c r="E637" s="454"/>
      <c r="F637" s="453"/>
      <c r="G637" s="28"/>
    </row>
    <row r="638" spans="1:7" x14ac:dyDescent="0.25">
      <c r="A638" s="453"/>
      <c r="B638" s="453"/>
      <c r="C638" s="454"/>
      <c r="D638" s="453"/>
      <c r="E638" s="454"/>
      <c r="F638" s="453"/>
      <c r="G638" s="28"/>
    </row>
    <row r="639" spans="1:7" x14ac:dyDescent="0.25">
      <c r="A639" s="453"/>
      <c r="B639" s="453"/>
      <c r="C639" s="454"/>
      <c r="D639" s="453"/>
      <c r="E639" s="454"/>
      <c r="F639" s="453"/>
      <c r="G639" s="28"/>
    </row>
    <row r="640" spans="1:7" x14ac:dyDescent="0.25">
      <c r="A640" s="453"/>
      <c r="B640" s="453"/>
      <c r="C640" s="454"/>
      <c r="D640" s="453"/>
      <c r="E640" s="454"/>
      <c r="F640" s="453"/>
      <c r="G640" s="28"/>
    </row>
    <row r="641" spans="1:7" x14ac:dyDescent="0.25">
      <c r="A641" s="453"/>
      <c r="B641" s="453"/>
      <c r="C641" s="454"/>
      <c r="D641" s="453"/>
      <c r="E641" s="454"/>
      <c r="F641" s="453"/>
      <c r="G641" s="28"/>
    </row>
    <row r="642" spans="1:7" x14ac:dyDescent="0.25">
      <c r="A642" s="453"/>
      <c r="B642" s="453"/>
      <c r="C642" s="454"/>
      <c r="D642" s="453"/>
      <c r="E642" s="454"/>
      <c r="F642" s="453"/>
      <c r="G642" s="28"/>
    </row>
    <row r="643" spans="1:7" x14ac:dyDescent="0.25">
      <c r="A643" s="453"/>
      <c r="B643" s="453"/>
      <c r="C643" s="454"/>
      <c r="D643" s="453"/>
      <c r="E643" s="454"/>
      <c r="F643" s="453"/>
      <c r="G643" s="28"/>
    </row>
    <row r="644" spans="1:7" x14ac:dyDescent="0.25">
      <c r="A644" s="453"/>
      <c r="B644" s="453"/>
      <c r="C644" s="454"/>
      <c r="D644" s="453"/>
      <c r="E644" s="454"/>
      <c r="F644" s="453"/>
      <c r="G644" s="28"/>
    </row>
    <row r="645" spans="1:7" x14ac:dyDescent="0.25">
      <c r="A645" s="453"/>
      <c r="B645" s="453"/>
      <c r="C645" s="454"/>
      <c r="D645" s="453"/>
      <c r="E645" s="454"/>
      <c r="F645" s="453"/>
      <c r="G645" s="28"/>
    </row>
    <row r="646" spans="1:7" x14ac:dyDescent="0.25">
      <c r="A646" s="453"/>
      <c r="B646" s="453"/>
      <c r="C646" s="454"/>
      <c r="D646" s="453"/>
      <c r="E646" s="454"/>
      <c r="F646" s="453"/>
      <c r="G646" s="28"/>
    </row>
    <row r="647" spans="1:7" x14ac:dyDescent="0.25">
      <c r="A647" s="453"/>
      <c r="B647" s="453"/>
      <c r="C647" s="454"/>
      <c r="D647" s="453"/>
      <c r="E647" s="454"/>
      <c r="F647" s="453"/>
      <c r="G647" s="28"/>
    </row>
    <row r="648" spans="1:7" x14ac:dyDescent="0.25">
      <c r="A648" s="453"/>
      <c r="B648" s="453"/>
      <c r="C648" s="454"/>
      <c r="D648" s="453"/>
      <c r="E648" s="454"/>
      <c r="F648" s="453"/>
      <c r="G648" s="28"/>
    </row>
    <row r="649" spans="1:7" x14ac:dyDescent="0.25">
      <c r="A649" s="453"/>
      <c r="B649" s="453"/>
      <c r="C649" s="454"/>
      <c r="D649" s="453"/>
      <c r="E649" s="454"/>
      <c r="F649" s="453"/>
      <c r="G649" s="28"/>
    </row>
    <row r="650" spans="1:7" x14ac:dyDescent="0.25">
      <c r="A650" s="453"/>
      <c r="B650" s="453"/>
      <c r="C650" s="454"/>
      <c r="D650" s="453"/>
      <c r="E650" s="454"/>
      <c r="F650" s="453"/>
      <c r="G650" s="28"/>
    </row>
    <row r="651" spans="1:7" x14ac:dyDescent="0.25">
      <c r="A651" s="453"/>
      <c r="B651" s="453"/>
      <c r="C651" s="454"/>
      <c r="D651" s="453"/>
      <c r="E651" s="454"/>
      <c r="F651" s="453"/>
      <c r="G651" s="28"/>
    </row>
    <row r="652" spans="1:7" x14ac:dyDescent="0.25">
      <c r="A652" s="453"/>
      <c r="B652" s="453"/>
      <c r="C652" s="454"/>
      <c r="D652" s="453"/>
      <c r="E652" s="454"/>
      <c r="F652" s="453"/>
      <c r="G652" s="28"/>
    </row>
    <row r="653" spans="1:7" x14ac:dyDescent="0.25">
      <c r="A653" s="453"/>
      <c r="B653" s="453"/>
      <c r="C653" s="454"/>
      <c r="D653" s="453"/>
      <c r="E653" s="454"/>
      <c r="F653" s="453"/>
      <c r="G653" s="28"/>
    </row>
    <row r="654" spans="1:7" x14ac:dyDescent="0.25">
      <c r="A654" s="453"/>
      <c r="B654" s="453"/>
      <c r="C654" s="454"/>
      <c r="D654" s="453"/>
      <c r="E654" s="454"/>
      <c r="F654" s="453"/>
      <c r="G654" s="28"/>
    </row>
    <row r="655" spans="1:7" x14ac:dyDescent="0.25">
      <c r="A655" s="453"/>
      <c r="B655" s="453"/>
      <c r="C655" s="454"/>
      <c r="D655" s="453"/>
      <c r="E655" s="454"/>
      <c r="F655" s="453"/>
      <c r="G655" s="28"/>
    </row>
    <row r="656" spans="1:7" x14ac:dyDescent="0.25">
      <c r="A656" s="453"/>
      <c r="B656" s="453"/>
      <c r="C656" s="454"/>
      <c r="D656" s="453"/>
      <c r="E656" s="454"/>
      <c r="F656" s="453"/>
      <c r="G656" s="28"/>
    </row>
    <row r="657" spans="1:7" x14ac:dyDescent="0.25">
      <c r="A657" s="453"/>
      <c r="B657" s="453"/>
      <c r="C657" s="454"/>
      <c r="D657" s="453"/>
      <c r="E657" s="454"/>
      <c r="F657" s="453"/>
      <c r="G657" s="28"/>
    </row>
    <row r="658" spans="1:7" x14ac:dyDescent="0.25">
      <c r="A658" s="453"/>
      <c r="B658" s="453"/>
      <c r="C658" s="454"/>
      <c r="D658" s="453"/>
      <c r="E658" s="454"/>
      <c r="F658" s="453"/>
      <c r="G658" s="28"/>
    </row>
    <row r="659" spans="1:7" x14ac:dyDescent="0.25">
      <c r="A659" s="453"/>
      <c r="B659" s="453"/>
      <c r="C659" s="454"/>
      <c r="D659" s="453"/>
      <c r="E659" s="454"/>
      <c r="F659" s="453"/>
      <c r="G659" s="28"/>
    </row>
    <row r="660" spans="1:7" x14ac:dyDescent="0.25">
      <c r="A660" s="453"/>
      <c r="B660" s="453"/>
      <c r="C660" s="454"/>
      <c r="D660" s="453"/>
      <c r="E660" s="454"/>
      <c r="F660" s="453"/>
      <c r="G660" s="28"/>
    </row>
    <row r="661" spans="1:7" x14ac:dyDescent="0.25">
      <c r="A661" s="453"/>
      <c r="B661" s="453"/>
      <c r="C661" s="454"/>
      <c r="D661" s="453"/>
      <c r="E661" s="454"/>
      <c r="F661" s="453"/>
      <c r="G661" s="28"/>
    </row>
    <row r="662" spans="1:7" x14ac:dyDescent="0.25">
      <c r="A662" s="453"/>
      <c r="B662" s="453"/>
      <c r="C662" s="454"/>
      <c r="D662" s="453"/>
      <c r="E662" s="454"/>
      <c r="F662" s="453"/>
      <c r="G662" s="28"/>
    </row>
    <row r="663" spans="1:7" x14ac:dyDescent="0.25">
      <c r="A663" s="453"/>
      <c r="B663" s="453"/>
      <c r="C663" s="454"/>
      <c r="D663" s="453"/>
      <c r="E663" s="454"/>
      <c r="F663" s="453"/>
      <c r="G663" s="28"/>
    </row>
    <row r="664" spans="1:7" x14ac:dyDescent="0.25">
      <c r="A664" s="453"/>
      <c r="B664" s="453"/>
      <c r="C664" s="454"/>
      <c r="D664" s="453"/>
      <c r="E664" s="454"/>
      <c r="F664" s="453"/>
      <c r="G664" s="28"/>
    </row>
    <row r="665" spans="1:7" x14ac:dyDescent="0.25">
      <c r="A665" s="453"/>
      <c r="B665" s="453"/>
      <c r="C665" s="454"/>
      <c r="D665" s="453"/>
      <c r="E665" s="454"/>
      <c r="F665" s="453"/>
      <c r="G665" s="28"/>
    </row>
    <row r="666" spans="1:7" x14ac:dyDescent="0.25">
      <c r="A666" s="453"/>
      <c r="B666" s="453"/>
      <c r="C666" s="454"/>
      <c r="D666" s="453"/>
      <c r="E666" s="454"/>
      <c r="F666" s="453"/>
      <c r="G666" s="28"/>
    </row>
    <row r="667" spans="1:7" x14ac:dyDescent="0.25">
      <c r="A667" s="453"/>
      <c r="B667" s="453"/>
      <c r="C667" s="454"/>
      <c r="D667" s="453"/>
      <c r="E667" s="454"/>
      <c r="F667" s="453"/>
      <c r="G667" s="28"/>
    </row>
    <row r="668" spans="1:7" x14ac:dyDescent="0.25">
      <c r="A668" s="453"/>
      <c r="B668" s="453"/>
      <c r="C668" s="454"/>
      <c r="D668" s="453"/>
      <c r="E668" s="454"/>
      <c r="F668" s="453"/>
      <c r="G668" s="28"/>
    </row>
    <row r="669" spans="1:7" x14ac:dyDescent="0.25">
      <c r="A669" s="453"/>
      <c r="B669" s="453"/>
      <c r="C669" s="454"/>
      <c r="D669" s="453"/>
      <c r="E669" s="454"/>
      <c r="F669" s="453"/>
      <c r="G669" s="28"/>
    </row>
    <row r="670" spans="1:7" x14ac:dyDescent="0.25">
      <c r="A670" s="453"/>
      <c r="B670" s="453"/>
      <c r="C670" s="454"/>
      <c r="D670" s="453"/>
      <c r="E670" s="454"/>
      <c r="F670" s="453"/>
      <c r="G670" s="28"/>
    </row>
    <row r="671" spans="1:7" x14ac:dyDescent="0.25">
      <c r="A671" s="453"/>
      <c r="B671" s="453"/>
      <c r="C671" s="454"/>
      <c r="D671" s="453"/>
      <c r="E671" s="454"/>
      <c r="F671" s="453"/>
      <c r="G671" s="28"/>
    </row>
    <row r="672" spans="1:7" x14ac:dyDescent="0.25">
      <c r="A672" s="453"/>
      <c r="B672" s="453"/>
      <c r="C672" s="454"/>
      <c r="D672" s="453"/>
      <c r="E672" s="454"/>
      <c r="F672" s="453"/>
      <c r="G672" s="28"/>
    </row>
    <row r="673" spans="1:7" x14ac:dyDescent="0.25">
      <c r="A673" s="453"/>
      <c r="B673" s="453"/>
      <c r="C673" s="454"/>
      <c r="D673" s="453"/>
      <c r="E673" s="454"/>
      <c r="F673" s="453"/>
      <c r="G673" s="28"/>
    </row>
    <row r="674" spans="1:7" x14ac:dyDescent="0.25">
      <c r="A674" s="453"/>
      <c r="B674" s="453"/>
      <c r="C674" s="454"/>
      <c r="D674" s="453"/>
      <c r="E674" s="454"/>
      <c r="F674" s="453"/>
      <c r="G674" s="28"/>
    </row>
    <row r="675" spans="1:7" x14ac:dyDescent="0.25">
      <c r="A675" s="453"/>
      <c r="B675" s="453"/>
      <c r="C675" s="454"/>
      <c r="D675" s="453"/>
      <c r="E675" s="454"/>
      <c r="F675" s="453"/>
      <c r="G675" s="28"/>
    </row>
    <row r="676" spans="1:7" x14ac:dyDescent="0.25">
      <c r="A676" s="453"/>
      <c r="B676" s="453"/>
      <c r="C676" s="454"/>
      <c r="D676" s="453"/>
      <c r="E676" s="454"/>
      <c r="F676" s="453"/>
      <c r="G676" s="28"/>
    </row>
    <row r="677" spans="1:7" x14ac:dyDescent="0.25">
      <c r="A677" s="453"/>
      <c r="B677" s="453"/>
      <c r="C677" s="454"/>
      <c r="D677" s="453"/>
      <c r="E677" s="454"/>
      <c r="F677" s="453"/>
      <c r="G677" s="28"/>
    </row>
    <row r="678" spans="1:7" x14ac:dyDescent="0.25">
      <c r="A678" s="453"/>
      <c r="B678" s="453"/>
      <c r="C678" s="454"/>
      <c r="D678" s="453"/>
      <c r="E678" s="454"/>
      <c r="F678" s="453"/>
      <c r="G678" s="28"/>
    </row>
    <row r="679" spans="1:7" x14ac:dyDescent="0.25">
      <c r="A679" s="453"/>
      <c r="B679" s="453"/>
      <c r="C679" s="454"/>
      <c r="D679" s="453"/>
      <c r="E679" s="454"/>
      <c r="F679" s="453"/>
      <c r="G679" s="28"/>
    </row>
    <row r="680" spans="1:7" x14ac:dyDescent="0.25">
      <c r="A680" s="453"/>
      <c r="B680" s="453"/>
      <c r="C680" s="454"/>
      <c r="D680" s="453"/>
      <c r="E680" s="454"/>
      <c r="F680" s="453"/>
      <c r="G680" s="28"/>
    </row>
    <row r="681" spans="1:7" x14ac:dyDescent="0.25">
      <c r="A681" s="453"/>
      <c r="B681" s="453"/>
      <c r="C681" s="454"/>
      <c r="D681" s="453"/>
      <c r="E681" s="454"/>
      <c r="F681" s="453"/>
      <c r="G681" s="28"/>
    </row>
    <row r="682" spans="1:7" x14ac:dyDescent="0.25">
      <c r="A682" s="453"/>
      <c r="B682" s="453"/>
      <c r="C682" s="454"/>
      <c r="D682" s="453"/>
      <c r="E682" s="454"/>
      <c r="F682" s="453"/>
      <c r="G682" s="28"/>
    </row>
    <row r="683" spans="1:7" x14ac:dyDescent="0.25">
      <c r="A683" s="453"/>
      <c r="B683" s="453"/>
      <c r="C683" s="454"/>
      <c r="D683" s="453"/>
      <c r="E683" s="454"/>
      <c r="F683" s="453"/>
      <c r="G683" s="28"/>
    </row>
    <row r="684" spans="1:7" x14ac:dyDescent="0.25">
      <c r="A684" s="453"/>
      <c r="B684" s="453"/>
      <c r="C684" s="454"/>
      <c r="D684" s="453"/>
      <c r="E684" s="454"/>
      <c r="F684" s="453"/>
      <c r="G684" s="28"/>
    </row>
    <row r="685" spans="1:7" x14ac:dyDescent="0.25">
      <c r="A685" s="453"/>
      <c r="B685" s="453"/>
      <c r="C685" s="454"/>
      <c r="D685" s="453"/>
      <c r="E685" s="454"/>
      <c r="F685" s="453"/>
      <c r="G685" s="28"/>
    </row>
    <row r="686" spans="1:7" x14ac:dyDescent="0.25">
      <c r="A686" s="453"/>
      <c r="B686" s="453"/>
      <c r="C686" s="454"/>
      <c r="D686" s="453"/>
      <c r="E686" s="454"/>
      <c r="F686" s="453"/>
      <c r="G686" s="28"/>
    </row>
    <row r="687" spans="1:7" x14ac:dyDescent="0.25">
      <c r="A687" s="453"/>
      <c r="B687" s="453"/>
      <c r="C687" s="454"/>
      <c r="D687" s="453"/>
      <c r="E687" s="454"/>
      <c r="F687" s="453"/>
      <c r="G687" s="28"/>
    </row>
    <row r="688" spans="1:7" x14ac:dyDescent="0.25">
      <c r="A688" s="453"/>
      <c r="B688" s="453"/>
      <c r="C688" s="454"/>
      <c r="D688" s="453"/>
      <c r="E688" s="454"/>
      <c r="F688" s="453"/>
      <c r="G688" s="28"/>
    </row>
    <row r="689" spans="1:7" x14ac:dyDescent="0.25">
      <c r="A689" s="453"/>
      <c r="B689" s="453"/>
      <c r="C689" s="454"/>
      <c r="D689" s="453"/>
      <c r="E689" s="454"/>
      <c r="F689" s="453"/>
      <c r="G689" s="28"/>
    </row>
    <row r="690" spans="1:7" x14ac:dyDescent="0.25">
      <c r="A690" s="453"/>
      <c r="B690" s="453"/>
      <c r="C690" s="454"/>
      <c r="D690" s="453"/>
      <c r="E690" s="454"/>
      <c r="F690" s="453"/>
      <c r="G690" s="28"/>
    </row>
    <row r="691" spans="1:7" x14ac:dyDescent="0.25">
      <c r="A691" s="453"/>
      <c r="B691" s="453"/>
      <c r="C691" s="454"/>
      <c r="D691" s="453"/>
      <c r="E691" s="454"/>
      <c r="F691" s="453"/>
      <c r="G691" s="28"/>
    </row>
    <row r="692" spans="1:7" x14ac:dyDescent="0.25">
      <c r="A692" s="453"/>
      <c r="B692" s="453"/>
      <c r="C692" s="454"/>
      <c r="D692" s="453"/>
      <c r="E692" s="454"/>
      <c r="F692" s="453"/>
      <c r="G692" s="28"/>
    </row>
    <row r="693" spans="1:7" x14ac:dyDescent="0.25">
      <c r="A693" s="453"/>
      <c r="B693" s="453"/>
      <c r="C693" s="454"/>
      <c r="D693" s="453"/>
      <c r="E693" s="454"/>
      <c r="F693" s="453"/>
      <c r="G693" s="28"/>
    </row>
    <row r="694" spans="1:7" x14ac:dyDescent="0.25">
      <c r="A694" s="453"/>
      <c r="B694" s="453"/>
      <c r="C694" s="454"/>
      <c r="D694" s="453"/>
      <c r="E694" s="454"/>
      <c r="F694" s="453"/>
      <c r="G694" s="28"/>
    </row>
    <row r="695" spans="1:7" x14ac:dyDescent="0.25">
      <c r="A695" s="453"/>
      <c r="B695" s="453"/>
      <c r="C695" s="454"/>
      <c r="D695" s="453"/>
      <c r="E695" s="454"/>
      <c r="F695" s="453"/>
      <c r="G695" s="28"/>
    </row>
    <row r="696" spans="1:7" x14ac:dyDescent="0.25">
      <c r="A696" s="453"/>
      <c r="B696" s="453"/>
      <c r="C696" s="454"/>
      <c r="D696" s="453"/>
      <c r="E696" s="454"/>
      <c r="F696" s="453"/>
      <c r="G696" s="28"/>
    </row>
    <row r="697" spans="1:7" x14ac:dyDescent="0.25">
      <c r="A697" s="453"/>
      <c r="B697" s="453"/>
      <c r="C697" s="454"/>
      <c r="D697" s="453"/>
      <c r="E697" s="454"/>
      <c r="F697" s="453"/>
      <c r="G697" s="28"/>
    </row>
    <row r="698" spans="1:7" x14ac:dyDescent="0.25">
      <c r="A698" s="453"/>
      <c r="B698" s="453"/>
      <c r="C698" s="454"/>
      <c r="D698" s="453"/>
      <c r="E698" s="454"/>
      <c r="F698" s="453"/>
      <c r="G698" s="28"/>
    </row>
    <row r="699" spans="1:7" x14ac:dyDescent="0.25">
      <c r="A699" s="453"/>
      <c r="B699" s="453"/>
      <c r="C699" s="454"/>
      <c r="D699" s="453"/>
      <c r="E699" s="454"/>
      <c r="F699" s="453"/>
      <c r="G699" s="28"/>
    </row>
    <row r="700" spans="1:7" x14ac:dyDescent="0.25">
      <c r="A700" s="453"/>
      <c r="B700" s="453"/>
      <c r="C700" s="454"/>
      <c r="D700" s="453"/>
      <c r="E700" s="454"/>
      <c r="F700" s="453"/>
      <c r="G700" s="28"/>
    </row>
    <row r="701" spans="1:7" x14ac:dyDescent="0.25">
      <c r="A701" s="453"/>
      <c r="B701" s="453"/>
      <c r="C701" s="454"/>
      <c r="D701" s="453"/>
      <c r="E701" s="454"/>
      <c r="F701" s="453"/>
      <c r="G701" s="28"/>
    </row>
    <row r="702" spans="1:7" x14ac:dyDescent="0.25">
      <c r="A702" s="453"/>
      <c r="B702" s="453"/>
      <c r="C702" s="454"/>
      <c r="D702" s="453"/>
      <c r="E702" s="454"/>
      <c r="F702" s="453"/>
      <c r="G702" s="28"/>
    </row>
    <row r="703" spans="1:7" x14ac:dyDescent="0.25">
      <c r="A703" s="453"/>
      <c r="B703" s="453"/>
      <c r="C703" s="454"/>
      <c r="D703" s="453"/>
      <c r="E703" s="454"/>
      <c r="F703" s="453"/>
      <c r="G703" s="28"/>
    </row>
    <row r="704" spans="1:7" x14ac:dyDescent="0.25">
      <c r="A704" s="453"/>
      <c r="B704" s="453"/>
      <c r="C704" s="454"/>
      <c r="D704" s="453"/>
      <c r="E704" s="454"/>
      <c r="F704" s="453"/>
      <c r="G704" s="28"/>
    </row>
    <row r="705" spans="1:7" x14ac:dyDescent="0.25">
      <c r="A705" s="453"/>
      <c r="B705" s="453"/>
      <c r="C705" s="454"/>
      <c r="D705" s="453"/>
      <c r="E705" s="454"/>
      <c r="F705" s="453"/>
      <c r="G705" s="28"/>
    </row>
    <row r="706" spans="1:7" x14ac:dyDescent="0.25">
      <c r="A706" s="453"/>
      <c r="B706" s="453"/>
      <c r="C706" s="454"/>
      <c r="D706" s="453"/>
      <c r="E706" s="454"/>
      <c r="F706" s="453"/>
      <c r="G706" s="28"/>
    </row>
    <row r="707" spans="1:7" x14ac:dyDescent="0.25">
      <c r="A707" s="453"/>
      <c r="B707" s="453"/>
      <c r="C707" s="454"/>
      <c r="D707" s="453"/>
      <c r="E707" s="454"/>
      <c r="F707" s="453"/>
      <c r="G707" s="28"/>
    </row>
    <row r="708" spans="1:7" x14ac:dyDescent="0.25">
      <c r="A708" s="453"/>
      <c r="B708" s="453"/>
      <c r="C708" s="454"/>
      <c r="D708" s="453"/>
      <c r="E708" s="454"/>
      <c r="F708" s="453"/>
      <c r="G708" s="28"/>
    </row>
    <row r="709" spans="1:7" x14ac:dyDescent="0.25">
      <c r="A709" s="453"/>
      <c r="B709" s="453"/>
      <c r="C709" s="454"/>
      <c r="D709" s="453"/>
      <c r="E709" s="454"/>
      <c r="F709" s="453"/>
      <c r="G709" s="28"/>
    </row>
    <row r="710" spans="1:7" x14ac:dyDescent="0.25">
      <c r="A710" s="453"/>
      <c r="B710" s="453"/>
      <c r="C710" s="454"/>
      <c r="D710" s="453"/>
      <c r="E710" s="454"/>
      <c r="F710" s="453"/>
      <c r="G710" s="28"/>
    </row>
    <row r="711" spans="1:7" x14ac:dyDescent="0.25">
      <c r="A711" s="453"/>
      <c r="B711" s="453"/>
      <c r="C711" s="454"/>
      <c r="D711" s="453"/>
      <c r="E711" s="454"/>
      <c r="F711" s="453"/>
      <c r="G711" s="28"/>
    </row>
    <row r="712" spans="1:7" x14ac:dyDescent="0.25">
      <c r="A712" s="453"/>
      <c r="B712" s="453"/>
      <c r="C712" s="454"/>
      <c r="D712" s="453"/>
      <c r="E712" s="454"/>
      <c r="F712" s="453"/>
      <c r="G712" s="28"/>
    </row>
    <row r="713" spans="1:7" x14ac:dyDescent="0.25">
      <c r="A713" s="453"/>
      <c r="B713" s="453"/>
      <c r="C713" s="454"/>
      <c r="D713" s="453"/>
      <c r="E713" s="454"/>
      <c r="F713" s="453"/>
      <c r="G713" s="28"/>
    </row>
    <row r="714" spans="1:7" x14ac:dyDescent="0.25">
      <c r="A714" s="453"/>
      <c r="B714" s="453"/>
      <c r="C714" s="454"/>
      <c r="D714" s="453"/>
      <c r="E714" s="454"/>
      <c r="F714" s="453"/>
      <c r="G714" s="28"/>
    </row>
    <row r="715" spans="1:7" x14ac:dyDescent="0.25">
      <c r="A715" s="453"/>
      <c r="B715" s="453"/>
      <c r="C715" s="454"/>
      <c r="D715" s="453"/>
      <c r="E715" s="454"/>
      <c r="F715" s="453"/>
      <c r="G715" s="28"/>
    </row>
    <row r="716" spans="1:7" x14ac:dyDescent="0.25">
      <c r="A716" s="453"/>
      <c r="B716" s="453"/>
      <c r="C716" s="454"/>
      <c r="D716" s="453"/>
      <c r="E716" s="454"/>
      <c r="F716" s="453"/>
      <c r="G716" s="28"/>
    </row>
    <row r="717" spans="1:7" x14ac:dyDescent="0.25">
      <c r="A717" s="453"/>
      <c r="B717" s="453"/>
      <c r="C717" s="454"/>
      <c r="D717" s="453"/>
      <c r="E717" s="454"/>
      <c r="F717" s="453"/>
      <c r="G717" s="28"/>
    </row>
    <row r="718" spans="1:7" x14ac:dyDescent="0.25">
      <c r="A718" s="453"/>
      <c r="B718" s="453"/>
      <c r="C718" s="454"/>
      <c r="D718" s="453"/>
      <c r="E718" s="454"/>
      <c r="F718" s="453"/>
      <c r="G718" s="28"/>
    </row>
    <row r="719" spans="1:7" x14ac:dyDescent="0.25">
      <c r="A719" s="453"/>
      <c r="B719" s="453"/>
      <c r="C719" s="454"/>
      <c r="D719" s="453"/>
      <c r="E719" s="454"/>
      <c r="F719" s="453"/>
      <c r="G719" s="28"/>
    </row>
    <row r="720" spans="1:7" x14ac:dyDescent="0.25">
      <c r="A720" s="453"/>
      <c r="B720" s="453"/>
      <c r="C720" s="454"/>
      <c r="D720" s="453"/>
      <c r="E720" s="454"/>
      <c r="F720" s="453"/>
      <c r="G720" s="28"/>
    </row>
    <row r="721" spans="1:7" x14ac:dyDescent="0.25">
      <c r="A721" s="453"/>
      <c r="B721" s="453"/>
      <c r="C721" s="454"/>
      <c r="D721" s="453"/>
      <c r="E721" s="454"/>
      <c r="F721" s="453"/>
      <c r="G721" s="28"/>
    </row>
    <row r="722" spans="1:7" x14ac:dyDescent="0.25">
      <c r="A722" s="453"/>
      <c r="B722" s="453"/>
      <c r="C722" s="454"/>
      <c r="D722" s="453"/>
      <c r="E722" s="454"/>
      <c r="F722" s="453"/>
      <c r="G722" s="28"/>
    </row>
    <row r="723" spans="1:7" x14ac:dyDescent="0.25">
      <c r="A723" s="453"/>
      <c r="B723" s="453"/>
      <c r="C723" s="454"/>
      <c r="D723" s="453"/>
      <c r="E723" s="454"/>
      <c r="F723" s="453"/>
      <c r="G723" s="28"/>
    </row>
    <row r="724" spans="1:7" x14ac:dyDescent="0.25">
      <c r="A724" s="453"/>
      <c r="B724" s="453"/>
      <c r="C724" s="454"/>
      <c r="D724" s="453"/>
      <c r="E724" s="454"/>
      <c r="F724" s="453"/>
      <c r="G724" s="28"/>
    </row>
    <row r="725" spans="1:7" x14ac:dyDescent="0.25">
      <c r="A725" s="453"/>
      <c r="B725" s="453"/>
      <c r="C725" s="454"/>
      <c r="D725" s="453"/>
      <c r="E725" s="454"/>
      <c r="F725" s="453"/>
      <c r="G725" s="28"/>
    </row>
    <row r="726" spans="1:7" x14ac:dyDescent="0.25">
      <c r="A726" s="453"/>
      <c r="B726" s="453"/>
      <c r="C726" s="454"/>
      <c r="D726" s="453"/>
      <c r="E726" s="454"/>
      <c r="F726" s="453"/>
      <c r="G726" s="28"/>
    </row>
    <row r="727" spans="1:7" x14ac:dyDescent="0.25">
      <c r="A727" s="453"/>
      <c r="B727" s="453"/>
      <c r="C727" s="454"/>
      <c r="D727" s="453"/>
      <c r="E727" s="454"/>
      <c r="F727" s="453"/>
      <c r="G727" s="28"/>
    </row>
    <row r="728" spans="1:7" x14ac:dyDescent="0.25">
      <c r="A728" s="453"/>
      <c r="B728" s="453"/>
      <c r="C728" s="454"/>
      <c r="D728" s="453"/>
      <c r="E728" s="454"/>
      <c r="F728" s="453"/>
      <c r="G728" s="28"/>
    </row>
    <row r="729" spans="1:7" x14ac:dyDescent="0.25">
      <c r="A729" s="453"/>
      <c r="B729" s="453"/>
      <c r="C729" s="454"/>
      <c r="D729" s="453"/>
      <c r="E729" s="454"/>
      <c r="F729" s="453"/>
      <c r="G729" s="28"/>
    </row>
    <row r="730" spans="1:7" x14ac:dyDescent="0.25">
      <c r="A730" s="453"/>
      <c r="B730" s="453"/>
      <c r="C730" s="454"/>
      <c r="D730" s="453"/>
      <c r="E730" s="454"/>
      <c r="F730" s="453"/>
      <c r="G730" s="28"/>
    </row>
    <row r="731" spans="1:7" x14ac:dyDescent="0.25">
      <c r="A731" s="453"/>
      <c r="B731" s="453"/>
      <c r="C731" s="454"/>
      <c r="D731" s="453"/>
      <c r="E731" s="454"/>
      <c r="F731" s="453"/>
      <c r="G731" s="28"/>
    </row>
    <row r="732" spans="1:7" x14ac:dyDescent="0.25">
      <c r="A732" s="453"/>
      <c r="B732" s="453"/>
      <c r="C732" s="454"/>
      <c r="D732" s="453"/>
      <c r="E732" s="454"/>
      <c r="F732" s="453"/>
      <c r="G732" s="28"/>
    </row>
    <row r="733" spans="1:7" x14ac:dyDescent="0.25">
      <c r="A733" s="453"/>
      <c r="B733" s="453"/>
      <c r="C733" s="454"/>
      <c r="D733" s="453"/>
      <c r="E733" s="454"/>
      <c r="F733" s="453"/>
      <c r="G733" s="28"/>
    </row>
    <row r="734" spans="1:7" x14ac:dyDescent="0.25">
      <c r="A734" s="453"/>
      <c r="B734" s="453"/>
      <c r="C734" s="454"/>
      <c r="D734" s="453"/>
      <c r="E734" s="454"/>
      <c r="F734" s="453"/>
      <c r="G734" s="28"/>
    </row>
    <row r="735" spans="1:7" x14ac:dyDescent="0.25">
      <c r="A735" s="453"/>
      <c r="B735" s="453"/>
      <c r="C735" s="454"/>
      <c r="D735" s="453"/>
      <c r="E735" s="454"/>
      <c r="F735" s="453"/>
      <c r="G735" s="28"/>
    </row>
    <row r="736" spans="1:7" x14ac:dyDescent="0.25">
      <c r="A736" s="453"/>
      <c r="B736" s="453"/>
      <c r="C736" s="454"/>
      <c r="D736" s="453"/>
      <c r="E736" s="454"/>
      <c r="F736" s="453"/>
      <c r="G736" s="28"/>
    </row>
    <row r="737" spans="1:7" x14ac:dyDescent="0.25">
      <c r="A737" s="453"/>
      <c r="B737" s="453"/>
      <c r="C737" s="454"/>
      <c r="D737" s="453"/>
      <c r="E737" s="454"/>
      <c r="F737" s="453"/>
      <c r="G737" s="28"/>
    </row>
    <row r="738" spans="1:7" x14ac:dyDescent="0.25">
      <c r="A738" s="453"/>
      <c r="B738" s="453"/>
      <c r="C738" s="454"/>
      <c r="D738" s="453"/>
      <c r="E738" s="454"/>
      <c r="F738" s="453"/>
      <c r="G738" s="28"/>
    </row>
    <row r="739" spans="1:7" x14ac:dyDescent="0.25">
      <c r="A739" s="453"/>
      <c r="B739" s="453"/>
      <c r="C739" s="454"/>
      <c r="D739" s="453"/>
      <c r="E739" s="454"/>
      <c r="F739" s="453"/>
      <c r="G739" s="28"/>
    </row>
    <row r="740" spans="1:7" x14ac:dyDescent="0.25">
      <c r="A740" s="453"/>
      <c r="B740" s="453"/>
      <c r="C740" s="454"/>
      <c r="D740" s="453"/>
      <c r="E740" s="454"/>
      <c r="F740" s="453"/>
      <c r="G740" s="28"/>
    </row>
    <row r="741" spans="1:7" x14ac:dyDescent="0.25">
      <c r="A741" s="453"/>
      <c r="B741" s="453"/>
      <c r="C741" s="454"/>
      <c r="D741" s="453"/>
      <c r="E741" s="454"/>
      <c r="F741" s="453"/>
      <c r="G741" s="28"/>
    </row>
    <row r="742" spans="1:7" x14ac:dyDescent="0.25">
      <c r="A742" s="453"/>
      <c r="B742" s="453"/>
      <c r="C742" s="454"/>
      <c r="D742" s="453"/>
      <c r="E742" s="454"/>
      <c r="F742" s="453"/>
      <c r="G742" s="28"/>
    </row>
    <row r="743" spans="1:7" x14ac:dyDescent="0.25">
      <c r="A743" s="453"/>
      <c r="B743" s="453"/>
      <c r="C743" s="454"/>
      <c r="D743" s="453"/>
      <c r="E743" s="454"/>
      <c r="F743" s="453"/>
      <c r="G743" s="28"/>
    </row>
    <row r="744" spans="1:7" x14ac:dyDescent="0.25">
      <c r="A744" s="453"/>
      <c r="B744" s="453"/>
      <c r="C744" s="454"/>
      <c r="D744" s="453"/>
      <c r="E744" s="454"/>
      <c r="F744" s="453"/>
      <c r="G744" s="28"/>
    </row>
    <row r="745" spans="1:7" x14ac:dyDescent="0.25">
      <c r="A745" s="453"/>
      <c r="B745" s="453"/>
      <c r="C745" s="454"/>
      <c r="D745" s="453"/>
      <c r="E745" s="454"/>
      <c r="F745" s="453"/>
      <c r="G745" s="28"/>
    </row>
    <row r="746" spans="1:7" x14ac:dyDescent="0.25">
      <c r="A746" s="453"/>
      <c r="B746" s="453"/>
      <c r="C746" s="454"/>
      <c r="D746" s="453"/>
      <c r="E746" s="454"/>
      <c r="F746" s="453"/>
      <c r="G746" s="28"/>
    </row>
    <row r="747" spans="1:7" x14ac:dyDescent="0.25">
      <c r="A747" s="453"/>
      <c r="B747" s="453"/>
      <c r="C747" s="454"/>
      <c r="D747" s="453"/>
      <c r="E747" s="454"/>
      <c r="F747" s="453"/>
      <c r="G747" s="28"/>
    </row>
    <row r="748" spans="1:7" x14ac:dyDescent="0.25">
      <c r="A748" s="453"/>
      <c r="B748" s="453"/>
      <c r="C748" s="454"/>
      <c r="D748" s="453"/>
      <c r="E748" s="454"/>
      <c r="F748" s="453"/>
      <c r="G748" s="28"/>
    </row>
    <row r="749" spans="1:7" x14ac:dyDescent="0.25">
      <c r="A749" s="453"/>
      <c r="B749" s="453"/>
      <c r="C749" s="454"/>
      <c r="D749" s="453"/>
      <c r="E749" s="454"/>
      <c r="F749" s="453"/>
      <c r="G749" s="28"/>
    </row>
    <row r="750" spans="1:7" x14ac:dyDescent="0.25">
      <c r="A750" s="453"/>
      <c r="B750" s="453"/>
      <c r="C750" s="454"/>
      <c r="D750" s="453"/>
      <c r="E750" s="454"/>
      <c r="F750" s="453"/>
      <c r="G750" s="28"/>
    </row>
    <row r="751" spans="1:7" x14ac:dyDescent="0.25">
      <c r="A751" s="453"/>
      <c r="B751" s="453"/>
      <c r="C751" s="454"/>
      <c r="D751" s="453"/>
      <c r="E751" s="454"/>
      <c r="F751" s="453"/>
      <c r="G751" s="28"/>
    </row>
    <row r="752" spans="1:7" x14ac:dyDescent="0.25">
      <c r="A752" s="453"/>
      <c r="B752" s="453"/>
      <c r="C752" s="454"/>
      <c r="D752" s="453"/>
      <c r="E752" s="454"/>
      <c r="F752" s="453"/>
      <c r="G752" s="28"/>
    </row>
    <row r="753" spans="1:7" x14ac:dyDescent="0.25">
      <c r="A753" s="453"/>
      <c r="B753" s="453"/>
      <c r="C753" s="454"/>
      <c r="D753" s="453"/>
      <c r="E753" s="454"/>
      <c r="F753" s="453"/>
      <c r="G753" s="28"/>
    </row>
    <row r="754" spans="1:7" x14ac:dyDescent="0.25">
      <c r="A754" s="453"/>
      <c r="B754" s="453"/>
      <c r="C754" s="454"/>
      <c r="D754" s="453"/>
      <c r="E754" s="454"/>
      <c r="F754" s="453"/>
      <c r="G754" s="28"/>
    </row>
    <row r="755" spans="1:7" x14ac:dyDescent="0.25">
      <c r="A755" s="453"/>
      <c r="B755" s="453"/>
      <c r="C755" s="454"/>
      <c r="D755" s="453"/>
      <c r="E755" s="454"/>
      <c r="F755" s="453"/>
      <c r="G755" s="28"/>
    </row>
    <row r="756" spans="1:7" x14ac:dyDescent="0.25">
      <c r="A756" s="453"/>
      <c r="B756" s="453"/>
      <c r="C756" s="454"/>
      <c r="D756" s="453"/>
      <c r="E756" s="454"/>
      <c r="F756" s="453"/>
      <c r="G756" s="28"/>
    </row>
    <row r="757" spans="1:7" x14ac:dyDescent="0.25">
      <c r="A757" s="453"/>
      <c r="B757" s="453"/>
      <c r="C757" s="454"/>
      <c r="D757" s="453"/>
      <c r="E757" s="454"/>
      <c r="F757" s="453"/>
      <c r="G757" s="28"/>
    </row>
    <row r="758" spans="1:7" x14ac:dyDescent="0.25">
      <c r="A758" s="453"/>
      <c r="B758" s="453"/>
      <c r="C758" s="454"/>
      <c r="D758" s="453"/>
      <c r="E758" s="454"/>
      <c r="F758" s="453"/>
      <c r="G758" s="28"/>
    </row>
    <row r="759" spans="1:7" x14ac:dyDescent="0.25">
      <c r="A759" s="453"/>
      <c r="B759" s="453"/>
      <c r="C759" s="454"/>
      <c r="D759" s="453"/>
      <c r="E759" s="454"/>
      <c r="F759" s="453"/>
      <c r="G759" s="28"/>
    </row>
    <row r="760" spans="1:7" x14ac:dyDescent="0.25">
      <c r="A760" s="453"/>
      <c r="B760" s="453"/>
      <c r="C760" s="454"/>
      <c r="D760" s="453"/>
      <c r="E760" s="454"/>
      <c r="F760" s="453"/>
      <c r="G760" s="28"/>
    </row>
    <row r="761" spans="1:7" x14ac:dyDescent="0.25">
      <c r="A761" s="453"/>
      <c r="B761" s="453"/>
      <c r="C761" s="454"/>
      <c r="D761" s="453"/>
      <c r="E761" s="454"/>
      <c r="F761" s="453"/>
      <c r="G761" s="28"/>
    </row>
    <row r="762" spans="1:7" x14ac:dyDescent="0.25">
      <c r="A762" s="453"/>
      <c r="B762" s="453"/>
      <c r="C762" s="454"/>
      <c r="D762" s="453"/>
      <c r="E762" s="454"/>
      <c r="F762" s="453"/>
      <c r="G762" s="28"/>
    </row>
    <row r="763" spans="1:7" x14ac:dyDescent="0.25">
      <c r="A763" s="453"/>
      <c r="B763" s="453"/>
      <c r="C763" s="454"/>
      <c r="D763" s="453"/>
      <c r="E763" s="454"/>
      <c r="F763" s="453"/>
      <c r="G763" s="28"/>
    </row>
    <row r="764" spans="1:7" x14ac:dyDescent="0.25">
      <c r="A764" s="453"/>
      <c r="B764" s="453"/>
      <c r="C764" s="454"/>
      <c r="D764" s="453"/>
      <c r="E764" s="454"/>
      <c r="F764" s="453"/>
      <c r="G764" s="28"/>
    </row>
    <row r="765" spans="1:7" x14ac:dyDescent="0.25">
      <c r="A765" s="453"/>
      <c r="B765" s="453"/>
      <c r="C765" s="454"/>
      <c r="D765" s="453"/>
      <c r="E765" s="454"/>
      <c r="F765" s="453"/>
      <c r="G765" s="28"/>
    </row>
    <row r="766" spans="1:7" x14ac:dyDescent="0.25">
      <c r="A766" s="453"/>
      <c r="B766" s="453"/>
      <c r="C766" s="454"/>
      <c r="D766" s="453"/>
      <c r="E766" s="454"/>
      <c r="F766" s="453"/>
      <c r="G766" s="28"/>
    </row>
    <row r="767" spans="1:7" x14ac:dyDescent="0.25">
      <c r="A767" s="453"/>
      <c r="B767" s="453"/>
      <c r="C767" s="454"/>
      <c r="D767" s="453"/>
      <c r="E767" s="454"/>
      <c r="F767" s="453"/>
      <c r="G767" s="28"/>
    </row>
    <row r="768" spans="1:7" x14ac:dyDescent="0.25">
      <c r="A768" s="453"/>
      <c r="B768" s="453"/>
      <c r="C768" s="454"/>
      <c r="D768" s="453"/>
      <c r="E768" s="454"/>
      <c r="F768" s="453"/>
      <c r="G768" s="28"/>
    </row>
    <row r="769" spans="1:7" x14ac:dyDescent="0.25">
      <c r="A769" s="453"/>
      <c r="B769" s="453"/>
      <c r="C769" s="454"/>
      <c r="D769" s="453"/>
      <c r="E769" s="454"/>
      <c r="F769" s="453"/>
      <c r="G769" s="28"/>
    </row>
    <row r="770" spans="1:7" x14ac:dyDescent="0.25">
      <c r="A770" s="453"/>
      <c r="B770" s="453"/>
      <c r="C770" s="454"/>
      <c r="D770" s="453"/>
      <c r="E770" s="454"/>
      <c r="F770" s="453"/>
      <c r="G770" s="28"/>
    </row>
    <row r="771" spans="1:7" x14ac:dyDescent="0.25">
      <c r="A771" s="453"/>
      <c r="B771" s="453"/>
      <c r="C771" s="454"/>
      <c r="D771" s="453"/>
      <c r="E771" s="454"/>
      <c r="F771" s="453"/>
      <c r="G771" s="28"/>
    </row>
    <row r="772" spans="1:7" x14ac:dyDescent="0.25">
      <c r="A772" s="453"/>
      <c r="B772" s="453"/>
      <c r="C772" s="454"/>
      <c r="D772" s="453"/>
      <c r="E772" s="454"/>
      <c r="F772" s="453"/>
      <c r="G772" s="28"/>
    </row>
    <row r="773" spans="1:7" x14ac:dyDescent="0.25">
      <c r="A773" s="453"/>
      <c r="B773" s="453"/>
      <c r="C773" s="454"/>
      <c r="D773" s="453"/>
      <c r="E773" s="454"/>
      <c r="F773" s="453"/>
      <c r="G773" s="28"/>
    </row>
    <row r="774" spans="1:7" x14ac:dyDescent="0.25">
      <c r="A774" s="453"/>
      <c r="B774" s="453"/>
      <c r="C774" s="454"/>
      <c r="D774" s="453"/>
      <c r="E774" s="454"/>
      <c r="F774" s="453"/>
      <c r="G774" s="28"/>
    </row>
    <row r="775" spans="1:7" x14ac:dyDescent="0.25">
      <c r="A775" s="453"/>
      <c r="B775" s="453"/>
      <c r="C775" s="454"/>
      <c r="D775" s="453"/>
      <c r="E775" s="454"/>
      <c r="F775" s="453"/>
      <c r="G775" s="28"/>
    </row>
    <row r="776" spans="1:7" x14ac:dyDescent="0.25">
      <c r="A776" s="453"/>
      <c r="B776" s="453"/>
      <c r="C776" s="454"/>
      <c r="D776" s="453"/>
      <c r="E776" s="454"/>
      <c r="F776" s="453"/>
      <c r="G776" s="28"/>
    </row>
    <row r="777" spans="1:7" x14ac:dyDescent="0.25">
      <c r="A777" s="453"/>
      <c r="B777" s="453"/>
      <c r="C777" s="454"/>
      <c r="D777" s="453"/>
      <c r="E777" s="454"/>
      <c r="F777" s="453"/>
      <c r="G777" s="28"/>
    </row>
    <row r="778" spans="1:7" x14ac:dyDescent="0.25">
      <c r="A778" s="453"/>
      <c r="B778" s="453"/>
      <c r="C778" s="454"/>
      <c r="D778" s="453"/>
      <c r="E778" s="454"/>
      <c r="F778" s="453"/>
      <c r="G778" s="28"/>
    </row>
    <row r="779" spans="1:7" x14ac:dyDescent="0.25">
      <c r="A779" s="453"/>
      <c r="B779" s="453"/>
      <c r="C779" s="454"/>
      <c r="D779" s="453"/>
      <c r="E779" s="454"/>
      <c r="F779" s="453"/>
      <c r="G779" s="28"/>
    </row>
    <row r="780" spans="1:7" x14ac:dyDescent="0.25">
      <c r="A780" s="453"/>
      <c r="B780" s="453"/>
      <c r="C780" s="454"/>
      <c r="D780" s="453"/>
      <c r="E780" s="454"/>
      <c r="F780" s="453"/>
      <c r="G780" s="28"/>
    </row>
    <row r="781" spans="1:7" x14ac:dyDescent="0.25">
      <c r="A781" s="453"/>
      <c r="B781" s="453"/>
      <c r="C781" s="454"/>
      <c r="D781" s="453"/>
      <c r="E781" s="454"/>
      <c r="F781" s="453"/>
      <c r="G781" s="28"/>
    </row>
    <row r="782" spans="1:7" x14ac:dyDescent="0.25">
      <c r="A782" s="453"/>
      <c r="B782" s="453"/>
      <c r="C782" s="454"/>
      <c r="D782" s="453"/>
      <c r="E782" s="454"/>
      <c r="F782" s="453"/>
      <c r="G782" s="28"/>
    </row>
    <row r="783" spans="1:7" x14ac:dyDescent="0.25">
      <c r="A783" s="453"/>
      <c r="B783" s="453"/>
      <c r="C783" s="454"/>
      <c r="D783" s="453"/>
      <c r="E783" s="454"/>
      <c r="F783" s="453"/>
      <c r="G783" s="28"/>
    </row>
    <row r="784" spans="1:7" x14ac:dyDescent="0.25">
      <c r="A784" s="453"/>
      <c r="B784" s="453"/>
      <c r="C784" s="454"/>
      <c r="D784" s="453"/>
      <c r="E784" s="454"/>
      <c r="F784" s="453"/>
      <c r="G784" s="28"/>
    </row>
    <row r="785" spans="1:7" x14ac:dyDescent="0.25">
      <c r="A785" s="453"/>
      <c r="B785" s="453"/>
      <c r="C785" s="454"/>
      <c r="D785" s="453"/>
      <c r="E785" s="454"/>
      <c r="F785" s="453"/>
      <c r="G785" s="28"/>
    </row>
    <row r="786" spans="1:7" x14ac:dyDescent="0.25">
      <c r="A786" s="453"/>
      <c r="B786" s="453"/>
      <c r="C786" s="454"/>
      <c r="D786" s="453"/>
      <c r="E786" s="454"/>
      <c r="F786" s="453"/>
      <c r="G786" s="28"/>
    </row>
    <row r="787" spans="1:7" x14ac:dyDescent="0.25">
      <c r="A787" s="453"/>
      <c r="B787" s="453"/>
      <c r="C787" s="454"/>
      <c r="D787" s="453"/>
      <c r="E787" s="454"/>
      <c r="F787" s="453"/>
      <c r="G787" s="28"/>
    </row>
    <row r="788" spans="1:7" x14ac:dyDescent="0.25">
      <c r="A788" s="453"/>
      <c r="B788" s="453"/>
      <c r="C788" s="454"/>
      <c r="D788" s="453"/>
      <c r="E788" s="454"/>
      <c r="F788" s="453"/>
      <c r="G788" s="28"/>
    </row>
    <row r="789" spans="1:7" x14ac:dyDescent="0.25">
      <c r="A789" s="453"/>
      <c r="B789" s="453"/>
      <c r="C789" s="454"/>
      <c r="D789" s="453"/>
      <c r="E789" s="454"/>
      <c r="F789" s="453"/>
      <c r="G789" s="28"/>
    </row>
    <row r="790" spans="1:7" x14ac:dyDescent="0.25">
      <c r="A790" s="453"/>
      <c r="B790" s="453"/>
      <c r="C790" s="454"/>
      <c r="D790" s="453"/>
      <c r="E790" s="454"/>
      <c r="F790" s="453"/>
      <c r="G790" s="28"/>
    </row>
    <row r="791" spans="1:7" x14ac:dyDescent="0.25">
      <c r="A791" s="453"/>
      <c r="B791" s="453"/>
      <c r="C791" s="454"/>
      <c r="D791" s="453"/>
      <c r="E791" s="454"/>
      <c r="F791" s="453"/>
      <c r="G791" s="28"/>
    </row>
    <row r="792" spans="1:7" x14ac:dyDescent="0.25">
      <c r="A792" s="453"/>
      <c r="B792" s="453"/>
      <c r="C792" s="454"/>
      <c r="D792" s="453"/>
      <c r="E792" s="454"/>
      <c r="F792" s="453"/>
      <c r="G792" s="28"/>
    </row>
    <row r="793" spans="1:7" x14ac:dyDescent="0.25">
      <c r="A793" s="453"/>
      <c r="B793" s="453"/>
      <c r="C793" s="454"/>
      <c r="D793" s="453"/>
      <c r="E793" s="454"/>
      <c r="F793" s="453"/>
      <c r="G793" s="28"/>
    </row>
    <row r="794" spans="1:7" x14ac:dyDescent="0.25">
      <c r="A794" s="453"/>
      <c r="B794" s="453"/>
      <c r="C794" s="454"/>
      <c r="D794" s="453"/>
      <c r="E794" s="454"/>
      <c r="F794" s="453"/>
      <c r="G794" s="28"/>
    </row>
    <row r="795" spans="1:7" x14ac:dyDescent="0.25">
      <c r="A795" s="453"/>
      <c r="B795" s="453"/>
      <c r="C795" s="454"/>
      <c r="D795" s="453"/>
      <c r="E795" s="454"/>
      <c r="F795" s="453"/>
      <c r="G795" s="28"/>
    </row>
    <row r="796" spans="1:7" x14ac:dyDescent="0.25">
      <c r="A796" s="453"/>
      <c r="B796" s="453"/>
      <c r="C796" s="454"/>
      <c r="D796" s="453"/>
      <c r="E796" s="454"/>
      <c r="F796" s="453"/>
      <c r="G796" s="28"/>
    </row>
    <row r="797" spans="1:7" x14ac:dyDescent="0.25">
      <c r="A797" s="453"/>
      <c r="B797" s="453"/>
      <c r="C797" s="454"/>
      <c r="D797" s="453"/>
      <c r="E797" s="454"/>
      <c r="F797" s="453"/>
      <c r="G797" s="28"/>
    </row>
    <row r="798" spans="1:7" x14ac:dyDescent="0.25">
      <c r="A798" s="453"/>
      <c r="B798" s="453"/>
      <c r="C798" s="454"/>
      <c r="D798" s="453"/>
      <c r="E798" s="454"/>
      <c r="F798" s="453"/>
      <c r="G798" s="28"/>
    </row>
    <row r="799" spans="1:7" x14ac:dyDescent="0.25">
      <c r="A799" s="453"/>
      <c r="B799" s="453"/>
      <c r="C799" s="454"/>
      <c r="D799" s="453"/>
      <c r="E799" s="454"/>
      <c r="F799" s="453"/>
      <c r="G799" s="28"/>
    </row>
    <row r="800" spans="1:7" x14ac:dyDescent="0.25">
      <c r="A800" s="453"/>
      <c r="B800" s="453"/>
      <c r="C800" s="454"/>
      <c r="D800" s="453"/>
      <c r="E800" s="454"/>
      <c r="F800" s="453"/>
      <c r="G800" s="28"/>
    </row>
    <row r="801" spans="1:7" x14ac:dyDescent="0.25">
      <c r="A801" s="453"/>
      <c r="B801" s="453"/>
      <c r="C801" s="454"/>
      <c r="D801" s="453"/>
      <c r="E801" s="454"/>
      <c r="F801" s="453"/>
      <c r="G801" s="28"/>
    </row>
    <row r="802" spans="1:7" x14ac:dyDescent="0.25">
      <c r="A802" s="453"/>
      <c r="B802" s="453"/>
      <c r="C802" s="454"/>
      <c r="D802" s="453"/>
      <c r="E802" s="454"/>
      <c r="F802" s="453"/>
      <c r="G802" s="28"/>
    </row>
    <row r="803" spans="1:7" x14ac:dyDescent="0.25">
      <c r="A803" s="453"/>
      <c r="B803" s="453"/>
      <c r="C803" s="454"/>
      <c r="D803" s="453"/>
      <c r="E803" s="454"/>
      <c r="F803" s="453"/>
      <c r="G803" s="28"/>
    </row>
    <row r="804" spans="1:7" x14ac:dyDescent="0.25">
      <c r="A804" s="453"/>
      <c r="B804" s="453"/>
      <c r="C804" s="454"/>
      <c r="D804" s="453"/>
      <c r="E804" s="454"/>
      <c r="F804" s="453"/>
      <c r="G804" s="28"/>
    </row>
    <row r="805" spans="1:7" x14ac:dyDescent="0.25">
      <c r="A805" s="453"/>
      <c r="B805" s="453"/>
      <c r="C805" s="454"/>
      <c r="D805" s="453"/>
      <c r="E805" s="454"/>
      <c r="F805" s="453"/>
      <c r="G805" s="28"/>
    </row>
    <row r="806" spans="1:7" x14ac:dyDescent="0.25">
      <c r="A806" s="453"/>
      <c r="B806" s="453"/>
      <c r="C806" s="454"/>
      <c r="D806" s="453"/>
      <c r="E806" s="454"/>
      <c r="F806" s="453"/>
      <c r="G806" s="28"/>
    </row>
    <row r="807" spans="1:7" x14ac:dyDescent="0.25">
      <c r="A807" s="453"/>
      <c r="B807" s="453"/>
      <c r="C807" s="454"/>
      <c r="D807" s="453"/>
      <c r="E807" s="454"/>
      <c r="F807" s="453"/>
      <c r="G807" s="28"/>
    </row>
    <row r="808" spans="1:7" x14ac:dyDescent="0.25">
      <c r="A808" s="453"/>
      <c r="B808" s="453"/>
      <c r="C808" s="454"/>
      <c r="D808" s="453"/>
      <c r="E808" s="454"/>
      <c r="F808" s="453"/>
      <c r="G808" s="28"/>
    </row>
    <row r="809" spans="1:7" x14ac:dyDescent="0.25">
      <c r="A809" s="453"/>
      <c r="B809" s="453"/>
      <c r="C809" s="454"/>
      <c r="D809" s="453"/>
      <c r="E809" s="454"/>
      <c r="F809" s="453"/>
      <c r="G809" s="28"/>
    </row>
    <row r="810" spans="1:7" x14ac:dyDescent="0.25">
      <c r="A810" s="453"/>
      <c r="B810" s="453"/>
      <c r="C810" s="454"/>
      <c r="D810" s="453"/>
      <c r="E810" s="454"/>
      <c r="F810" s="453"/>
      <c r="G810" s="28"/>
    </row>
    <row r="811" spans="1:7" x14ac:dyDescent="0.25">
      <c r="A811" s="453"/>
      <c r="B811" s="453"/>
      <c r="C811" s="454"/>
      <c r="D811" s="453"/>
      <c r="E811" s="454"/>
      <c r="F811" s="453"/>
      <c r="G811" s="28"/>
    </row>
    <row r="812" spans="1:7" x14ac:dyDescent="0.25">
      <c r="A812" s="453"/>
      <c r="B812" s="453"/>
      <c r="C812" s="454"/>
      <c r="D812" s="453"/>
      <c r="E812" s="454"/>
      <c r="F812" s="453"/>
      <c r="G812" s="28"/>
    </row>
    <row r="813" spans="1:7" x14ac:dyDescent="0.25">
      <c r="A813" s="453"/>
      <c r="B813" s="453"/>
      <c r="C813" s="454"/>
      <c r="D813" s="453"/>
      <c r="E813" s="454"/>
      <c r="F813" s="453"/>
      <c r="G813" s="28"/>
    </row>
    <row r="814" spans="1:7" x14ac:dyDescent="0.25">
      <c r="A814" s="453"/>
      <c r="B814" s="453"/>
      <c r="C814" s="454"/>
      <c r="D814" s="453"/>
      <c r="E814" s="454"/>
      <c r="F814" s="453"/>
      <c r="G814" s="28"/>
    </row>
    <row r="815" spans="1:7" x14ac:dyDescent="0.25">
      <c r="A815" s="453"/>
      <c r="B815" s="453"/>
      <c r="C815" s="454"/>
      <c r="D815" s="453"/>
      <c r="E815" s="454"/>
      <c r="F815" s="453"/>
      <c r="G815" s="28"/>
    </row>
    <row r="816" spans="1:7" x14ac:dyDescent="0.25">
      <c r="A816" s="453"/>
      <c r="B816" s="453"/>
      <c r="C816" s="454"/>
      <c r="D816" s="453"/>
      <c r="E816" s="454"/>
      <c r="F816" s="453"/>
      <c r="G816" s="28"/>
    </row>
    <row r="817" spans="1:7" x14ac:dyDescent="0.25">
      <c r="A817" s="453"/>
      <c r="B817" s="453"/>
      <c r="C817" s="454"/>
      <c r="D817" s="453"/>
      <c r="E817" s="454"/>
      <c r="F817" s="453"/>
      <c r="G817" s="28"/>
    </row>
    <row r="818" spans="1:7" x14ac:dyDescent="0.25">
      <c r="A818" s="453"/>
      <c r="B818" s="453"/>
      <c r="C818" s="454"/>
      <c r="D818" s="453"/>
      <c r="E818" s="454"/>
      <c r="F818" s="453"/>
      <c r="G818" s="28"/>
    </row>
    <row r="819" spans="1:7" x14ac:dyDescent="0.25">
      <c r="A819" s="453"/>
      <c r="B819" s="453"/>
      <c r="C819" s="454"/>
      <c r="D819" s="453"/>
      <c r="E819" s="454"/>
      <c r="F819" s="453"/>
      <c r="G819" s="28"/>
    </row>
    <row r="820" spans="1:7" x14ac:dyDescent="0.25">
      <c r="A820" s="453"/>
      <c r="B820" s="453"/>
      <c r="C820" s="454"/>
      <c r="D820" s="453"/>
      <c r="E820" s="454"/>
      <c r="F820" s="453"/>
      <c r="G820" s="28"/>
    </row>
    <row r="821" spans="1:7" x14ac:dyDescent="0.25">
      <c r="A821" s="453"/>
      <c r="B821" s="453"/>
      <c r="C821" s="454"/>
      <c r="D821" s="453"/>
      <c r="E821" s="454"/>
      <c r="F821" s="453"/>
      <c r="G821" s="28"/>
    </row>
    <row r="822" spans="1:7" x14ac:dyDescent="0.25">
      <c r="A822" s="453"/>
      <c r="B822" s="453"/>
      <c r="C822" s="454"/>
      <c r="D822" s="453"/>
      <c r="E822" s="454"/>
      <c r="F822" s="453"/>
      <c r="G822" s="28"/>
    </row>
    <row r="823" spans="1:7" x14ac:dyDescent="0.25">
      <c r="A823" s="453"/>
      <c r="B823" s="453"/>
      <c r="C823" s="454"/>
      <c r="D823" s="453"/>
      <c r="E823" s="454"/>
      <c r="F823" s="453"/>
      <c r="G823" s="28"/>
    </row>
    <row r="824" spans="1:7" x14ac:dyDescent="0.25">
      <c r="A824" s="453"/>
      <c r="B824" s="453"/>
      <c r="C824" s="454"/>
      <c r="D824" s="453"/>
      <c r="E824" s="454"/>
      <c r="F824" s="453"/>
      <c r="G824" s="28"/>
    </row>
    <row r="825" spans="1:7" x14ac:dyDescent="0.25">
      <c r="A825" s="453"/>
      <c r="B825" s="453"/>
      <c r="C825" s="454"/>
      <c r="D825" s="453"/>
      <c r="E825" s="454"/>
      <c r="F825" s="453"/>
      <c r="G825" s="28"/>
    </row>
    <row r="826" spans="1:7" x14ac:dyDescent="0.25">
      <c r="A826" s="453"/>
      <c r="B826" s="453"/>
      <c r="C826" s="454"/>
      <c r="D826" s="453"/>
      <c r="E826" s="454"/>
      <c r="F826" s="453"/>
      <c r="G826" s="28"/>
    </row>
    <row r="827" spans="1:7" x14ac:dyDescent="0.25">
      <c r="A827" s="453"/>
      <c r="B827" s="453"/>
      <c r="C827" s="454"/>
      <c r="D827" s="453"/>
      <c r="E827" s="454"/>
      <c r="F827" s="453"/>
      <c r="G827" s="28"/>
    </row>
    <row r="828" spans="1:7" x14ac:dyDescent="0.25">
      <c r="A828" s="453"/>
      <c r="B828" s="453"/>
      <c r="C828" s="454"/>
      <c r="D828" s="453"/>
      <c r="E828" s="454"/>
      <c r="F828" s="453"/>
      <c r="G828" s="28"/>
    </row>
    <row r="829" spans="1:7" x14ac:dyDescent="0.25">
      <c r="A829" s="453"/>
      <c r="B829" s="453"/>
      <c r="C829" s="454"/>
      <c r="D829" s="453"/>
      <c r="E829" s="454"/>
      <c r="F829" s="453"/>
      <c r="G829" s="28"/>
    </row>
    <row r="830" spans="1:7" x14ac:dyDescent="0.25">
      <c r="A830" s="453"/>
      <c r="B830" s="453"/>
      <c r="C830" s="454"/>
      <c r="D830" s="453"/>
      <c r="E830" s="454"/>
      <c r="F830" s="453"/>
      <c r="G830" s="28"/>
    </row>
    <row r="831" spans="1:7" x14ac:dyDescent="0.25">
      <c r="A831" s="453"/>
      <c r="B831" s="453"/>
      <c r="C831" s="454"/>
      <c r="D831" s="453"/>
      <c r="E831" s="454"/>
      <c r="F831" s="453"/>
      <c r="G831" s="28"/>
    </row>
    <row r="832" spans="1:7" x14ac:dyDescent="0.25">
      <c r="A832" s="453"/>
      <c r="B832" s="453"/>
      <c r="C832" s="454"/>
      <c r="D832" s="453"/>
      <c r="E832" s="454"/>
      <c r="F832" s="453"/>
      <c r="G832" s="28"/>
    </row>
    <row r="833" spans="1:7" x14ac:dyDescent="0.25">
      <c r="A833" s="453"/>
      <c r="B833" s="453"/>
      <c r="C833" s="454"/>
      <c r="D833" s="453"/>
      <c r="E833" s="454"/>
      <c r="F833" s="453"/>
      <c r="G833" s="28"/>
    </row>
    <row r="834" spans="1:7" x14ac:dyDescent="0.25">
      <c r="A834" s="453"/>
      <c r="B834" s="453"/>
      <c r="C834" s="454"/>
      <c r="D834" s="453"/>
      <c r="E834" s="454"/>
      <c r="F834" s="453"/>
      <c r="G834" s="28"/>
    </row>
    <row r="835" spans="1:7" x14ac:dyDescent="0.25">
      <c r="A835" s="453"/>
      <c r="B835" s="453"/>
      <c r="C835" s="454"/>
      <c r="D835" s="453"/>
      <c r="E835" s="454"/>
      <c r="F835" s="453"/>
      <c r="G835" s="28"/>
    </row>
    <row r="836" spans="1:7" x14ac:dyDescent="0.25">
      <c r="A836" s="453"/>
      <c r="B836" s="453"/>
      <c r="C836" s="454"/>
      <c r="D836" s="453"/>
      <c r="E836" s="454"/>
      <c r="F836" s="453"/>
      <c r="G836" s="28"/>
    </row>
    <row r="837" spans="1:7" x14ac:dyDescent="0.25">
      <c r="A837" s="453"/>
      <c r="B837" s="453"/>
      <c r="C837" s="454"/>
      <c r="D837" s="453"/>
      <c r="E837" s="454"/>
      <c r="F837" s="453"/>
      <c r="G837" s="28"/>
    </row>
    <row r="838" spans="1:7" x14ac:dyDescent="0.25">
      <c r="A838" s="453"/>
      <c r="B838" s="453"/>
      <c r="C838" s="454"/>
      <c r="D838" s="453"/>
      <c r="E838" s="454"/>
      <c r="F838" s="453"/>
      <c r="G838" s="28"/>
    </row>
    <row r="839" spans="1:7" x14ac:dyDescent="0.25">
      <c r="A839" s="453"/>
      <c r="B839" s="453"/>
      <c r="C839" s="454"/>
      <c r="D839" s="453"/>
      <c r="E839" s="454"/>
      <c r="F839" s="453"/>
      <c r="G839" s="28"/>
    </row>
    <row r="840" spans="1:7" x14ac:dyDescent="0.25">
      <c r="A840" s="453"/>
      <c r="B840" s="453"/>
      <c r="C840" s="454"/>
      <c r="D840" s="453"/>
      <c r="E840" s="454"/>
      <c r="F840" s="453"/>
      <c r="G840" s="28"/>
    </row>
    <row r="841" spans="1:7" x14ac:dyDescent="0.25">
      <c r="A841" s="453"/>
      <c r="B841" s="453"/>
      <c r="C841" s="454"/>
      <c r="D841" s="453"/>
      <c r="E841" s="454"/>
      <c r="F841" s="453"/>
      <c r="G841" s="28"/>
    </row>
    <row r="842" spans="1:7" x14ac:dyDescent="0.25">
      <c r="A842" s="453"/>
      <c r="B842" s="453"/>
      <c r="C842" s="454"/>
      <c r="D842" s="453"/>
      <c r="E842" s="454"/>
      <c r="F842" s="453"/>
      <c r="G842" s="28"/>
    </row>
    <row r="843" spans="1:7" x14ac:dyDescent="0.25">
      <c r="A843" s="453"/>
      <c r="B843" s="453"/>
      <c r="C843" s="454"/>
      <c r="D843" s="453"/>
      <c r="E843" s="454"/>
      <c r="F843" s="453"/>
      <c r="G843" s="28"/>
    </row>
    <row r="844" spans="1:7" x14ac:dyDescent="0.25">
      <c r="A844" s="453"/>
      <c r="B844" s="453"/>
      <c r="C844" s="454"/>
      <c r="D844" s="453"/>
      <c r="E844" s="454"/>
      <c r="F844" s="453"/>
      <c r="G844" s="28"/>
    </row>
    <row r="845" spans="1:7" x14ac:dyDescent="0.25">
      <c r="A845" s="453"/>
      <c r="B845" s="453"/>
      <c r="C845" s="454"/>
      <c r="D845" s="453"/>
      <c r="E845" s="454"/>
      <c r="F845" s="453"/>
      <c r="G845" s="28"/>
    </row>
    <row r="846" spans="1:7" x14ac:dyDescent="0.25">
      <c r="A846" s="453"/>
      <c r="B846" s="453"/>
      <c r="C846" s="454"/>
      <c r="D846" s="453"/>
      <c r="E846" s="454"/>
      <c r="F846" s="453"/>
      <c r="G846" s="28"/>
    </row>
    <row r="847" spans="1:7" x14ac:dyDescent="0.25">
      <c r="A847" s="453"/>
      <c r="B847" s="453"/>
      <c r="C847" s="454"/>
      <c r="D847" s="453"/>
      <c r="E847" s="454"/>
      <c r="F847" s="453"/>
      <c r="G847" s="28"/>
    </row>
    <row r="848" spans="1:7" x14ac:dyDescent="0.25">
      <c r="A848" s="453"/>
      <c r="B848" s="453"/>
      <c r="C848" s="454"/>
      <c r="D848" s="453"/>
      <c r="E848" s="454"/>
      <c r="F848" s="453"/>
      <c r="G848" s="28"/>
    </row>
    <row r="849" spans="1:7" x14ac:dyDescent="0.25">
      <c r="A849" s="453"/>
      <c r="B849" s="453"/>
      <c r="C849" s="454"/>
      <c r="D849" s="453"/>
      <c r="E849" s="454"/>
      <c r="F849" s="453"/>
      <c r="G849" s="28"/>
    </row>
    <row r="850" spans="1:7" x14ac:dyDescent="0.25">
      <c r="A850" s="453"/>
      <c r="B850" s="453"/>
      <c r="C850" s="454"/>
      <c r="D850" s="453"/>
      <c r="E850" s="454"/>
      <c r="F850" s="453"/>
      <c r="G850" s="28"/>
    </row>
    <row r="851" spans="1:7" x14ac:dyDescent="0.25">
      <c r="A851" s="453"/>
      <c r="B851" s="453"/>
      <c r="C851" s="454"/>
      <c r="D851" s="453"/>
      <c r="E851" s="454"/>
      <c r="F851" s="453"/>
      <c r="G851" s="28"/>
    </row>
    <row r="852" spans="1:7" x14ac:dyDescent="0.25">
      <c r="A852" s="453"/>
      <c r="B852" s="453"/>
      <c r="C852" s="454"/>
      <c r="D852" s="453"/>
      <c r="E852" s="454"/>
      <c r="F852" s="453"/>
      <c r="G852" s="28"/>
    </row>
    <row r="853" spans="1:7" x14ac:dyDescent="0.25">
      <c r="A853" s="453"/>
      <c r="B853" s="453"/>
      <c r="C853" s="454"/>
      <c r="D853" s="453"/>
      <c r="E853" s="454"/>
      <c r="F853" s="453"/>
      <c r="G853" s="28"/>
    </row>
    <row r="854" spans="1:7" x14ac:dyDescent="0.25">
      <c r="A854" s="453"/>
      <c r="B854" s="453"/>
      <c r="C854" s="454"/>
      <c r="D854" s="453"/>
      <c r="E854" s="454"/>
      <c r="F854" s="453"/>
      <c r="G854" s="28"/>
    </row>
    <row r="855" spans="1:7" x14ac:dyDescent="0.25">
      <c r="A855" s="453"/>
      <c r="B855" s="453"/>
      <c r="C855" s="454"/>
      <c r="D855" s="453"/>
      <c r="E855" s="454"/>
      <c r="F855" s="453"/>
      <c r="G855" s="28"/>
    </row>
    <row r="856" spans="1:7" x14ac:dyDescent="0.25">
      <c r="A856" s="453"/>
      <c r="B856" s="453"/>
      <c r="C856" s="454"/>
      <c r="D856" s="453"/>
      <c r="E856" s="454"/>
      <c r="F856" s="453"/>
      <c r="G856" s="28"/>
    </row>
    <row r="857" spans="1:7" x14ac:dyDescent="0.25">
      <c r="A857" s="453"/>
      <c r="B857" s="453"/>
      <c r="C857" s="454"/>
      <c r="D857" s="453"/>
      <c r="E857" s="454"/>
      <c r="F857" s="453"/>
      <c r="G857" s="28"/>
    </row>
    <row r="858" spans="1:7" x14ac:dyDescent="0.25">
      <c r="A858" s="453"/>
      <c r="B858" s="453"/>
      <c r="C858" s="454"/>
      <c r="D858" s="453"/>
      <c r="E858" s="454"/>
      <c r="F858" s="453"/>
      <c r="G858" s="28"/>
    </row>
    <row r="859" spans="1:7" x14ac:dyDescent="0.25">
      <c r="A859" s="453"/>
      <c r="B859" s="453"/>
      <c r="C859" s="454"/>
      <c r="D859" s="453"/>
      <c r="E859" s="454"/>
      <c r="F859" s="453"/>
      <c r="G859" s="28"/>
    </row>
    <row r="860" spans="1:7" x14ac:dyDescent="0.25">
      <c r="A860" s="453"/>
      <c r="B860" s="453"/>
      <c r="C860" s="454"/>
      <c r="D860" s="453"/>
      <c r="E860" s="454"/>
      <c r="F860" s="453"/>
      <c r="G860" s="28"/>
    </row>
    <row r="861" spans="1:7" x14ac:dyDescent="0.25">
      <c r="A861" s="453"/>
      <c r="B861" s="453"/>
      <c r="C861" s="454"/>
      <c r="D861" s="453"/>
      <c r="E861" s="454"/>
      <c r="F861" s="453"/>
      <c r="G861" s="28"/>
    </row>
    <row r="862" spans="1:7" x14ac:dyDescent="0.25">
      <c r="A862" s="453"/>
      <c r="B862" s="453"/>
      <c r="C862" s="454"/>
      <c r="D862" s="453"/>
      <c r="E862" s="454"/>
      <c r="F862" s="453"/>
      <c r="G862" s="28"/>
    </row>
    <row r="863" spans="1:7" x14ac:dyDescent="0.25">
      <c r="A863" s="453"/>
      <c r="B863" s="453"/>
      <c r="C863" s="454"/>
      <c r="D863" s="453"/>
      <c r="E863" s="454"/>
      <c r="F863" s="453"/>
      <c r="G863" s="28"/>
    </row>
    <row r="864" spans="1:7" x14ac:dyDescent="0.25">
      <c r="A864" s="453"/>
      <c r="B864" s="453"/>
      <c r="C864" s="454"/>
      <c r="D864" s="453"/>
      <c r="E864" s="454"/>
      <c r="F864" s="453"/>
      <c r="G864" s="28"/>
    </row>
    <row r="865" spans="1:7" x14ac:dyDescent="0.25">
      <c r="A865" s="453"/>
      <c r="B865" s="453"/>
      <c r="C865" s="454"/>
      <c r="D865" s="453"/>
      <c r="E865" s="454"/>
      <c r="F865" s="453"/>
      <c r="G865" s="28"/>
    </row>
    <row r="866" spans="1:7" x14ac:dyDescent="0.25">
      <c r="A866" s="453"/>
      <c r="B866" s="453"/>
      <c r="C866" s="454"/>
      <c r="D866" s="453"/>
      <c r="E866" s="454"/>
      <c r="F866" s="453"/>
      <c r="G866" s="28"/>
    </row>
    <row r="867" spans="1:7" x14ac:dyDescent="0.25">
      <c r="A867" s="453"/>
      <c r="B867" s="453"/>
      <c r="C867" s="454"/>
      <c r="D867" s="453"/>
      <c r="E867" s="454"/>
      <c r="F867" s="453"/>
      <c r="G867" s="28"/>
    </row>
    <row r="868" spans="1:7" x14ac:dyDescent="0.25">
      <c r="A868" s="453"/>
      <c r="B868" s="453"/>
      <c r="C868" s="454"/>
      <c r="D868" s="453"/>
      <c r="E868" s="454"/>
      <c r="F868" s="453"/>
      <c r="G868" s="28"/>
    </row>
    <row r="869" spans="1:7" x14ac:dyDescent="0.25">
      <c r="A869" s="453"/>
      <c r="B869" s="453"/>
      <c r="C869" s="454"/>
      <c r="D869" s="453"/>
      <c r="E869" s="454"/>
      <c r="F869" s="453"/>
      <c r="G869" s="28"/>
    </row>
    <row r="870" spans="1:7" x14ac:dyDescent="0.25">
      <c r="A870" s="453"/>
      <c r="B870" s="453"/>
      <c r="C870" s="454"/>
      <c r="D870" s="453"/>
      <c r="E870" s="454"/>
      <c r="F870" s="453"/>
      <c r="G870" s="28"/>
    </row>
    <row r="871" spans="1:7" x14ac:dyDescent="0.25">
      <c r="A871" s="453"/>
      <c r="B871" s="453"/>
      <c r="C871" s="454"/>
      <c r="D871" s="453"/>
      <c r="E871" s="454"/>
      <c r="F871" s="453"/>
      <c r="G871" s="28"/>
    </row>
    <row r="872" spans="1:7" x14ac:dyDescent="0.25">
      <c r="A872" s="453"/>
      <c r="B872" s="453"/>
      <c r="C872" s="454"/>
      <c r="D872" s="453"/>
      <c r="E872" s="454"/>
      <c r="F872" s="453"/>
      <c r="G872" s="28"/>
    </row>
    <row r="873" spans="1:7" x14ac:dyDescent="0.25">
      <c r="A873" s="453"/>
      <c r="B873" s="453"/>
      <c r="C873" s="454"/>
      <c r="D873" s="453"/>
      <c r="E873" s="454"/>
      <c r="F873" s="453"/>
      <c r="G873" s="28"/>
    </row>
    <row r="874" spans="1:7" x14ac:dyDescent="0.25">
      <c r="A874" s="453"/>
      <c r="B874" s="453"/>
      <c r="C874" s="454"/>
      <c r="D874" s="453"/>
      <c r="E874" s="454"/>
      <c r="F874" s="453"/>
      <c r="G874" s="28"/>
    </row>
    <row r="875" spans="1:7" x14ac:dyDescent="0.25">
      <c r="A875" s="453"/>
      <c r="B875" s="453"/>
      <c r="C875" s="454"/>
      <c r="D875" s="453"/>
      <c r="E875" s="454"/>
      <c r="F875" s="453"/>
      <c r="G875" s="28"/>
    </row>
    <row r="876" spans="1:7" x14ac:dyDescent="0.25">
      <c r="A876" s="453"/>
      <c r="B876" s="453"/>
      <c r="C876" s="454"/>
      <c r="D876" s="453"/>
      <c r="E876" s="454"/>
      <c r="F876" s="453"/>
      <c r="G876" s="28"/>
    </row>
    <row r="877" spans="1:7" x14ac:dyDescent="0.25">
      <c r="A877" s="453"/>
      <c r="B877" s="453"/>
      <c r="C877" s="454"/>
      <c r="D877" s="453"/>
      <c r="E877" s="454"/>
      <c r="F877" s="453"/>
      <c r="G877" s="28"/>
    </row>
    <row r="878" spans="1:7" x14ac:dyDescent="0.25">
      <c r="A878" s="453"/>
      <c r="B878" s="453"/>
      <c r="C878" s="454"/>
      <c r="D878" s="453"/>
      <c r="E878" s="454"/>
      <c r="F878" s="453"/>
      <c r="G878" s="28"/>
    </row>
    <row r="879" spans="1:7" x14ac:dyDescent="0.25">
      <c r="A879" s="453"/>
      <c r="B879" s="453"/>
      <c r="C879" s="454"/>
      <c r="D879" s="453"/>
      <c r="E879" s="454"/>
      <c r="F879" s="453"/>
      <c r="G879" s="28"/>
    </row>
    <row r="880" spans="1:7" x14ac:dyDescent="0.25">
      <c r="A880" s="453"/>
      <c r="B880" s="453"/>
      <c r="C880" s="454"/>
      <c r="D880" s="453"/>
      <c r="E880" s="454"/>
      <c r="F880" s="453"/>
      <c r="G880" s="28"/>
    </row>
    <row r="881" spans="1:7" x14ac:dyDescent="0.25">
      <c r="A881" s="453"/>
      <c r="B881" s="453"/>
      <c r="C881" s="454"/>
      <c r="D881" s="453"/>
      <c r="E881" s="454"/>
      <c r="F881" s="453"/>
      <c r="G881" s="28"/>
    </row>
    <row r="882" spans="1:7" x14ac:dyDescent="0.25">
      <c r="A882" s="453"/>
      <c r="B882" s="453"/>
      <c r="C882" s="454"/>
      <c r="D882" s="453"/>
      <c r="E882" s="454"/>
      <c r="F882" s="453"/>
      <c r="G882" s="28"/>
    </row>
    <row r="883" spans="1:7" x14ac:dyDescent="0.25">
      <c r="A883" s="453"/>
      <c r="B883" s="453"/>
      <c r="C883" s="454"/>
      <c r="D883" s="453"/>
      <c r="E883" s="454"/>
      <c r="F883" s="453"/>
      <c r="G883" s="28"/>
    </row>
    <row r="884" spans="1:7" x14ac:dyDescent="0.25">
      <c r="A884" s="453"/>
      <c r="B884" s="453"/>
      <c r="C884" s="454"/>
      <c r="D884" s="453"/>
      <c r="E884" s="454"/>
      <c r="F884" s="453"/>
      <c r="G884" s="28"/>
    </row>
    <row r="885" spans="1:7" x14ac:dyDescent="0.25">
      <c r="A885" s="453"/>
      <c r="B885" s="453"/>
      <c r="C885" s="454"/>
      <c r="D885" s="453"/>
      <c r="E885" s="454"/>
      <c r="F885" s="453"/>
      <c r="G885" s="28"/>
    </row>
    <row r="886" spans="1:7" x14ac:dyDescent="0.25">
      <c r="A886" s="453"/>
      <c r="B886" s="453"/>
      <c r="C886" s="454"/>
      <c r="D886" s="453"/>
      <c r="E886" s="454"/>
      <c r="F886" s="453"/>
      <c r="G886" s="28"/>
    </row>
    <row r="887" spans="1:7" x14ac:dyDescent="0.25">
      <c r="A887" s="453"/>
      <c r="B887" s="453"/>
      <c r="C887" s="454"/>
      <c r="D887" s="453"/>
      <c r="E887" s="454"/>
      <c r="F887" s="453"/>
      <c r="G887" s="28"/>
    </row>
    <row r="888" spans="1:7" x14ac:dyDescent="0.25">
      <c r="A888" s="453"/>
      <c r="B888" s="453"/>
      <c r="C888" s="454"/>
      <c r="D888" s="453"/>
      <c r="E888" s="454"/>
      <c r="F888" s="453"/>
      <c r="G888" s="28"/>
    </row>
    <row r="889" spans="1:7" x14ac:dyDescent="0.25">
      <c r="A889" s="453"/>
      <c r="B889" s="453"/>
      <c r="C889" s="454"/>
      <c r="D889" s="453"/>
      <c r="E889" s="454"/>
      <c r="F889" s="453"/>
      <c r="G889" s="28"/>
    </row>
    <row r="890" spans="1:7" x14ac:dyDescent="0.25">
      <c r="A890" s="453"/>
      <c r="B890" s="453"/>
      <c r="C890" s="454"/>
      <c r="D890" s="453"/>
      <c r="E890" s="454"/>
      <c r="F890" s="453"/>
      <c r="G890" s="28"/>
    </row>
    <row r="891" spans="1:7" x14ac:dyDescent="0.25">
      <c r="A891" s="453"/>
      <c r="B891" s="453"/>
      <c r="C891" s="454"/>
      <c r="D891" s="453"/>
      <c r="E891" s="454"/>
      <c r="F891" s="453"/>
      <c r="G891" s="28"/>
    </row>
    <row r="892" spans="1:7" x14ac:dyDescent="0.25">
      <c r="A892" s="453"/>
      <c r="B892" s="453"/>
      <c r="C892" s="454"/>
      <c r="D892" s="453"/>
      <c r="E892" s="454"/>
      <c r="F892" s="453"/>
      <c r="G892" s="28"/>
    </row>
    <row r="893" spans="1:7" x14ac:dyDescent="0.25">
      <c r="A893" s="453"/>
      <c r="B893" s="453"/>
      <c r="C893" s="454"/>
      <c r="D893" s="453"/>
      <c r="E893" s="454"/>
      <c r="F893" s="453"/>
      <c r="G893" s="28"/>
    </row>
    <row r="894" spans="1:7" x14ac:dyDescent="0.25">
      <c r="A894" s="453"/>
      <c r="B894" s="453"/>
      <c r="C894" s="454"/>
      <c r="D894" s="453"/>
      <c r="E894" s="454"/>
      <c r="F894" s="453"/>
      <c r="G894" s="28"/>
    </row>
    <row r="895" spans="1:7" x14ac:dyDescent="0.25">
      <c r="A895" s="453"/>
      <c r="B895" s="453"/>
      <c r="C895" s="454"/>
      <c r="D895" s="453"/>
      <c r="E895" s="454"/>
      <c r="F895" s="453"/>
      <c r="G895" s="28"/>
    </row>
    <row r="896" spans="1:7" x14ac:dyDescent="0.25">
      <c r="A896" s="453"/>
      <c r="B896" s="453"/>
      <c r="C896" s="454"/>
      <c r="D896" s="453"/>
      <c r="E896" s="454"/>
      <c r="F896" s="453"/>
      <c r="G896" s="28"/>
    </row>
    <row r="897" spans="1:7" x14ac:dyDescent="0.25">
      <c r="A897" s="453"/>
      <c r="B897" s="28"/>
      <c r="C897" s="28"/>
      <c r="D897" s="28"/>
      <c r="E897" s="28"/>
      <c r="F897" s="455"/>
      <c r="G897" s="28"/>
    </row>
    <row r="898" spans="1:7" x14ac:dyDescent="0.25">
      <c r="A898" s="453"/>
      <c r="B898" s="28"/>
      <c r="C898" s="28"/>
      <c r="D898" s="28"/>
      <c r="E898" s="28"/>
      <c r="F898" s="28"/>
      <c r="G898" s="28"/>
    </row>
    <row r="899" spans="1:7" x14ac:dyDescent="0.25">
      <c r="A899" s="28"/>
      <c r="B899" s="28"/>
      <c r="C899" s="28"/>
      <c r="D899" s="28"/>
      <c r="E899" s="28"/>
      <c r="F899" s="28"/>
      <c r="G899" s="28"/>
    </row>
    <row r="900" spans="1:7" x14ac:dyDescent="0.25">
      <c r="A900" s="28"/>
      <c r="B900" s="28"/>
      <c r="C900" s="28"/>
      <c r="D900" s="28"/>
      <c r="E900" s="28"/>
      <c r="F900" s="135"/>
      <c r="G900" s="28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62" t="s">
        <v>491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62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6" customFormat="1" ht="15" customHeight="1" x14ac:dyDescent="0.25">
      <c r="A4" s="139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8</v>
      </c>
      <c r="I4" s="139" t="s">
        <v>9</v>
      </c>
      <c r="J4" s="139" t="s">
        <v>10</v>
      </c>
      <c r="K4" s="139" t="s">
        <v>11</v>
      </c>
      <c r="L4" s="139" t="s">
        <v>12</v>
      </c>
      <c r="M4" s="139" t="s">
        <v>13</v>
      </c>
      <c r="N4" s="48" t="s">
        <v>22</v>
      </c>
    </row>
    <row r="5" spans="1:87" s="56" customFormat="1" ht="20.100000000000001" customHeight="1" x14ac:dyDescent="0.3">
      <c r="A5" s="125" t="s">
        <v>162</v>
      </c>
      <c r="B5" s="456">
        <v>19.28</v>
      </c>
      <c r="C5" s="456">
        <v>11.35</v>
      </c>
      <c r="D5" s="456">
        <v>11.35</v>
      </c>
      <c r="E5" s="456">
        <v>16.29</v>
      </c>
      <c r="F5" s="456">
        <v>14.51</v>
      </c>
      <c r="G5" s="447">
        <v>14.57</v>
      </c>
      <c r="H5" s="456">
        <v>21.39</v>
      </c>
      <c r="I5" s="456">
        <v>19.28</v>
      </c>
      <c r="J5" s="456">
        <v>14.8</v>
      </c>
      <c r="K5" s="456">
        <v>29.24</v>
      </c>
      <c r="L5" s="456">
        <v>13.129999999999999</v>
      </c>
      <c r="M5" s="456">
        <v>15.83</v>
      </c>
      <c r="N5" s="320">
        <f>SUM(B5:M5)</f>
        <v>201.02</v>
      </c>
    </row>
    <row r="6" spans="1:87" s="56" customFormat="1" ht="20.100000000000001" customHeight="1" x14ac:dyDescent="0.3">
      <c r="A6" s="125" t="s">
        <v>163</v>
      </c>
      <c r="B6" s="456">
        <v>2</v>
      </c>
      <c r="C6" s="456">
        <v>2</v>
      </c>
      <c r="D6" s="456">
        <v>2</v>
      </c>
      <c r="E6" s="456">
        <v>13</v>
      </c>
      <c r="F6" s="456">
        <v>2</v>
      </c>
      <c r="G6" s="447">
        <v>0</v>
      </c>
      <c r="H6" s="456">
        <v>3</v>
      </c>
      <c r="I6" s="456">
        <v>4</v>
      </c>
      <c r="J6" s="456">
        <v>2</v>
      </c>
      <c r="K6" s="456">
        <v>5</v>
      </c>
      <c r="L6" s="456">
        <v>10</v>
      </c>
      <c r="M6" s="456">
        <v>0</v>
      </c>
      <c r="N6" s="320">
        <f t="shared" ref="N6:N19" si="0">SUM(B6:M6)</f>
        <v>45</v>
      </c>
    </row>
    <row r="7" spans="1:87" s="56" customFormat="1" ht="20.100000000000001" customHeight="1" x14ac:dyDescent="0.3">
      <c r="A7" s="125" t="s">
        <v>164</v>
      </c>
      <c r="B7" s="456">
        <v>2</v>
      </c>
      <c r="C7" s="456">
        <v>0</v>
      </c>
      <c r="D7" s="456">
        <v>0</v>
      </c>
      <c r="E7" s="456">
        <v>0</v>
      </c>
      <c r="F7" s="456">
        <v>0</v>
      </c>
      <c r="G7" s="447">
        <v>0</v>
      </c>
      <c r="H7" s="456">
        <v>0</v>
      </c>
      <c r="I7" s="456">
        <v>0</v>
      </c>
      <c r="J7" s="456">
        <v>0</v>
      </c>
      <c r="K7" s="456">
        <v>6</v>
      </c>
      <c r="L7" s="456">
        <v>0</v>
      </c>
      <c r="M7" s="456">
        <v>0</v>
      </c>
      <c r="N7" s="320">
        <f t="shared" si="0"/>
        <v>8</v>
      </c>
    </row>
    <row r="8" spans="1:87" s="56" customFormat="1" ht="20.100000000000001" customHeight="1" x14ac:dyDescent="0.3">
      <c r="A8" s="125" t="s">
        <v>186</v>
      </c>
      <c r="B8" s="456">
        <v>432.40000000000003</v>
      </c>
      <c r="C8" s="456">
        <v>403.14</v>
      </c>
      <c r="D8" s="456">
        <v>403.14</v>
      </c>
      <c r="E8" s="456">
        <v>299.24</v>
      </c>
      <c r="F8" s="456">
        <v>226.01</v>
      </c>
      <c r="G8" s="447">
        <v>201.21999999999997</v>
      </c>
      <c r="H8" s="456">
        <v>294.77000000000004</v>
      </c>
      <c r="I8" s="456">
        <v>303.47999999999996</v>
      </c>
      <c r="J8" s="456">
        <v>200.48000000000002</v>
      </c>
      <c r="K8" s="456">
        <v>266.02</v>
      </c>
      <c r="L8" s="456">
        <v>330.76</v>
      </c>
      <c r="M8" s="456">
        <v>351.82</v>
      </c>
      <c r="N8" s="524">
        <f t="shared" si="0"/>
        <v>3712.48</v>
      </c>
    </row>
    <row r="9" spans="1:87" s="56" customFormat="1" ht="20.100000000000001" customHeight="1" x14ac:dyDescent="0.3">
      <c r="A9" s="125" t="s">
        <v>165</v>
      </c>
      <c r="B9" s="456">
        <v>98830.281999999992</v>
      </c>
      <c r="C9" s="456">
        <v>89962.30799999999</v>
      </c>
      <c r="D9" s="456">
        <v>90830.864999999991</v>
      </c>
      <c r="E9" s="456">
        <v>76251.66399999999</v>
      </c>
      <c r="F9" s="456">
        <v>73973.212000000014</v>
      </c>
      <c r="G9" s="447">
        <v>71064.85500000001</v>
      </c>
      <c r="H9" s="456">
        <v>82720.331000000006</v>
      </c>
      <c r="I9" s="456">
        <v>77428.412999999986</v>
      </c>
      <c r="J9" s="456">
        <v>76624.042000000001</v>
      </c>
      <c r="K9" s="456">
        <v>81692.805999999997</v>
      </c>
      <c r="L9" s="456">
        <v>94113.133999999991</v>
      </c>
      <c r="M9" s="456">
        <v>100285.443</v>
      </c>
      <c r="N9" s="320">
        <f t="shared" si="0"/>
        <v>1013777.3549999999</v>
      </c>
    </row>
    <row r="10" spans="1:87" s="56" customFormat="1" ht="20.100000000000001" customHeight="1" x14ac:dyDescent="0.3">
      <c r="A10" s="125" t="s">
        <v>166</v>
      </c>
      <c r="B10" s="456">
        <v>0</v>
      </c>
      <c r="C10" s="456">
        <v>0</v>
      </c>
      <c r="D10" s="456">
        <v>0</v>
      </c>
      <c r="E10" s="456">
        <v>0</v>
      </c>
      <c r="F10" s="456">
        <v>0.8</v>
      </c>
      <c r="G10" s="447">
        <v>0</v>
      </c>
      <c r="H10" s="456">
        <v>0.8</v>
      </c>
      <c r="I10" s="456">
        <v>0</v>
      </c>
      <c r="J10" s="456">
        <v>0</v>
      </c>
      <c r="K10" s="456">
        <v>0</v>
      </c>
      <c r="L10" s="456">
        <v>0</v>
      </c>
      <c r="M10" s="456">
        <v>0</v>
      </c>
      <c r="N10" s="320">
        <f t="shared" si="0"/>
        <v>1.6</v>
      </c>
    </row>
    <row r="11" spans="1:87" s="56" customFormat="1" ht="20.100000000000001" customHeight="1" x14ac:dyDescent="0.3">
      <c r="A11" s="125" t="s">
        <v>167</v>
      </c>
      <c r="B11" s="456">
        <v>18793.060000000001</v>
      </c>
      <c r="C11" s="456">
        <v>19632.87</v>
      </c>
      <c r="D11" s="456">
        <v>19632.87</v>
      </c>
      <c r="E11" s="456">
        <v>10225.39</v>
      </c>
      <c r="F11" s="456">
        <v>13452.9</v>
      </c>
      <c r="G11" s="447">
        <v>11849.06</v>
      </c>
      <c r="H11" s="456">
        <v>12056.95</v>
      </c>
      <c r="I11" s="456">
        <v>6851.2199999999993</v>
      </c>
      <c r="J11" s="456">
        <v>11283.5</v>
      </c>
      <c r="K11" s="456">
        <v>5269.62</v>
      </c>
      <c r="L11" s="456">
        <v>12940.260000000002</v>
      </c>
      <c r="M11" s="456">
        <v>23665.45</v>
      </c>
      <c r="N11" s="320">
        <f t="shared" si="0"/>
        <v>165653.15</v>
      </c>
    </row>
    <row r="12" spans="1:87" s="56" customFormat="1" ht="20.100000000000001" customHeight="1" x14ac:dyDescent="0.3">
      <c r="A12" s="125" t="s">
        <v>168</v>
      </c>
      <c r="B12" s="456">
        <v>0</v>
      </c>
      <c r="C12" s="456">
        <v>0</v>
      </c>
      <c r="D12" s="456">
        <v>0</v>
      </c>
      <c r="E12" s="456">
        <v>0</v>
      </c>
      <c r="F12" s="456">
        <v>0</v>
      </c>
      <c r="G12" s="447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  <c r="N12" s="524">
        <f t="shared" si="0"/>
        <v>0</v>
      </c>
    </row>
    <row r="13" spans="1:87" s="56" customFormat="1" ht="20.100000000000001" customHeight="1" x14ac:dyDescent="0.3">
      <c r="A13" s="125" t="s">
        <v>169</v>
      </c>
      <c r="B13" s="456">
        <v>0</v>
      </c>
      <c r="C13" s="456">
        <v>0</v>
      </c>
      <c r="D13" s="456">
        <v>0</v>
      </c>
      <c r="E13" s="456">
        <v>0</v>
      </c>
      <c r="F13" s="456">
        <v>0</v>
      </c>
      <c r="G13" s="447">
        <v>0</v>
      </c>
      <c r="H13" s="456">
        <v>0</v>
      </c>
      <c r="I13" s="456">
        <v>0</v>
      </c>
      <c r="J13" s="456">
        <v>0</v>
      </c>
      <c r="K13" s="456">
        <v>0</v>
      </c>
      <c r="L13" s="456">
        <v>0</v>
      </c>
      <c r="M13" s="456">
        <v>0</v>
      </c>
      <c r="N13" s="524">
        <f t="shared" si="0"/>
        <v>0</v>
      </c>
    </row>
    <row r="14" spans="1:87" s="56" customFormat="1" ht="20.100000000000001" customHeight="1" x14ac:dyDescent="0.3">
      <c r="A14" s="125" t="s">
        <v>170</v>
      </c>
      <c r="B14" s="456">
        <v>4389.92</v>
      </c>
      <c r="C14" s="456">
        <v>2028.4800000000002</v>
      </c>
      <c r="D14" s="456">
        <v>2028.4800000000002</v>
      </c>
      <c r="E14" s="456">
        <v>499.29</v>
      </c>
      <c r="F14" s="456">
        <v>1567.08</v>
      </c>
      <c r="G14" s="447">
        <v>403.77</v>
      </c>
      <c r="H14" s="456">
        <v>1634.47</v>
      </c>
      <c r="I14" s="456">
        <v>382.51000000000005</v>
      </c>
      <c r="J14" s="456">
        <v>624.79800000000012</v>
      </c>
      <c r="K14" s="456">
        <v>4764.5</v>
      </c>
      <c r="L14" s="456">
        <v>1926.7600000000002</v>
      </c>
      <c r="M14" s="456">
        <v>6489.3650000000007</v>
      </c>
      <c r="N14" s="320">
        <f t="shared" si="0"/>
        <v>26739.423000000006</v>
      </c>
    </row>
    <row r="15" spans="1:87" s="56" customFormat="1" ht="20.100000000000001" customHeight="1" x14ac:dyDescent="0.3">
      <c r="A15" s="125" t="s">
        <v>307</v>
      </c>
      <c r="B15" s="456">
        <v>13328.75</v>
      </c>
      <c r="C15" s="456">
        <v>9630.24</v>
      </c>
      <c r="D15" s="456">
        <v>9628.24</v>
      </c>
      <c r="E15" s="456">
        <v>9002.98</v>
      </c>
      <c r="F15" s="456">
        <v>9152.7800000000007</v>
      </c>
      <c r="G15" s="447">
        <v>8512.07</v>
      </c>
      <c r="H15" s="456">
        <v>8685.380000000001</v>
      </c>
      <c r="I15" s="456">
        <v>9025.89</v>
      </c>
      <c r="J15" s="456">
        <v>10020.911</v>
      </c>
      <c r="K15" s="456">
        <v>10771.007</v>
      </c>
      <c r="L15" s="456">
        <v>9537.5110000000004</v>
      </c>
      <c r="M15" s="456">
        <v>10419.710000000001</v>
      </c>
      <c r="N15" s="320">
        <f t="shared" si="0"/>
        <v>117715.46899999998</v>
      </c>
    </row>
    <row r="16" spans="1:87" s="20" customFormat="1" ht="20.100000000000001" customHeight="1" x14ac:dyDescent="0.3">
      <c r="A16" s="125" t="s">
        <v>308</v>
      </c>
      <c r="B16" s="456">
        <v>0</v>
      </c>
      <c r="C16" s="456">
        <v>0</v>
      </c>
      <c r="D16" s="456">
        <v>0</v>
      </c>
      <c r="E16" s="456">
        <v>0</v>
      </c>
      <c r="F16" s="456">
        <v>0</v>
      </c>
      <c r="G16" s="447">
        <v>0</v>
      </c>
      <c r="H16" s="456">
        <v>0</v>
      </c>
      <c r="I16" s="456">
        <v>0</v>
      </c>
      <c r="J16" s="456">
        <v>0</v>
      </c>
      <c r="K16" s="456">
        <v>0</v>
      </c>
      <c r="L16" s="456">
        <v>0</v>
      </c>
      <c r="M16" s="456">
        <v>0</v>
      </c>
      <c r="N16" s="320">
        <f t="shared" si="0"/>
        <v>0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</row>
    <row r="17" spans="1:87" s="20" customFormat="1" ht="20.100000000000001" customHeight="1" x14ac:dyDescent="0.3">
      <c r="A17" s="125" t="s">
        <v>177</v>
      </c>
      <c r="B17" s="456">
        <v>0</v>
      </c>
      <c r="C17" s="456">
        <v>0</v>
      </c>
      <c r="D17" s="456">
        <v>0</v>
      </c>
      <c r="E17" s="456">
        <v>1.07</v>
      </c>
      <c r="F17" s="456">
        <v>3.15</v>
      </c>
      <c r="G17" s="447">
        <v>2.92</v>
      </c>
      <c r="H17" s="456">
        <v>3.32</v>
      </c>
      <c r="I17" s="456">
        <v>2.38</v>
      </c>
      <c r="J17" s="456">
        <v>2.78</v>
      </c>
      <c r="K17" s="456">
        <v>0.06</v>
      </c>
      <c r="L17" s="456">
        <v>0</v>
      </c>
      <c r="M17" s="456">
        <v>0</v>
      </c>
      <c r="N17" s="320">
        <f t="shared" si="0"/>
        <v>15.68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</row>
    <row r="18" spans="1:87" s="195" customFormat="1" ht="20.100000000000001" customHeight="1" x14ac:dyDescent="0.3">
      <c r="A18" s="194" t="s">
        <v>399</v>
      </c>
      <c r="B18" s="456">
        <v>0</v>
      </c>
      <c r="C18" s="456">
        <v>0</v>
      </c>
      <c r="D18" s="456">
        <v>0</v>
      </c>
      <c r="E18" s="456">
        <v>0</v>
      </c>
      <c r="F18" s="456">
        <v>0</v>
      </c>
      <c r="G18" s="447">
        <v>0</v>
      </c>
      <c r="H18" s="456">
        <v>0</v>
      </c>
      <c r="I18" s="456">
        <v>0</v>
      </c>
      <c r="J18" s="456">
        <v>0</v>
      </c>
      <c r="K18" s="456">
        <v>0</v>
      </c>
      <c r="L18" s="456">
        <v>0</v>
      </c>
      <c r="M18" s="456">
        <v>0</v>
      </c>
      <c r="N18" s="320">
        <f t="shared" si="0"/>
        <v>0</v>
      </c>
      <c r="P18" s="277"/>
    </row>
    <row r="19" spans="1:87" s="70" customFormat="1" ht="20.100000000000001" customHeight="1" x14ac:dyDescent="0.2">
      <c r="A19" s="230" t="s">
        <v>22</v>
      </c>
      <c r="B19" s="320">
        <f>SUM(B5:B18)</f>
        <v>135797.69199999998</v>
      </c>
      <c r="C19" s="320">
        <f t="shared" ref="C19:M19" si="1">SUM(C5:C18)</f>
        <v>121670.38799999999</v>
      </c>
      <c r="D19" s="320">
        <f t="shared" si="1"/>
        <v>122536.94499999999</v>
      </c>
      <c r="E19" s="320">
        <f t="shared" si="1"/>
        <v>96308.923999999985</v>
      </c>
      <c r="F19" s="320">
        <f t="shared" si="1"/>
        <v>98392.44200000001</v>
      </c>
      <c r="G19" s="320">
        <f t="shared" si="1"/>
        <v>92048.465000000011</v>
      </c>
      <c r="H19" s="320">
        <f t="shared" si="1"/>
        <v>105420.41100000002</v>
      </c>
      <c r="I19" s="320">
        <f t="shared" si="1"/>
        <v>94017.172999999981</v>
      </c>
      <c r="J19" s="320">
        <f t="shared" si="1"/>
        <v>98773.310999999987</v>
      </c>
      <c r="K19" s="320">
        <f t="shared" si="1"/>
        <v>102804.25299999998</v>
      </c>
      <c r="L19" s="320">
        <f t="shared" si="1"/>
        <v>118871.55499999998</v>
      </c>
      <c r="M19" s="320">
        <f t="shared" si="1"/>
        <v>141227.61799999999</v>
      </c>
      <c r="N19" s="320">
        <f t="shared" si="0"/>
        <v>1327869.1769999999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</row>
    <row r="20" spans="1:87" x14ac:dyDescent="0.25">
      <c r="A20" s="126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12"/>
      <c r="P20" s="40"/>
      <c r="Q20" s="40"/>
      <c r="R20" s="4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1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62" t="s">
        <v>491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2" t="s">
        <v>101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12"/>
    </row>
    <row r="5" spans="1:15" ht="20.100000000000001" customHeight="1" x14ac:dyDescent="0.3">
      <c r="A5" s="173" t="s">
        <v>162</v>
      </c>
      <c r="B5" s="471">
        <v>228613.15134080002</v>
      </c>
      <c r="C5" s="471">
        <v>218139.36660556417</v>
      </c>
      <c r="D5" s="471">
        <v>226986.15362317787</v>
      </c>
      <c r="E5" s="471">
        <v>214984.95519656688</v>
      </c>
      <c r="F5" s="471">
        <v>217011.8768427</v>
      </c>
      <c r="G5" s="471">
        <v>209414.3695094182</v>
      </c>
      <c r="H5" s="472">
        <v>218945.34146562</v>
      </c>
      <c r="I5" s="472">
        <v>227683.44573869769</v>
      </c>
      <c r="J5" s="472">
        <v>221042.9358067245</v>
      </c>
      <c r="K5" s="472">
        <v>219859.7752414956</v>
      </c>
      <c r="L5" s="472">
        <v>219541.45046898606</v>
      </c>
      <c r="M5" s="472">
        <v>251800.82000294555</v>
      </c>
      <c r="N5" s="319">
        <f>SUM(B5:M5)</f>
        <v>2674023.6418426964</v>
      </c>
      <c r="O5" s="12"/>
    </row>
    <row r="6" spans="1:15" ht="20.100000000000001" customHeight="1" x14ac:dyDescent="0.3">
      <c r="A6" s="173" t="s">
        <v>163</v>
      </c>
      <c r="B6" s="471">
        <v>123945.09654420002</v>
      </c>
      <c r="C6" s="471">
        <v>118601.8209277391</v>
      </c>
      <c r="D6" s="471">
        <v>124917.63112070507</v>
      </c>
      <c r="E6" s="471">
        <v>116155.51708889769</v>
      </c>
      <c r="F6" s="471">
        <v>116327.8636698</v>
      </c>
      <c r="G6" s="471">
        <v>112321.82799798019</v>
      </c>
      <c r="H6" s="472">
        <v>115500.4181272041</v>
      </c>
      <c r="I6" s="472">
        <v>118942.87885111217</v>
      </c>
      <c r="J6" s="472">
        <v>116210.77783075137</v>
      </c>
      <c r="K6" s="472">
        <v>111206.71628909111</v>
      </c>
      <c r="L6" s="472">
        <v>106661.21696389589</v>
      </c>
      <c r="M6" s="472">
        <v>123003.99220638711</v>
      </c>
      <c r="N6" s="319">
        <f>SUM(B6:M6)</f>
        <v>1403795.7576177637</v>
      </c>
      <c r="O6" s="12"/>
    </row>
    <row r="7" spans="1:15" ht="20.100000000000001" customHeight="1" x14ac:dyDescent="0.3">
      <c r="A7" s="173" t="s">
        <v>164</v>
      </c>
      <c r="B7" s="471">
        <v>40632.816060499987</v>
      </c>
      <c r="C7" s="471">
        <v>39271.213892229585</v>
      </c>
      <c r="D7" s="471">
        <v>38805.92048355678</v>
      </c>
      <c r="E7" s="471">
        <v>36743.729515016952</v>
      </c>
      <c r="F7" s="471">
        <v>36374.105905700009</v>
      </c>
      <c r="G7" s="471">
        <v>36029.790982950792</v>
      </c>
      <c r="H7" s="472">
        <v>33399.900397515397</v>
      </c>
      <c r="I7" s="472">
        <v>37310.744505402814</v>
      </c>
      <c r="J7" s="472">
        <v>36959.552464721019</v>
      </c>
      <c r="K7" s="472">
        <v>39565.824106650638</v>
      </c>
      <c r="L7" s="472">
        <v>33597.332298798123</v>
      </c>
      <c r="M7" s="472">
        <v>38175.577794392586</v>
      </c>
      <c r="N7" s="319">
        <f t="shared" ref="N7:N19" si="0">SUM(B7:M7)</f>
        <v>446866.50840743474</v>
      </c>
      <c r="O7" s="12"/>
    </row>
    <row r="8" spans="1:15" ht="20.100000000000001" customHeight="1" x14ac:dyDescent="0.3">
      <c r="A8" s="173" t="s">
        <v>186</v>
      </c>
      <c r="B8" s="471">
        <v>0</v>
      </c>
      <c r="C8" s="471">
        <v>0</v>
      </c>
      <c r="D8" s="471">
        <v>0</v>
      </c>
      <c r="E8" s="471">
        <v>0</v>
      </c>
      <c r="F8" s="471">
        <v>0</v>
      </c>
      <c r="G8" s="471">
        <v>0</v>
      </c>
      <c r="H8" s="472">
        <v>0</v>
      </c>
      <c r="I8" s="472">
        <v>0</v>
      </c>
      <c r="J8" s="472">
        <v>0</v>
      </c>
      <c r="K8" s="472">
        <v>0</v>
      </c>
      <c r="L8" s="472">
        <v>0</v>
      </c>
      <c r="M8" s="472">
        <v>0</v>
      </c>
      <c r="N8" s="319">
        <f t="shared" si="0"/>
        <v>0</v>
      </c>
      <c r="O8" s="12"/>
    </row>
    <row r="9" spans="1:15" ht="20.100000000000001" customHeight="1" x14ac:dyDescent="0.3">
      <c r="A9" s="173" t="s">
        <v>165</v>
      </c>
      <c r="B9" s="471">
        <v>0</v>
      </c>
      <c r="C9" s="471">
        <v>0</v>
      </c>
      <c r="D9" s="471">
        <v>0</v>
      </c>
      <c r="E9" s="471">
        <v>0</v>
      </c>
      <c r="F9" s="471">
        <v>0</v>
      </c>
      <c r="G9" s="471">
        <v>0</v>
      </c>
      <c r="H9" s="472">
        <v>0</v>
      </c>
      <c r="I9" s="472">
        <v>0</v>
      </c>
      <c r="J9" s="472">
        <v>0</v>
      </c>
      <c r="K9" s="472">
        <v>0</v>
      </c>
      <c r="L9" s="472">
        <v>0</v>
      </c>
      <c r="M9" s="472">
        <v>0</v>
      </c>
      <c r="N9" s="319">
        <f t="shared" si="0"/>
        <v>0</v>
      </c>
      <c r="O9" s="12"/>
    </row>
    <row r="10" spans="1:15" ht="20.100000000000001" customHeight="1" x14ac:dyDescent="0.3">
      <c r="A10" s="173" t="s">
        <v>166</v>
      </c>
      <c r="B10" s="471">
        <v>519.822</v>
      </c>
      <c r="C10" s="471">
        <v>427.69400000000002</v>
      </c>
      <c r="D10" s="471">
        <v>1836.1419999999998</v>
      </c>
      <c r="E10" s="471">
        <v>6824.2750000000005</v>
      </c>
      <c r="F10" s="471">
        <v>17586.944000000003</v>
      </c>
      <c r="G10" s="471">
        <v>27803.490000000005</v>
      </c>
      <c r="H10" s="472">
        <v>29645.787999999997</v>
      </c>
      <c r="I10" s="472">
        <v>15986.298999999997</v>
      </c>
      <c r="J10" s="472">
        <v>7371.2589999999991</v>
      </c>
      <c r="K10" s="472">
        <v>3414.2820000000011</v>
      </c>
      <c r="L10" s="472">
        <v>1005.7439999999999</v>
      </c>
      <c r="M10" s="472">
        <v>435.82800000000003</v>
      </c>
      <c r="N10" s="319">
        <f t="shared" si="0"/>
        <v>112857.56700000002</v>
      </c>
      <c r="O10" s="12"/>
    </row>
    <row r="11" spans="1:15" ht="20.100000000000001" customHeight="1" x14ac:dyDescent="0.3">
      <c r="A11" s="173" t="s">
        <v>167</v>
      </c>
      <c r="B11" s="471">
        <v>0</v>
      </c>
      <c r="C11" s="471">
        <v>0</v>
      </c>
      <c r="D11" s="471">
        <v>0</v>
      </c>
      <c r="E11" s="471">
        <v>0</v>
      </c>
      <c r="F11" s="471">
        <v>0</v>
      </c>
      <c r="G11" s="471">
        <v>0</v>
      </c>
      <c r="H11" s="472">
        <v>0</v>
      </c>
      <c r="I11" s="472">
        <v>0</v>
      </c>
      <c r="J11" s="472">
        <v>0</v>
      </c>
      <c r="K11" s="472">
        <v>0</v>
      </c>
      <c r="L11" s="472">
        <v>0</v>
      </c>
      <c r="M11" s="472">
        <v>0</v>
      </c>
      <c r="N11" s="319">
        <f t="shared" si="0"/>
        <v>0</v>
      </c>
      <c r="O11" s="12"/>
    </row>
    <row r="12" spans="1:15" ht="20.100000000000001" customHeight="1" x14ac:dyDescent="0.3">
      <c r="A12" s="173" t="s">
        <v>168</v>
      </c>
      <c r="B12" s="471">
        <v>0</v>
      </c>
      <c r="C12" s="471">
        <v>0</v>
      </c>
      <c r="D12" s="471">
        <v>0</v>
      </c>
      <c r="E12" s="471">
        <v>0</v>
      </c>
      <c r="F12" s="471">
        <v>0</v>
      </c>
      <c r="G12" s="471">
        <v>0</v>
      </c>
      <c r="H12" s="472">
        <v>0</v>
      </c>
      <c r="I12" s="472">
        <v>0</v>
      </c>
      <c r="J12" s="472">
        <v>0</v>
      </c>
      <c r="K12" s="472">
        <v>0</v>
      </c>
      <c r="L12" s="472">
        <v>0</v>
      </c>
      <c r="M12" s="472">
        <v>0</v>
      </c>
      <c r="N12" s="319">
        <f t="shared" si="0"/>
        <v>0</v>
      </c>
      <c r="O12" s="12"/>
    </row>
    <row r="13" spans="1:15" ht="20.100000000000001" customHeight="1" x14ac:dyDescent="0.3">
      <c r="A13" s="173" t="s">
        <v>169</v>
      </c>
      <c r="B13" s="471">
        <v>0</v>
      </c>
      <c r="C13" s="471">
        <v>0</v>
      </c>
      <c r="D13" s="471">
        <v>0</v>
      </c>
      <c r="E13" s="471">
        <v>0</v>
      </c>
      <c r="F13" s="471">
        <v>0</v>
      </c>
      <c r="G13" s="471">
        <v>0</v>
      </c>
      <c r="H13" s="472">
        <v>0</v>
      </c>
      <c r="I13" s="472">
        <v>0</v>
      </c>
      <c r="J13" s="472">
        <v>0</v>
      </c>
      <c r="K13" s="472">
        <v>0</v>
      </c>
      <c r="L13" s="472">
        <v>0</v>
      </c>
      <c r="M13" s="472">
        <v>0</v>
      </c>
      <c r="N13" s="319">
        <f t="shared" si="0"/>
        <v>0</v>
      </c>
      <c r="O13" s="12"/>
    </row>
    <row r="14" spans="1:15" ht="20.100000000000001" customHeight="1" x14ac:dyDescent="0.3">
      <c r="A14" s="125" t="s">
        <v>170</v>
      </c>
      <c r="B14" s="471">
        <v>194655.70356500003</v>
      </c>
      <c r="C14" s="471">
        <v>179206.90733061187</v>
      </c>
      <c r="D14" s="471">
        <v>194858.35064724056</v>
      </c>
      <c r="E14" s="471">
        <v>187119.84687968681</v>
      </c>
      <c r="F14" s="471">
        <v>183487.16725660002</v>
      </c>
      <c r="G14" s="471">
        <v>171820.57392259335</v>
      </c>
      <c r="H14" s="472">
        <v>180752.09242563904</v>
      </c>
      <c r="I14" s="472">
        <v>189169.34208691321</v>
      </c>
      <c r="J14" s="472">
        <v>175559.82298767692</v>
      </c>
      <c r="K14" s="472">
        <v>184161.82497056428</v>
      </c>
      <c r="L14" s="472">
        <v>177965.93866218152</v>
      </c>
      <c r="M14" s="472">
        <v>193357.95590680791</v>
      </c>
      <c r="N14" s="319">
        <f t="shared" si="0"/>
        <v>2212115.5266415155</v>
      </c>
      <c r="O14" s="12"/>
    </row>
    <row r="15" spans="1:15" ht="20.100000000000001" customHeight="1" x14ac:dyDescent="0.3">
      <c r="A15" s="125" t="s">
        <v>307</v>
      </c>
      <c r="B15" s="471">
        <v>80646.982621399991</v>
      </c>
      <c r="C15" s="471">
        <v>76692.546622378461</v>
      </c>
      <c r="D15" s="471">
        <v>83459.450053048378</v>
      </c>
      <c r="E15" s="471">
        <v>77158.303058307982</v>
      </c>
      <c r="F15" s="471">
        <v>74668.589795499967</v>
      </c>
      <c r="G15" s="471">
        <v>69357.862602012305</v>
      </c>
      <c r="H15" s="472">
        <v>74728.148532974388</v>
      </c>
      <c r="I15" s="472">
        <v>77025.296114981596</v>
      </c>
      <c r="J15" s="472">
        <v>69930.273791315703</v>
      </c>
      <c r="K15" s="472">
        <v>77575.281074092316</v>
      </c>
      <c r="L15" s="472">
        <v>73197.345483966419</v>
      </c>
      <c r="M15" s="472">
        <v>79244.727324045918</v>
      </c>
      <c r="N15" s="319">
        <f t="shared" si="0"/>
        <v>913684.80707402341</v>
      </c>
      <c r="O15" s="12"/>
    </row>
    <row r="16" spans="1:15" ht="20.100000000000001" customHeight="1" x14ac:dyDescent="0.3">
      <c r="A16" s="125" t="s">
        <v>308</v>
      </c>
      <c r="B16" s="471">
        <v>0</v>
      </c>
      <c r="C16" s="471">
        <v>0</v>
      </c>
      <c r="D16" s="471">
        <v>0</v>
      </c>
      <c r="E16" s="471">
        <v>0</v>
      </c>
      <c r="F16" s="471">
        <v>0</v>
      </c>
      <c r="G16" s="471">
        <v>0</v>
      </c>
      <c r="H16" s="472">
        <v>0</v>
      </c>
      <c r="I16" s="472">
        <v>0</v>
      </c>
      <c r="J16" s="472">
        <v>0</v>
      </c>
      <c r="K16" s="472">
        <v>0</v>
      </c>
      <c r="L16" s="472">
        <v>0</v>
      </c>
      <c r="M16" s="472">
        <v>0</v>
      </c>
      <c r="N16" s="319">
        <f t="shared" si="0"/>
        <v>0</v>
      </c>
      <c r="O16" s="12"/>
    </row>
    <row r="17" spans="1:16" ht="20.100000000000001" customHeight="1" x14ac:dyDescent="0.3">
      <c r="A17" s="173" t="s">
        <v>177</v>
      </c>
      <c r="B17" s="471">
        <v>0</v>
      </c>
      <c r="C17" s="471">
        <v>0</v>
      </c>
      <c r="D17" s="471">
        <v>0</v>
      </c>
      <c r="E17" s="471">
        <v>0</v>
      </c>
      <c r="F17" s="471">
        <v>0</v>
      </c>
      <c r="G17" s="471">
        <v>0</v>
      </c>
      <c r="H17" s="472">
        <v>0</v>
      </c>
      <c r="I17" s="472">
        <v>0</v>
      </c>
      <c r="J17" s="472">
        <v>0</v>
      </c>
      <c r="K17" s="472">
        <v>0</v>
      </c>
      <c r="L17" s="472">
        <v>0</v>
      </c>
      <c r="M17" s="472">
        <v>0</v>
      </c>
      <c r="N17" s="319">
        <f t="shared" si="0"/>
        <v>0</v>
      </c>
      <c r="O17" s="12"/>
    </row>
    <row r="18" spans="1:16" s="195" customFormat="1" ht="20.100000000000001" customHeight="1" x14ac:dyDescent="0.3">
      <c r="A18" s="194" t="s">
        <v>399</v>
      </c>
      <c r="B18" s="471">
        <v>0</v>
      </c>
      <c r="C18" s="471">
        <v>0</v>
      </c>
      <c r="D18" s="471">
        <v>0</v>
      </c>
      <c r="E18" s="471">
        <v>0</v>
      </c>
      <c r="F18" s="471">
        <v>0</v>
      </c>
      <c r="G18" s="471">
        <v>0</v>
      </c>
      <c r="H18" s="472">
        <v>0</v>
      </c>
      <c r="I18" s="472">
        <v>0</v>
      </c>
      <c r="J18" s="472">
        <v>0</v>
      </c>
      <c r="K18" s="472">
        <v>0</v>
      </c>
      <c r="L18" s="472">
        <v>0</v>
      </c>
      <c r="M18" s="472">
        <v>0</v>
      </c>
      <c r="N18" s="319">
        <f t="shared" si="0"/>
        <v>0</v>
      </c>
      <c r="P18" s="277"/>
    </row>
    <row r="19" spans="1:16" s="80" customFormat="1" ht="20.100000000000001" customHeight="1" x14ac:dyDescent="0.2">
      <c r="A19" s="229" t="s">
        <v>22</v>
      </c>
      <c r="B19" s="473">
        <f>SUM(B5:B18)</f>
        <v>669013.5721319</v>
      </c>
      <c r="C19" s="473">
        <f t="shared" ref="C19:M19" si="1">SUM(C5:C18)</f>
        <v>632339.54937852314</v>
      </c>
      <c r="D19" s="473">
        <f t="shared" si="1"/>
        <v>670863.64792772871</v>
      </c>
      <c r="E19" s="473">
        <f t="shared" si="1"/>
        <v>638986.62673847633</v>
      </c>
      <c r="F19" s="473">
        <f t="shared" si="1"/>
        <v>645456.54747029999</v>
      </c>
      <c r="G19" s="473">
        <f t="shared" si="1"/>
        <v>626747.91501495487</v>
      </c>
      <c r="H19" s="473">
        <f t="shared" si="1"/>
        <v>652971.68894895294</v>
      </c>
      <c r="I19" s="473">
        <f t="shared" si="1"/>
        <v>666118.00629710755</v>
      </c>
      <c r="J19" s="473">
        <f t="shared" si="1"/>
        <v>627074.62188118952</v>
      </c>
      <c r="K19" s="473">
        <f t="shared" si="1"/>
        <v>635783.70368189388</v>
      </c>
      <c r="L19" s="473">
        <f t="shared" si="1"/>
        <v>611969.02787782799</v>
      </c>
      <c r="M19" s="473">
        <f t="shared" si="1"/>
        <v>686018.90123457904</v>
      </c>
      <c r="N19" s="319">
        <f t="shared" si="0"/>
        <v>7763343.8085834347</v>
      </c>
      <c r="O19" s="62"/>
    </row>
    <row r="20" spans="1:16" ht="15.75" customHeight="1" x14ac:dyDescent="0.25">
      <c r="A20" s="39"/>
      <c r="B20" s="39"/>
      <c r="C20" s="39"/>
      <c r="D20" s="39"/>
      <c r="E20" s="39"/>
      <c r="F20" s="39">
        <v>0</v>
      </c>
      <c r="G20" s="39"/>
      <c r="H20" s="39"/>
      <c r="I20" s="39"/>
      <c r="J20" s="39"/>
      <c r="K20" s="39"/>
      <c r="L20" s="39"/>
      <c r="M20" s="39"/>
      <c r="N20" s="108"/>
      <c r="O20" s="12"/>
    </row>
    <row r="21" spans="1:16" ht="15.75" customHeight="1" x14ac:dyDescent="0.25">
      <c r="A21" s="43" t="s">
        <v>105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2"/>
    </row>
    <row r="22" spans="1:16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62" t="s">
        <v>491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38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178</v>
      </c>
      <c r="I4" s="139" t="s">
        <v>179</v>
      </c>
      <c r="J4" s="139" t="s">
        <v>180</v>
      </c>
      <c r="K4" s="139" t="s">
        <v>181</v>
      </c>
      <c r="L4" s="139" t="s">
        <v>182</v>
      </c>
      <c r="M4" s="139" t="s">
        <v>171</v>
      </c>
      <c r="N4" s="48" t="s">
        <v>22</v>
      </c>
      <c r="O4" s="12"/>
    </row>
    <row r="5" spans="1:15" ht="20.100000000000001" customHeight="1" x14ac:dyDescent="0.25">
      <c r="A5" s="180" t="s">
        <v>162</v>
      </c>
      <c r="B5" s="322">
        <v>0</v>
      </c>
      <c r="C5" s="322">
        <v>0</v>
      </c>
      <c r="D5" s="322">
        <v>0</v>
      </c>
      <c r="E5" s="322">
        <v>0</v>
      </c>
      <c r="F5" s="322">
        <v>0</v>
      </c>
      <c r="G5" s="322">
        <v>0</v>
      </c>
      <c r="H5" s="322">
        <v>0</v>
      </c>
      <c r="I5" s="322">
        <v>0</v>
      </c>
      <c r="J5" s="322">
        <v>0</v>
      </c>
      <c r="K5" s="322">
        <v>0</v>
      </c>
      <c r="L5" s="322">
        <v>0</v>
      </c>
      <c r="M5" s="322">
        <v>0</v>
      </c>
      <c r="N5" s="524">
        <f>SUM(B5:M5)</f>
        <v>0</v>
      </c>
      <c r="O5" s="12"/>
    </row>
    <row r="6" spans="1:15" ht="20.100000000000001" customHeight="1" x14ac:dyDescent="0.25">
      <c r="A6" s="180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0</v>
      </c>
      <c r="K6" s="474">
        <v>0</v>
      </c>
      <c r="L6" s="474">
        <v>0</v>
      </c>
      <c r="M6" s="474">
        <v>0</v>
      </c>
      <c r="N6" s="524">
        <f t="shared" ref="N6:N18" si="0">SUM(B6:M6)</f>
        <v>0</v>
      </c>
      <c r="O6" s="12"/>
    </row>
    <row r="7" spans="1:15" ht="20.100000000000001" customHeight="1" x14ac:dyDescent="0.25">
      <c r="A7" s="180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524">
        <f t="shared" si="0"/>
        <v>0</v>
      </c>
      <c r="O7" s="12"/>
    </row>
    <row r="8" spans="1:15" ht="20.100000000000001" customHeight="1" x14ac:dyDescent="0.25">
      <c r="A8" s="180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524">
        <f t="shared" si="0"/>
        <v>0</v>
      </c>
      <c r="O8" s="12"/>
    </row>
    <row r="9" spans="1:15" ht="20.100000000000001" customHeight="1" x14ac:dyDescent="0.25">
      <c r="A9" s="180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400</v>
      </c>
      <c r="K9" s="322">
        <v>0</v>
      </c>
      <c r="L9" s="322">
        <v>0</v>
      </c>
      <c r="M9" s="322">
        <v>0</v>
      </c>
      <c r="N9" s="524">
        <f t="shared" si="0"/>
        <v>400</v>
      </c>
      <c r="O9" s="12"/>
    </row>
    <row r="10" spans="1:15" ht="20.100000000000001" customHeight="1" x14ac:dyDescent="0.25">
      <c r="A10" s="180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100</v>
      </c>
      <c r="K10" s="322">
        <v>0</v>
      </c>
      <c r="L10" s="322">
        <v>0</v>
      </c>
      <c r="M10" s="322">
        <v>0</v>
      </c>
      <c r="N10" s="524">
        <f t="shared" si="0"/>
        <v>100</v>
      </c>
      <c r="O10" s="12"/>
    </row>
    <row r="11" spans="1:15" ht="20.100000000000001" customHeight="1" x14ac:dyDescent="0.25">
      <c r="A11" s="180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524">
        <f t="shared" si="0"/>
        <v>0</v>
      </c>
      <c r="O11" s="12"/>
    </row>
    <row r="12" spans="1:15" ht="20.100000000000001" customHeight="1" x14ac:dyDescent="0.25">
      <c r="A12" s="180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524">
        <f t="shared" si="0"/>
        <v>0</v>
      </c>
      <c r="O12" s="12"/>
    </row>
    <row r="13" spans="1:15" ht="20.100000000000001" customHeight="1" x14ac:dyDescent="0.25">
      <c r="A13" s="180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524">
        <f t="shared" si="0"/>
        <v>0</v>
      </c>
      <c r="O13" s="12"/>
    </row>
    <row r="14" spans="1:15" ht="20.100000000000001" customHeight="1" x14ac:dyDescent="0.25">
      <c r="A14" s="125" t="s">
        <v>170</v>
      </c>
      <c r="B14" s="322">
        <v>5.9950000000000001</v>
      </c>
      <c r="C14" s="322">
        <v>6</v>
      </c>
      <c r="D14" s="322">
        <v>6.4109999999999996</v>
      </c>
      <c r="E14" s="322">
        <v>7.1420000000000003</v>
      </c>
      <c r="F14" s="322">
        <v>6973.76</v>
      </c>
      <c r="G14" s="322">
        <v>6.9219999999999997</v>
      </c>
      <c r="H14" s="322">
        <v>7.9020000000000001</v>
      </c>
      <c r="I14" s="322">
        <v>7.7280000000000006</v>
      </c>
      <c r="J14" s="322">
        <v>0</v>
      </c>
      <c r="K14" s="322">
        <v>5.4139999999999997</v>
      </c>
      <c r="L14" s="322">
        <v>5.2830000000000004</v>
      </c>
      <c r="M14" s="322">
        <v>6.3170000000000002</v>
      </c>
      <c r="N14" s="524">
        <f t="shared" si="0"/>
        <v>7038.8739999999998</v>
      </c>
      <c r="O14" s="12"/>
    </row>
    <row r="15" spans="1:15" ht="20.100000000000001" customHeight="1" x14ac:dyDescent="0.25">
      <c r="A15" s="125" t="s">
        <v>307</v>
      </c>
      <c r="B15" s="322">
        <v>5.0640000000000001</v>
      </c>
      <c r="C15" s="322">
        <v>4.2230000000000008</v>
      </c>
      <c r="D15" s="322">
        <v>8.8140000000000001</v>
      </c>
      <c r="E15" s="322">
        <v>7.1669999999999998</v>
      </c>
      <c r="F15" s="322">
        <v>6820.7950000000001</v>
      </c>
      <c r="G15" s="322">
        <v>11.025000000000002</v>
      </c>
      <c r="H15" s="474">
        <v>11.256</v>
      </c>
      <c r="I15" s="474">
        <v>14.391</v>
      </c>
      <c r="J15" s="474">
        <v>1802.5370651249959</v>
      </c>
      <c r="K15" s="474">
        <v>7.2</v>
      </c>
      <c r="L15" s="474">
        <v>4.173</v>
      </c>
      <c r="M15" s="474">
        <v>4.2200000000000006</v>
      </c>
      <c r="N15" s="524">
        <f t="shared" si="0"/>
        <v>8700.8650651249955</v>
      </c>
      <c r="O15" s="12"/>
    </row>
    <row r="16" spans="1:15" s="28" customFormat="1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474">
        <v>0</v>
      </c>
      <c r="I16" s="474">
        <v>0</v>
      </c>
      <c r="J16" s="474">
        <v>0</v>
      </c>
      <c r="K16" s="474"/>
      <c r="L16" s="474"/>
      <c r="M16" s="474"/>
      <c r="N16" s="524">
        <f t="shared" si="0"/>
        <v>0</v>
      </c>
      <c r="O16" s="39"/>
    </row>
    <row r="17" spans="1:16" s="28" customFormat="1" ht="20.100000000000001" customHeight="1" x14ac:dyDescent="0.25">
      <c r="A17" s="180" t="s">
        <v>177</v>
      </c>
      <c r="B17" s="322">
        <v>0</v>
      </c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>
        <v>0</v>
      </c>
      <c r="J17" s="322">
        <v>0</v>
      </c>
      <c r="K17" s="322">
        <v>0</v>
      </c>
      <c r="L17" s="322">
        <v>0</v>
      </c>
      <c r="M17" s="322">
        <v>0</v>
      </c>
      <c r="N17" s="524">
        <f t="shared" si="0"/>
        <v>0</v>
      </c>
      <c r="O17" s="39"/>
    </row>
    <row r="18" spans="1:16" s="195" customFormat="1" ht="20.100000000000001" customHeight="1" x14ac:dyDescent="0.25">
      <c r="A18" s="194" t="s">
        <v>399</v>
      </c>
      <c r="B18" s="322">
        <v>0</v>
      </c>
      <c r="C18" s="322">
        <v>0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0</v>
      </c>
      <c r="L18" s="322">
        <v>0</v>
      </c>
      <c r="M18" s="322">
        <v>0</v>
      </c>
      <c r="N18" s="524">
        <f t="shared" si="0"/>
        <v>0</v>
      </c>
      <c r="P18" s="277"/>
    </row>
    <row r="19" spans="1:16" s="80" customFormat="1" ht="20.100000000000001" customHeight="1" x14ac:dyDescent="0.2">
      <c r="A19" s="229" t="s">
        <v>22</v>
      </c>
      <c r="B19" s="452">
        <f>SUM(B5:B18)</f>
        <v>11.059000000000001</v>
      </c>
      <c r="C19" s="452">
        <f t="shared" ref="C19:M19" si="1">SUM(C5:C18)</f>
        <v>10.223000000000001</v>
      </c>
      <c r="D19" s="452">
        <f t="shared" si="1"/>
        <v>15.225</v>
      </c>
      <c r="E19" s="452">
        <f t="shared" si="1"/>
        <v>14.309000000000001</v>
      </c>
      <c r="F19" s="452">
        <f t="shared" si="1"/>
        <v>13794.555</v>
      </c>
      <c r="G19" s="452">
        <f t="shared" si="1"/>
        <v>17.947000000000003</v>
      </c>
      <c r="H19" s="452">
        <f t="shared" si="1"/>
        <v>19.158000000000001</v>
      </c>
      <c r="I19" s="452">
        <f t="shared" si="1"/>
        <v>22.119</v>
      </c>
      <c r="J19" s="452">
        <f t="shared" si="1"/>
        <v>2302.5370651249959</v>
      </c>
      <c r="K19" s="452">
        <f t="shared" si="1"/>
        <v>12.614000000000001</v>
      </c>
      <c r="L19" s="452">
        <f t="shared" si="1"/>
        <v>9.4559999999999995</v>
      </c>
      <c r="M19" s="452">
        <f t="shared" si="1"/>
        <v>10.537000000000001</v>
      </c>
      <c r="N19" s="524">
        <f t="shared" ref="N19" si="2">SUM(B19:M19)</f>
        <v>16239.739065124997</v>
      </c>
      <c r="O19" s="62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L39" sqref="L39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494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80" customFormat="1" ht="12.75" x14ac:dyDescent="0.2">
      <c r="A8" s="292" t="s">
        <v>92</v>
      </c>
      <c r="B8" s="66"/>
      <c r="C8" s="66"/>
      <c r="D8" s="66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80" t="s">
        <v>93</v>
      </c>
      <c r="C10" s="281"/>
      <c r="D10" s="282" t="s">
        <v>94</v>
      </c>
    </row>
    <row r="11" spans="1:4" ht="15" x14ac:dyDescent="0.25">
      <c r="A11" s="4"/>
      <c r="B11" s="283" t="s">
        <v>312</v>
      </c>
      <c r="C11" s="284" t="s">
        <v>313</v>
      </c>
      <c r="D11" s="285" t="s">
        <v>314</v>
      </c>
    </row>
    <row r="12" spans="1:4" ht="25.5" customHeight="1" thickBot="1" x14ac:dyDescent="0.3">
      <c r="A12" s="4"/>
      <c r="B12" s="636">
        <f>+'3'!B23</f>
        <v>122349.01</v>
      </c>
      <c r="C12" s="637">
        <f>+'3'!C23</f>
        <v>1039107.6569941001</v>
      </c>
      <c r="D12" s="638">
        <f>+'3'!D23</f>
        <v>10973949.347000001</v>
      </c>
    </row>
    <row r="13" spans="1:4" x14ac:dyDescent="0.25">
      <c r="A13" s="4"/>
      <c r="B13" s="4"/>
      <c r="C13" s="47"/>
      <c r="D13" s="47"/>
    </row>
    <row r="14" spans="1:4" x14ac:dyDescent="0.25">
      <c r="A14" s="4"/>
      <c r="B14" s="3" t="s">
        <v>70</v>
      </c>
      <c r="C14" s="47"/>
      <c r="D14" s="47"/>
    </row>
    <row r="15" spans="1:4" x14ac:dyDescent="0.25">
      <c r="A15" s="4"/>
      <c r="B15" s="3" t="s">
        <v>95</v>
      </c>
      <c r="C15" s="47"/>
      <c r="D15" s="47"/>
    </row>
    <row r="16" spans="1:4" x14ac:dyDescent="0.25">
      <c r="A16" s="4"/>
      <c r="B16" s="4"/>
      <c r="C16" s="47"/>
      <c r="D16" s="47"/>
    </row>
    <row r="17" spans="1:5" x14ac:dyDescent="0.25">
      <c r="A17" s="4"/>
      <c r="B17" s="4"/>
      <c r="C17" s="47"/>
      <c r="D17" s="47"/>
    </row>
    <row r="18" spans="1:5" s="80" customFormat="1" ht="12.75" x14ac:dyDescent="0.2">
      <c r="A18" s="292" t="s">
        <v>63</v>
      </c>
      <c r="B18" s="66"/>
      <c r="C18" s="81"/>
      <c r="D18" s="81"/>
    </row>
    <row r="19" spans="1:5" ht="14.25" thickBot="1" x14ac:dyDescent="0.3">
      <c r="A19" s="4"/>
      <c r="B19" s="4"/>
      <c r="C19" s="47"/>
      <c r="D19" s="47"/>
    </row>
    <row r="20" spans="1:5" ht="15.75" customHeight="1" x14ac:dyDescent="0.25">
      <c r="A20" s="4"/>
      <c r="B20" s="286" t="s">
        <v>216</v>
      </c>
      <c r="C20" s="644" t="s">
        <v>313</v>
      </c>
      <c r="D20" s="282" t="s">
        <v>96</v>
      </c>
    </row>
    <row r="21" spans="1:5" ht="15" x14ac:dyDescent="0.25">
      <c r="A21" s="4"/>
      <c r="B21" s="287" t="s">
        <v>315</v>
      </c>
      <c r="C21" s="645"/>
      <c r="D21" s="285" t="s">
        <v>316</v>
      </c>
    </row>
    <row r="22" spans="1:5" ht="27" customHeight="1" thickBot="1" x14ac:dyDescent="0.3">
      <c r="A22" s="4"/>
      <c r="B22" s="636">
        <f>+'3'!B31</f>
        <v>196001.83599999998</v>
      </c>
      <c r="C22" s="637">
        <f>+'3'!E31</f>
        <v>1655381</v>
      </c>
      <c r="D22" s="638">
        <f>+'3'!C31</f>
        <v>10645795.580999998</v>
      </c>
      <c r="E22" s="185"/>
    </row>
    <row r="23" spans="1:5" x14ac:dyDescent="0.25">
      <c r="A23" s="4"/>
      <c r="B23" s="4"/>
      <c r="C23" s="47"/>
      <c r="D23" s="47"/>
    </row>
    <row r="24" spans="1:5" x14ac:dyDescent="0.25">
      <c r="A24" s="4"/>
      <c r="B24" s="4"/>
      <c r="C24" s="47"/>
      <c r="D24" s="47"/>
    </row>
    <row r="25" spans="1:5" x14ac:dyDescent="0.25">
      <c r="A25" s="4"/>
      <c r="B25" s="4"/>
      <c r="C25" s="47"/>
      <c r="D25" s="47"/>
    </row>
    <row r="26" spans="1:5" s="80" customFormat="1" ht="12.75" x14ac:dyDescent="0.2">
      <c r="A26" s="292" t="s">
        <v>97</v>
      </c>
      <c r="B26" s="66"/>
      <c r="C26" s="81"/>
      <c r="D26" s="8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88" t="s">
        <v>317</v>
      </c>
      <c r="C28" s="289"/>
      <c r="D28" s="290" t="s">
        <v>318</v>
      </c>
    </row>
    <row r="29" spans="1:5" ht="34.5" customHeight="1" thickBot="1" x14ac:dyDescent="0.3">
      <c r="A29" s="4"/>
      <c r="B29" s="646">
        <f>'5'!F78</f>
        <v>12379373.6763</v>
      </c>
      <c r="C29" s="647"/>
      <c r="D29" s="291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Q24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7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39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  <c r="P4" s="78"/>
      <c r="Q4" s="78"/>
    </row>
    <row r="5" spans="1:17" s="20" customFormat="1" ht="20.100000000000001" customHeight="1" x14ac:dyDescent="0.3">
      <c r="A5" s="125" t="s">
        <v>162</v>
      </c>
      <c r="B5" s="323">
        <f>+'14'!B5+'15'!B5+'16'!B5+'17'!B5+'18'!B5</f>
        <v>232003.47534080001</v>
      </c>
      <c r="C5" s="323">
        <f>+'14'!C5+'15'!C5+'16'!C5+'17'!C5+'18'!C5</f>
        <v>221930.43236756019</v>
      </c>
      <c r="D5" s="323">
        <f>+'14'!D5+'15'!D5+'16'!D5+'17'!D5+'18'!D5</f>
        <v>230309.49393327429</v>
      </c>
      <c r="E5" s="323">
        <f>+'14'!E5+'15'!E5+'16'!E5+'17'!E5+'18'!E5</f>
        <v>218414.74749091099</v>
      </c>
      <c r="F5" s="323">
        <f>+'14'!F5+'15'!F5+'16'!F5+'17'!F5+'18'!F5</f>
        <v>220409.70784270001</v>
      </c>
      <c r="G5" s="323">
        <f>+'14'!G5+'15'!G5+'16'!G5+'17'!G5+'18'!G5</f>
        <v>212369.23561548314</v>
      </c>
      <c r="H5" s="323">
        <f>+'14'!H5+'15'!H5+'16'!H5+'17'!H5+'18'!H5</f>
        <v>222482.11795381649</v>
      </c>
      <c r="I5" s="323">
        <f>+'14'!I5+'15'!I5+'16'!I5+'17'!I5+'18'!I5</f>
        <v>231452.51766572057</v>
      </c>
      <c r="J5" s="323">
        <f>+'14'!J5+'15'!J5+'16'!J5+'17'!J5+'18'!J5</f>
        <v>224914.59170262414</v>
      </c>
      <c r="K5" s="323">
        <f>+'14'!K5+'15'!K5+'16'!K5+'17'!K5+'18'!K5</f>
        <v>223637.39488152775</v>
      </c>
      <c r="L5" s="323">
        <f>+'14'!L5+'15'!L5+'16'!L5+'17'!L5+'18'!L5</f>
        <v>223257.017669639</v>
      </c>
      <c r="M5" s="323">
        <f>+'14'!M5+'15'!M5+'16'!M5+'17'!M5+'18'!M5</f>
        <v>255727.10910323192</v>
      </c>
      <c r="N5" s="325">
        <f>+SUM(B5:M5)</f>
        <v>2716907.8415672891</v>
      </c>
      <c r="P5" s="216"/>
      <c r="Q5" s="78"/>
    </row>
    <row r="6" spans="1:17" s="20" customFormat="1" ht="20.100000000000001" customHeight="1" x14ac:dyDescent="0.3">
      <c r="A6" s="125" t="s">
        <v>163</v>
      </c>
      <c r="B6" s="323">
        <f>+'14'!B6+'15'!B6+'16'!B6+'17'!B6+'18'!B6</f>
        <v>126112.89254420002</v>
      </c>
      <c r="C6" s="323">
        <f>+'14'!C6+'15'!C6+'16'!C6+'17'!C6+'18'!C6</f>
        <v>120528.0249868519</v>
      </c>
      <c r="D6" s="323">
        <f>+'14'!D6+'15'!D6+'16'!D6+'17'!D6+'18'!D6</f>
        <v>126708.00453504163</v>
      </c>
      <c r="E6" s="323">
        <f>+'14'!E6+'15'!E6+'16'!E6+'17'!E6+'18'!E6</f>
        <v>118102.3177586471</v>
      </c>
      <c r="F6" s="323">
        <f>+'14'!F6+'15'!F6+'16'!F6+'17'!F6+'18'!F6</f>
        <v>118146.3506698</v>
      </c>
      <c r="G6" s="323">
        <f>+'14'!G6+'15'!G6+'16'!G6+'17'!G6+'18'!G6</f>
        <v>114080.83707012376</v>
      </c>
      <c r="H6" s="323">
        <f>+'14'!H6+'15'!H6+'16'!H6+'17'!H6+'18'!H6</f>
        <v>117366.49733705228</v>
      </c>
      <c r="I6" s="323">
        <f>+'14'!I6+'15'!I6+'16'!I6+'17'!I6+'18'!I6</f>
        <v>120931.71191879363</v>
      </c>
      <c r="J6" s="323">
        <f>+'14'!J6+'15'!J6+'16'!J6+'17'!J6+'18'!J6</f>
        <v>118050.34962687743</v>
      </c>
      <c r="K6" s="323">
        <f>+'14'!K6+'15'!K6+'16'!K6+'17'!K6+'18'!K6</f>
        <v>113448.65227200891</v>
      </c>
      <c r="L6" s="323">
        <f>+'14'!L6+'15'!L6+'16'!L6+'17'!L6+'18'!L6</f>
        <v>108449.26906442414</v>
      </c>
      <c r="M6" s="323">
        <f>+'14'!M6+'15'!M6+'16'!M6+'17'!M6+'18'!M6</f>
        <v>124978.1251011931</v>
      </c>
      <c r="N6" s="325">
        <f t="shared" ref="N6:N18" si="0">+SUM(B6:M6)</f>
        <v>1426903.0328850136</v>
      </c>
      <c r="P6" s="216"/>
      <c r="Q6" s="78"/>
    </row>
    <row r="7" spans="1:17" s="20" customFormat="1" ht="20.100000000000001" customHeight="1" x14ac:dyDescent="0.3">
      <c r="A7" s="125" t="s">
        <v>164</v>
      </c>
      <c r="B7" s="323">
        <f>+'14'!B7+'15'!B7+'16'!B7+'17'!B7+'18'!B7</f>
        <v>41198.588060499984</v>
      </c>
      <c r="C7" s="323">
        <f>+'14'!C7+'15'!C7+'16'!C7+'17'!C7+'18'!C7</f>
        <v>39835.813198087941</v>
      </c>
      <c r="D7" s="323">
        <f>+'14'!D7+'15'!D7+'16'!D7+'17'!D7+'18'!D7</f>
        <v>39355.815531684071</v>
      </c>
      <c r="E7" s="323">
        <f>+'14'!E7+'15'!E7+'16'!E7+'17'!E7+'18'!E7</f>
        <v>37264.018750441886</v>
      </c>
      <c r="F7" s="323">
        <f>+'14'!F7+'15'!F7+'16'!F7+'17'!F7+'18'!F7</f>
        <v>36912.713905700009</v>
      </c>
      <c r="G7" s="323">
        <f>+'14'!G7+'15'!G7+'16'!G7+'17'!G7+'18'!G7</f>
        <v>36529.479675931107</v>
      </c>
      <c r="H7" s="323">
        <f>+'14'!H7+'15'!H7+'16'!H7+'17'!H7+'18'!H7</f>
        <v>33867.132687250742</v>
      </c>
      <c r="I7" s="323">
        <f>+'14'!I7+'15'!I7+'16'!I7+'17'!I7+'18'!I7</f>
        <v>37891.877415485775</v>
      </c>
      <c r="J7" s="323">
        <f>+'14'!J7+'15'!J7+'16'!J7+'17'!J7+'18'!J7</f>
        <v>37624.236670498482</v>
      </c>
      <c r="K7" s="323">
        <f>+'14'!K7+'15'!K7+'16'!K7+'17'!K7+'18'!K7</f>
        <v>40290.160691202233</v>
      </c>
      <c r="L7" s="323">
        <f>+'14'!L7+'15'!L7+'16'!L7+'17'!L7+'18'!L7</f>
        <v>34295.873668458378</v>
      </c>
      <c r="M7" s="323">
        <f>+'14'!M7+'15'!M7+'16'!M7+'17'!M7+'18'!M7</f>
        <v>38715.448795574921</v>
      </c>
      <c r="N7" s="325">
        <f t="shared" si="0"/>
        <v>453781.15905081551</v>
      </c>
      <c r="P7" s="216"/>
      <c r="Q7" s="78"/>
    </row>
    <row r="8" spans="1:17" s="20" customFormat="1" ht="20.100000000000001" customHeight="1" x14ac:dyDescent="0.3">
      <c r="A8" s="125" t="s">
        <v>186</v>
      </c>
      <c r="B8" s="323">
        <f>+'14'!B8+'15'!B8+'16'!B8+'17'!B8+'18'!B8</f>
        <v>610.29200000000003</v>
      </c>
      <c r="C8" s="323">
        <f>+'14'!C8+'15'!C8+'16'!C8+'17'!C8+'18'!C8</f>
        <v>691.74400000000003</v>
      </c>
      <c r="D8" s="323">
        <f>+'14'!D8+'15'!D8+'16'!D8+'17'!D8+'18'!D8</f>
        <v>563.25099999999998</v>
      </c>
      <c r="E8" s="323">
        <f>+'14'!E8+'15'!E8+'16'!E8+'17'!E8+'18'!E8</f>
        <v>373.59100000000001</v>
      </c>
      <c r="F8" s="323">
        <f>+'14'!F8+'15'!F8+'16'!F8+'17'!F8+'18'!F8</f>
        <v>397.03699999999998</v>
      </c>
      <c r="G8" s="323">
        <f>+'14'!G8+'15'!G8+'16'!G8+'17'!G8+'18'!G8</f>
        <v>683.42135414971597</v>
      </c>
      <c r="H8" s="323">
        <f>+'14'!H8+'15'!H8+'16'!H8+'17'!H8+'18'!H8</f>
        <v>437.22</v>
      </c>
      <c r="I8" s="323">
        <f>+'14'!I8+'15'!I8+'16'!I8+'17'!I8+'18'!I8</f>
        <v>490.90199999999993</v>
      </c>
      <c r="J8" s="323">
        <f>+'14'!J8+'15'!J8+'16'!J8+'17'!J8+'18'!J8</f>
        <v>338.23099999999999</v>
      </c>
      <c r="K8" s="323">
        <f>+'14'!K8+'15'!K8+'16'!K8+'17'!K8+'18'!K8</f>
        <v>434.56399999999996</v>
      </c>
      <c r="L8" s="323">
        <f>+'14'!L8+'15'!L8+'16'!L8+'17'!L8+'18'!L8</f>
        <v>519.94299999999998</v>
      </c>
      <c r="M8" s="323">
        <f>+'14'!M8+'15'!M8+'16'!M8+'17'!M8+'18'!M8</f>
        <v>494.38300000000004</v>
      </c>
      <c r="N8" s="325">
        <f t="shared" si="0"/>
        <v>6034.579354149716</v>
      </c>
      <c r="P8" s="216"/>
      <c r="Q8" s="78"/>
    </row>
    <row r="9" spans="1:17" s="20" customFormat="1" ht="20.100000000000001" customHeight="1" x14ac:dyDescent="0.3">
      <c r="A9" s="125" t="s">
        <v>165</v>
      </c>
      <c r="B9" s="323">
        <f>+'14'!B9+'15'!B9+'16'!B9+'17'!B9+'18'!B9</f>
        <v>163232.03599999999</v>
      </c>
      <c r="C9" s="323">
        <f>+'14'!C9+'15'!C9+'16'!C9+'17'!C9+'18'!C9</f>
        <v>147834.00799999997</v>
      </c>
      <c r="D9" s="323">
        <f>+'14'!D9+'15'!D9+'16'!D9+'17'!D9+'18'!D9</f>
        <v>150571.09299999999</v>
      </c>
      <c r="E9" s="323">
        <f>+'14'!E9+'15'!E9+'16'!E9+'17'!E9+'18'!E9</f>
        <v>125069.29399999999</v>
      </c>
      <c r="F9" s="323">
        <f>+'14'!F9+'15'!F9+'16'!F9+'17'!F9+'18'!F9</f>
        <v>126239.32200000001</v>
      </c>
      <c r="G9" s="323">
        <f>+'14'!G9+'15'!G9+'16'!G9+'17'!G9+'18'!G9</f>
        <v>121470.17940320002</v>
      </c>
      <c r="H9" s="323">
        <f>+'14'!H9+'15'!H9+'16'!H9+'17'!H9+'18'!H9</f>
        <v>136861.93</v>
      </c>
      <c r="I9" s="323">
        <f>+'14'!I9+'15'!I9+'16'!I9+'17'!I9+'18'!I9</f>
        <v>128021.00899999999</v>
      </c>
      <c r="J9" s="323">
        <f>+'14'!J9+'15'!J9+'16'!J9+'17'!J9+'18'!J9</f>
        <v>127039.048</v>
      </c>
      <c r="K9" s="323">
        <f>+'14'!K9+'15'!K9+'16'!K9+'17'!K9+'18'!K9</f>
        <v>107202.81899999999</v>
      </c>
      <c r="L9" s="323">
        <f>+'14'!L9+'15'!L9+'16'!L9+'17'!L9+'18'!L9</f>
        <v>120363.48699999998</v>
      </c>
      <c r="M9" s="323">
        <f>+'14'!M9+'15'!M9+'16'!M9+'17'!M9+'18'!M9</f>
        <v>129219.842</v>
      </c>
      <c r="N9" s="325">
        <f t="shared" si="0"/>
        <v>1583124.0674031998</v>
      </c>
      <c r="P9" s="216"/>
      <c r="Q9" s="78"/>
    </row>
    <row r="10" spans="1:17" s="20" customFormat="1" ht="20.100000000000001" customHeight="1" x14ac:dyDescent="0.3">
      <c r="A10" s="125" t="s">
        <v>166</v>
      </c>
      <c r="B10" s="323">
        <f>+'14'!B10+'15'!B10+'16'!B10+'17'!B10+'18'!B10</f>
        <v>846.97500000000002</v>
      </c>
      <c r="C10" s="323">
        <f>+'14'!C10+'15'!C10+'16'!C10+'17'!C10+'18'!C10</f>
        <v>740.58899999999994</v>
      </c>
      <c r="D10" s="323">
        <f>+'14'!D10+'15'!D10+'16'!D10+'17'!D10+'18'!D10</f>
        <v>2324.4079999999999</v>
      </c>
      <c r="E10" s="323">
        <f>+'14'!E10+'15'!E10+'16'!E10+'17'!E10+'18'!E10</f>
        <v>7864.1320000000005</v>
      </c>
      <c r="F10" s="323">
        <f>+'14'!F10+'15'!F10+'16'!F10+'17'!F10+'18'!F10</f>
        <v>19516.065000000002</v>
      </c>
      <c r="G10" s="323">
        <f>+'14'!G10+'15'!G10+'16'!G10+'17'!G10+'18'!G10</f>
        <v>31728.128000000004</v>
      </c>
      <c r="H10" s="323">
        <f>+'14'!H10+'15'!H10+'16'!H10+'17'!H10+'18'!H10</f>
        <v>33099.536999999997</v>
      </c>
      <c r="I10" s="323">
        <f>+'14'!I10+'15'!I10+'16'!I10+'17'!I10+'18'!I10</f>
        <v>17589.548999999999</v>
      </c>
      <c r="J10" s="323">
        <f>+'14'!J10+'15'!J10+'16'!J10+'17'!J10+'18'!J10</f>
        <v>8141.6879999999992</v>
      </c>
      <c r="K10" s="323">
        <f>+'14'!K10+'15'!K10+'16'!K10+'17'!K10+'18'!K10</f>
        <v>3763.476000000001</v>
      </c>
      <c r="L10" s="323">
        <f>+'14'!L10+'15'!L10+'16'!L10+'17'!L10+'18'!L10</f>
        <v>1243.386</v>
      </c>
      <c r="M10" s="323">
        <f>+'14'!M10+'15'!M10+'16'!M10+'17'!M10+'18'!M10</f>
        <v>702.26800000000003</v>
      </c>
      <c r="N10" s="325">
        <f t="shared" si="0"/>
        <v>127560.20099999999</v>
      </c>
      <c r="P10" s="216"/>
      <c r="Q10" s="78"/>
    </row>
    <row r="11" spans="1:17" s="20" customFormat="1" ht="20.100000000000001" customHeight="1" x14ac:dyDescent="0.3">
      <c r="A11" s="125" t="s">
        <v>167</v>
      </c>
      <c r="B11" s="323">
        <f>+'14'!B11+'15'!B11+'16'!B11+'17'!B11+'18'!B11</f>
        <v>21868.190000000002</v>
      </c>
      <c r="C11" s="323">
        <f>+'14'!C11+'15'!C11+'16'!C11+'17'!C11+'18'!C11</f>
        <v>22016.66</v>
      </c>
      <c r="D11" s="323">
        <f>+'14'!D11+'15'!D11+'16'!D11+'17'!D11+'18'!D11</f>
        <v>22016.66</v>
      </c>
      <c r="E11" s="323">
        <f>+'14'!E11+'15'!E11+'16'!E11+'17'!E11+'18'!E11</f>
        <v>14987.189999999999</v>
      </c>
      <c r="F11" s="323">
        <f>+'14'!F11+'15'!F11+'16'!F11+'17'!F11+'18'!F11</f>
        <v>15750.27</v>
      </c>
      <c r="G11" s="323">
        <f>+'14'!G11+'15'!G11+'16'!G11+'17'!G11+'18'!G11</f>
        <v>16702.46</v>
      </c>
      <c r="H11" s="323">
        <f>+'14'!H11+'15'!H11+'16'!H11+'17'!H11+'18'!H11</f>
        <v>15766.900000000001</v>
      </c>
      <c r="I11" s="323">
        <f>+'14'!I11+'15'!I11+'16'!I11+'17'!I11+'18'!I11</f>
        <v>8996.0299999999988</v>
      </c>
      <c r="J11" s="323">
        <f>+'14'!J11+'15'!J11+'16'!J11+'17'!J11+'18'!J11</f>
        <v>13871.6</v>
      </c>
      <c r="K11" s="323">
        <f>+'14'!K11+'15'!K11+'16'!K11+'17'!K11+'18'!K11</f>
        <v>8386.2999999999993</v>
      </c>
      <c r="L11" s="323">
        <f>+'14'!L11+'15'!L11+'16'!L11+'17'!L11+'18'!L11</f>
        <v>16067.720000000001</v>
      </c>
      <c r="M11" s="323">
        <f>+'14'!M11+'15'!M11+'16'!M11+'17'!M11+'18'!M11</f>
        <v>26039.02</v>
      </c>
      <c r="N11" s="325">
        <f t="shared" si="0"/>
        <v>202469</v>
      </c>
      <c r="P11" s="216"/>
      <c r="Q11" s="78"/>
    </row>
    <row r="12" spans="1:17" s="20" customFormat="1" ht="20.100000000000001" customHeight="1" x14ac:dyDescent="0.3">
      <c r="A12" s="125" t="s">
        <v>168</v>
      </c>
      <c r="B12" s="323">
        <f>+'14'!B12+'15'!B12+'16'!B12+'17'!B12+'18'!B12</f>
        <v>397.81400000000002</v>
      </c>
      <c r="C12" s="323">
        <f>+'14'!C12+'15'!C12+'16'!C12+'17'!C12+'18'!C12</f>
        <v>210.773</v>
      </c>
      <c r="D12" s="323">
        <f>+'14'!D12+'15'!D12+'16'!D12+'17'!D12+'18'!D12</f>
        <v>257.47199999999998</v>
      </c>
      <c r="E12" s="323">
        <f>+'14'!E12+'15'!E12+'16'!E12+'17'!E12+'18'!E12</f>
        <v>154.25</v>
      </c>
      <c r="F12" s="323">
        <f>+'14'!F12+'15'!F12+'16'!F12+'17'!F12+'18'!F12</f>
        <v>317.46000000000004</v>
      </c>
      <c r="G12" s="323">
        <f>+'14'!G12+'15'!G12+'16'!G12+'17'!G12+'18'!G12</f>
        <v>81.032000000000011</v>
      </c>
      <c r="H12" s="323">
        <f>+'14'!H12+'15'!H12+'16'!H12+'17'!H12+'18'!H12</f>
        <v>293.23700000000002</v>
      </c>
      <c r="I12" s="323">
        <f>+'14'!I12+'15'!I12+'16'!I12+'17'!I12+'18'!I12</f>
        <v>294.79500000000002</v>
      </c>
      <c r="J12" s="323">
        <f>+'14'!J12+'15'!J12+'16'!J12+'17'!J12+'18'!J12</f>
        <v>424.40800000000002</v>
      </c>
      <c r="K12" s="323">
        <f>+'14'!K12+'15'!K12+'16'!K12+'17'!K12+'18'!K12</f>
        <v>502.71999999999997</v>
      </c>
      <c r="L12" s="323">
        <f>+'14'!L12+'15'!L12+'16'!L12+'17'!L12+'18'!L12</f>
        <v>238.80600000000001</v>
      </c>
      <c r="M12" s="323">
        <f>+'14'!M12+'15'!M12+'16'!M12+'17'!M12+'18'!M12</f>
        <v>260.34500000000003</v>
      </c>
      <c r="N12" s="325">
        <f t="shared" si="0"/>
        <v>3433.1120000000001</v>
      </c>
      <c r="P12" s="216"/>
      <c r="Q12" s="78"/>
    </row>
    <row r="13" spans="1:17" s="20" customFormat="1" ht="20.100000000000001" customHeight="1" x14ac:dyDescent="0.3">
      <c r="A13" s="125" t="s">
        <v>169</v>
      </c>
      <c r="B13" s="323">
        <f>+'14'!B13+'15'!B13+'16'!B13+'17'!B13+'18'!B13</f>
        <v>32782.909</v>
      </c>
      <c r="C13" s="323">
        <f>+'14'!C13+'15'!C13+'16'!C13+'17'!C13+'18'!C13</f>
        <v>30861.365999999995</v>
      </c>
      <c r="D13" s="323">
        <f>+'14'!D13+'15'!D13+'16'!D13+'17'!D13+'18'!D13</f>
        <v>33045.384000000005</v>
      </c>
      <c r="E13" s="323">
        <f>+'14'!E13+'15'!E13+'16'!E13+'17'!E13+'18'!E13</f>
        <v>39133.859000000004</v>
      </c>
      <c r="F13" s="323">
        <f>+'14'!F13+'15'!F13+'16'!F13+'17'!F13+'18'!F13</f>
        <v>43244.351999999999</v>
      </c>
      <c r="G13" s="323">
        <f>+'14'!G13+'15'!G13+'16'!G13+'17'!G13+'18'!G13</f>
        <v>35761.346000000012</v>
      </c>
      <c r="H13" s="323">
        <f>+'14'!H13+'15'!H13+'16'!H13+'17'!H13+'18'!H13</f>
        <v>43920.964999999997</v>
      </c>
      <c r="I13" s="323">
        <f>+'14'!I13+'15'!I13+'16'!I13+'17'!I13+'18'!I13</f>
        <v>39126.637000000002</v>
      </c>
      <c r="J13" s="323">
        <f>+'14'!J13+'15'!J13+'16'!J13+'17'!J13+'18'!J13</f>
        <v>33171.292999999998</v>
      </c>
      <c r="K13" s="323">
        <f>+'14'!K13+'15'!K13+'16'!K13+'17'!K13+'18'!K13</f>
        <v>31348.421000000006</v>
      </c>
      <c r="L13" s="323">
        <f>+'14'!L13+'15'!L13+'16'!L13+'17'!L13+'18'!L13</f>
        <v>40261.377999999997</v>
      </c>
      <c r="M13" s="323">
        <f>+'14'!M13+'15'!M13+'16'!M13+'17'!M13+'18'!M13</f>
        <v>37912.763999999996</v>
      </c>
      <c r="N13" s="325">
        <f t="shared" si="0"/>
        <v>440570.674</v>
      </c>
      <c r="P13" s="216"/>
      <c r="Q13" s="78"/>
    </row>
    <row r="14" spans="1:17" s="20" customFormat="1" ht="20.100000000000001" customHeight="1" x14ac:dyDescent="0.3">
      <c r="A14" s="125" t="s">
        <v>170</v>
      </c>
      <c r="B14" s="323">
        <f>+'14'!B14+'15'!B14+'16'!B14+'17'!B14+'18'!B14</f>
        <v>395417.57756500004</v>
      </c>
      <c r="C14" s="323">
        <f>+'14'!C14+'15'!C14+'16'!C14+'17'!C14+'18'!C14</f>
        <v>361621.39747273817</v>
      </c>
      <c r="D14" s="323">
        <f>+'14'!D14+'15'!D14+'16'!D14+'17'!D14+'18'!D14</f>
        <v>390537.95870565495</v>
      </c>
      <c r="E14" s="323">
        <f>+'14'!E14+'15'!E14+'16'!E14+'17'!E14+'18'!E14</f>
        <v>387448.54471076082</v>
      </c>
      <c r="F14" s="323">
        <f>+'14'!F14+'15'!F14+'16'!F14+'17'!F14+'18'!F14</f>
        <v>380783.21625660005</v>
      </c>
      <c r="G14" s="323">
        <f>+'14'!G14+'15'!G14+'16'!G14+'17'!G14+'18'!G14</f>
        <v>339873.62956448132</v>
      </c>
      <c r="H14" s="323">
        <f>+'14'!H14+'15'!H14+'16'!H14+'17'!H14+'18'!H14</f>
        <v>365769.21408410638</v>
      </c>
      <c r="I14" s="323">
        <f>+'14'!I14+'15'!I14+'16'!I14+'17'!I14+'18'!I14</f>
        <v>374490.57951474702</v>
      </c>
      <c r="J14" s="323">
        <f>+'14'!J14+'15'!J14+'16'!J14+'17'!J14+'18'!J14</f>
        <v>338583.00767846173</v>
      </c>
      <c r="K14" s="323">
        <f>+'14'!K14+'15'!K14+'16'!K14+'17'!K14+'18'!K14</f>
        <v>379647.75477235962</v>
      </c>
      <c r="L14" s="323">
        <f>+'14'!L14+'15'!L14+'16'!L14+'17'!L14+'18'!L14</f>
        <v>369127.51972821669</v>
      </c>
      <c r="M14" s="323">
        <f>+'14'!M14+'15'!M14+'16'!M14+'17'!M14+'18'!M14</f>
        <v>400601.47213646938</v>
      </c>
      <c r="N14" s="325">
        <f t="shared" si="0"/>
        <v>4483901.8721895963</v>
      </c>
      <c r="P14" s="216"/>
      <c r="Q14" s="78"/>
    </row>
    <row r="15" spans="1:17" s="20" customFormat="1" ht="20.100000000000001" customHeight="1" x14ac:dyDescent="0.3">
      <c r="A15" s="125" t="s">
        <v>307</v>
      </c>
      <c r="B15" s="323">
        <f>+'14'!B15+'15'!B15+'16'!B15+'17'!B15+'18'!B15</f>
        <v>408871.12262139999</v>
      </c>
      <c r="C15" s="323">
        <f>+'14'!C15+'15'!C15+'16'!C15+'17'!C15+'18'!C15</f>
        <v>384993.95473901683</v>
      </c>
      <c r="D15" s="323">
        <f>+'14'!D15+'15'!D15+'16'!D15+'17'!D15+'18'!D15</f>
        <v>414495.22532199504</v>
      </c>
      <c r="E15" s="323">
        <f>+'14'!E15+'15'!E15+'16'!E15+'17'!E15+'18'!E15</f>
        <v>429836.37177625916</v>
      </c>
      <c r="F15" s="323">
        <f>+'14'!F15+'15'!F15+'16'!F15+'17'!F15+'18'!F15</f>
        <v>432400.35379550001</v>
      </c>
      <c r="G15" s="323">
        <f>+'14'!G15+'15'!G15+'16'!G15+'17'!G15+'18'!G15</f>
        <v>387729.25492902356</v>
      </c>
      <c r="H15" s="323">
        <f>+'14'!H15+'15'!H15+'16'!H15+'17'!H15+'18'!H15</f>
        <v>415142.07087195123</v>
      </c>
      <c r="I15" s="323">
        <f>+'14'!I15+'15'!I15+'16'!I15+'17'!I15+'18'!I15</f>
        <v>417131.45665439707</v>
      </c>
      <c r="J15" s="323">
        <f>+'14'!J15+'15'!J15+'16'!J15+'17'!J15+'18'!J15</f>
        <v>389582.4353215383</v>
      </c>
      <c r="K15" s="323">
        <f>+'14'!K15+'15'!K15+'16'!K15+'17'!K15+'18'!K15</f>
        <v>412581.18078019773</v>
      </c>
      <c r="L15" s="323">
        <f>+'14'!L15+'15'!L15+'16'!L15+'17'!L15+'18'!L15</f>
        <v>406427.3259268644</v>
      </c>
      <c r="M15" s="323">
        <f>+'14'!M15+'15'!M15+'16'!M15+'17'!M15+'18'!M15</f>
        <v>420116.70754728315</v>
      </c>
      <c r="N15" s="325">
        <f t="shared" si="0"/>
        <v>4919307.4602854261</v>
      </c>
      <c r="P15" s="216"/>
      <c r="Q15" s="78"/>
    </row>
    <row r="16" spans="1:17" s="20" customFormat="1" ht="20.100000000000001" customHeight="1" x14ac:dyDescent="0.3">
      <c r="A16" s="125" t="s">
        <v>308</v>
      </c>
      <c r="B16" s="323">
        <f>+'14'!B16+'15'!B16+'16'!B16+'17'!B16+'18'!B16</f>
        <v>0</v>
      </c>
      <c r="C16" s="323">
        <f>+'14'!C16+'15'!C16+'16'!C16+'17'!C16+'18'!C16</f>
        <v>0</v>
      </c>
      <c r="D16" s="323">
        <f>+'14'!D16+'15'!D16+'16'!D16+'17'!D16+'18'!D16</f>
        <v>0</v>
      </c>
      <c r="E16" s="323">
        <f>+'14'!E16+'15'!E16+'16'!E16+'17'!E16+'18'!E16</f>
        <v>0</v>
      </c>
      <c r="F16" s="323">
        <f>+'14'!F16+'15'!F16+'16'!F16+'17'!F16+'18'!F16</f>
        <v>0</v>
      </c>
      <c r="G16" s="323">
        <f>+'14'!G16+'15'!G16+'16'!G16+'17'!G16+'18'!G16</f>
        <v>0</v>
      </c>
      <c r="H16" s="323">
        <f>+'14'!H16+'15'!H16+'16'!H16+'17'!H16+'18'!H16</f>
        <v>0</v>
      </c>
      <c r="I16" s="323">
        <f>+'14'!I16+'15'!I16+'16'!I16+'17'!I16+'18'!I16</f>
        <v>0</v>
      </c>
      <c r="J16" s="323">
        <f>+'14'!J16+'15'!J16+'16'!J16+'17'!J16+'18'!J16</f>
        <v>0</v>
      </c>
      <c r="K16" s="323">
        <f>+'14'!K16+'15'!K16+'16'!K16+'17'!K16+'18'!K16</f>
        <v>0</v>
      </c>
      <c r="L16" s="323">
        <f>+'14'!L16+'15'!L16+'16'!L16+'17'!L16+'18'!L16</f>
        <v>0</v>
      </c>
      <c r="M16" s="323">
        <f>+'14'!M16+'15'!M16+'16'!M16+'17'!M16+'18'!M16</f>
        <v>0</v>
      </c>
      <c r="N16" s="325">
        <f t="shared" si="0"/>
        <v>0</v>
      </c>
      <c r="P16" s="216"/>
      <c r="Q16" s="78"/>
    </row>
    <row r="17" spans="1:17" s="20" customFormat="1" ht="20.100000000000001" customHeight="1" x14ac:dyDescent="0.3">
      <c r="A17" s="125" t="s">
        <v>177</v>
      </c>
      <c r="B17" s="323">
        <f>+'14'!B17+'15'!B17+'16'!B17+'17'!B17+'18'!B17</f>
        <v>2295.6299999999997</v>
      </c>
      <c r="C17" s="323">
        <f>+'14'!C17+'15'!C17+'16'!C17+'17'!C17+'18'!C17</f>
        <v>2248.06</v>
      </c>
      <c r="D17" s="323">
        <f>+'14'!D17+'15'!D17+'16'!D17+'17'!D17+'18'!D17</f>
        <v>2248.06</v>
      </c>
      <c r="E17" s="323">
        <f>+'14'!E17+'15'!E17+'16'!E17+'17'!E17+'18'!E17</f>
        <v>6860.7199999999993</v>
      </c>
      <c r="F17" s="323">
        <f>+'14'!F17+'15'!F17+'16'!F17+'17'!F17+'18'!F17</f>
        <v>17767.739999999998</v>
      </c>
      <c r="G17" s="323">
        <f>+'14'!G17+'15'!G17+'16'!G17+'17'!G17+'18'!G17</f>
        <v>17138.349999999999</v>
      </c>
      <c r="H17" s="323">
        <f>+'14'!H17+'15'!H17+'16'!H17+'17'!H17+'18'!H17</f>
        <v>18112.3</v>
      </c>
      <c r="I17" s="323">
        <f>+'14'!I17+'15'!I17+'16'!I17+'17'!I17+'18'!I17</f>
        <v>18247.63</v>
      </c>
      <c r="J17" s="323">
        <f>+'14'!J17+'15'!J17+'16'!J17+'17'!J17+'18'!J17</f>
        <v>16987.84</v>
      </c>
      <c r="K17" s="323">
        <f>+'14'!K17+'15'!K17+'16'!K17+'17'!K17+'18'!K17</f>
        <v>4149.3599999999997</v>
      </c>
      <c r="L17" s="323">
        <f>+'14'!L17+'15'!L17+'16'!L17+'17'!L17+'18'!L17</f>
        <v>2891.22</v>
      </c>
      <c r="M17" s="323">
        <f>+'14'!M17+'15'!M17+'16'!M17+'17'!M17+'18'!M17</f>
        <v>2412.52</v>
      </c>
      <c r="N17" s="325">
        <f t="shared" si="0"/>
        <v>111359.43000000001</v>
      </c>
      <c r="P17" s="216"/>
      <c r="Q17" s="78"/>
    </row>
    <row r="18" spans="1:17" s="20" customFormat="1" ht="20.100000000000001" customHeight="1" x14ac:dyDescent="0.3">
      <c r="A18" s="125" t="s">
        <v>399</v>
      </c>
      <c r="B18" s="323">
        <f>+'14'!B18+'15'!B18+'16'!B18+'17'!B18+'18'!B18</f>
        <v>0</v>
      </c>
      <c r="C18" s="323">
        <f>+'14'!C18+'15'!C18+'16'!C18+'17'!C18+'18'!C18</f>
        <v>0</v>
      </c>
      <c r="D18" s="323">
        <f>+'14'!D18+'15'!D18+'16'!D18+'17'!D18+'18'!D18</f>
        <v>0</v>
      </c>
      <c r="E18" s="323">
        <f>+'14'!E18+'15'!E18+'16'!E18+'17'!E18+'18'!E18</f>
        <v>0</v>
      </c>
      <c r="F18" s="323">
        <f>+'14'!F18+'15'!F18+'16'!F18+'17'!F18+'18'!F18</f>
        <v>0</v>
      </c>
      <c r="G18" s="323">
        <f>+'14'!G18+'15'!G18+'16'!G18+'17'!G18+'18'!G18</f>
        <v>0</v>
      </c>
      <c r="H18" s="323">
        <f>+'14'!H18+'15'!H18+'16'!H18+'17'!H18+'18'!H18</f>
        <v>0</v>
      </c>
      <c r="I18" s="323">
        <f>+'14'!I18+'15'!I18+'16'!I18+'17'!I18+'18'!I18</f>
        <v>0</v>
      </c>
      <c r="J18" s="323">
        <f>+'14'!J18+'15'!J18+'16'!J18+'17'!J18+'18'!J18</f>
        <v>0</v>
      </c>
      <c r="K18" s="323">
        <f>+'14'!K18+'15'!K18+'16'!K18+'17'!K18+'18'!K18</f>
        <v>0</v>
      </c>
      <c r="L18" s="323">
        <f>+'14'!L18+'15'!L18+'16'!L18+'17'!L18+'18'!L18</f>
        <v>0</v>
      </c>
      <c r="M18" s="323">
        <f>+'14'!M18+'15'!M18+'16'!M18+'17'!M18+'18'!M18</f>
        <v>0</v>
      </c>
      <c r="N18" s="325">
        <f t="shared" si="0"/>
        <v>0</v>
      </c>
      <c r="P18" s="216"/>
      <c r="Q18" s="78"/>
    </row>
    <row r="19" spans="1:17" s="70" customFormat="1" ht="20.100000000000001" customHeight="1" x14ac:dyDescent="0.2">
      <c r="A19" s="230" t="s">
        <v>22</v>
      </c>
      <c r="B19" s="326">
        <f>+SUM(B5:B18)</f>
        <v>1425637.5021318998</v>
      </c>
      <c r="C19" s="326">
        <f t="shared" ref="C19:M19" si="1">+SUM(C5:C18)</f>
        <v>1333512.8227642551</v>
      </c>
      <c r="D19" s="326">
        <f t="shared" si="1"/>
        <v>1412432.8260276502</v>
      </c>
      <c r="E19" s="326">
        <f t="shared" si="1"/>
        <v>1385509.0364870199</v>
      </c>
      <c r="F19" s="326">
        <f t="shared" si="1"/>
        <v>1411884.5884703</v>
      </c>
      <c r="G19" s="326">
        <f t="shared" si="1"/>
        <v>1314147.3536123927</v>
      </c>
      <c r="H19" s="326">
        <f t="shared" si="1"/>
        <v>1403119.1219341771</v>
      </c>
      <c r="I19" s="326">
        <f t="shared" si="1"/>
        <v>1394664.6951691441</v>
      </c>
      <c r="J19" s="326">
        <f t="shared" si="1"/>
        <v>1308728.7290000003</v>
      </c>
      <c r="K19" s="326">
        <f t="shared" si="1"/>
        <v>1325392.8033972962</v>
      </c>
      <c r="L19" s="326">
        <f t="shared" si="1"/>
        <v>1323142.9460576025</v>
      </c>
      <c r="M19" s="326">
        <f t="shared" si="1"/>
        <v>1437180.0046837525</v>
      </c>
      <c r="N19" s="325">
        <f t="shared" ref="N19" si="2">+SUM(B19:M19)</f>
        <v>16475352.429735489</v>
      </c>
      <c r="P19" s="134"/>
      <c r="Q19" s="134"/>
    </row>
    <row r="20" spans="1:17" x14ac:dyDescent="0.25">
      <c r="M20" s="27"/>
    </row>
    <row r="24" spans="1:17" x14ac:dyDescent="0.25">
      <c r="N24" s="470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topLeftCell="G1" zoomScaleNormal="100" workbookViewId="0">
      <selection activeCell="L39" sqref="L39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7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34" t="s">
        <v>498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28"/>
      <c r="R3" s="28"/>
      <c r="S3" s="28"/>
      <c r="T3" s="28"/>
      <c r="U3" s="28"/>
      <c r="V3" s="28"/>
      <c r="W3" s="28"/>
    </row>
    <row r="4" spans="1:255" s="28" customFormat="1" ht="13.5" customHeight="1" x14ac:dyDescent="0.25">
      <c r="A4" s="134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35">
        <f>SUM(B4:Q4)</f>
        <v>0</v>
      </c>
    </row>
    <row r="5" spans="1:255" s="136" customFormat="1" ht="53.25" customHeight="1" x14ac:dyDescent="0.2">
      <c r="A5" s="174" t="s">
        <v>101</v>
      </c>
      <c r="B5" s="174" t="s">
        <v>191</v>
      </c>
      <c r="C5" s="174" t="s">
        <v>192</v>
      </c>
      <c r="D5" s="174" t="s">
        <v>193</v>
      </c>
      <c r="E5" s="174" t="s">
        <v>194</v>
      </c>
      <c r="F5" s="174" t="s">
        <v>195</v>
      </c>
      <c r="G5" s="174" t="s">
        <v>196</v>
      </c>
      <c r="H5" s="174" t="s">
        <v>197</v>
      </c>
      <c r="I5" s="174" t="s">
        <v>198</v>
      </c>
      <c r="J5" s="174" t="s">
        <v>407</v>
      </c>
      <c r="K5" s="174" t="s">
        <v>199</v>
      </c>
      <c r="L5" s="174" t="s">
        <v>200</v>
      </c>
      <c r="M5" s="174" t="s">
        <v>201</v>
      </c>
      <c r="N5" s="174" t="s">
        <v>202</v>
      </c>
      <c r="O5" s="174" t="s">
        <v>203</v>
      </c>
      <c r="P5" s="174" t="s">
        <v>204</v>
      </c>
      <c r="Q5" s="174" t="s">
        <v>35</v>
      </c>
      <c r="R5" s="174" t="s">
        <v>22</v>
      </c>
    </row>
    <row r="6" spans="1:255" ht="20.100000000000001" customHeight="1" x14ac:dyDescent="0.3">
      <c r="A6" s="173" t="s">
        <v>162</v>
      </c>
      <c r="B6" s="323">
        <f>+'21 '!B5+'27'!B5</f>
        <v>25164.542137522432</v>
      </c>
      <c r="C6" s="323">
        <f>+'21 '!C5+'27'!C5</f>
        <v>39323.663719236254</v>
      </c>
      <c r="D6" s="323">
        <f>+'21 '!D5+'27'!D5</f>
        <v>79448.733782568161</v>
      </c>
      <c r="E6" s="323">
        <f>+'21 '!E5+'27'!E5</f>
        <v>51035.447286359944</v>
      </c>
      <c r="F6" s="323">
        <f>+'21 '!F5+'27'!F5</f>
        <v>134440.24440413679</v>
      </c>
      <c r="G6" s="323">
        <f>+'21 '!G5+'27'!G5</f>
        <v>293730.63444183627</v>
      </c>
      <c r="H6" s="323">
        <f>+'21 '!H5+'27'!H5</f>
        <v>147976.72306590885</v>
      </c>
      <c r="I6" s="323">
        <f>+'21 '!I5+'27'!I5</f>
        <v>170399.1307907704</v>
      </c>
      <c r="J6" s="323">
        <f>+'21 '!J5+'27'!J5</f>
        <v>49895.546444884982</v>
      </c>
      <c r="K6" s="323">
        <f>+'21 '!K5+'27'!K5</f>
        <v>256424.27980337708</v>
      </c>
      <c r="L6" s="323">
        <f>+'21 '!L5+'27'!L5</f>
        <v>142985.85386362727</v>
      </c>
      <c r="M6" s="323">
        <f>+'21 '!M5+'27'!M5</f>
        <v>55020.932856886306</v>
      </c>
      <c r="N6" s="323">
        <f>+'21 '!N5+'27'!N5</f>
        <v>143322.08400097996</v>
      </c>
      <c r="O6" s="323">
        <f>+'21 '!O5+'27'!O5</f>
        <v>17492.405777047537</v>
      </c>
      <c r="P6" s="323">
        <f>+'21 '!P5+'27'!P5</f>
        <v>34701.702379736664</v>
      </c>
      <c r="Q6" s="323">
        <f>+'21 '!Q5+'27'!Q5</f>
        <v>1092260.0778124097</v>
      </c>
      <c r="R6" s="326">
        <f>+SUM(B6:Q6)</f>
        <v>2733622.0025672885</v>
      </c>
      <c r="S6" s="27"/>
      <c r="T6" s="27"/>
    </row>
    <row r="7" spans="1:255" ht="20.100000000000001" customHeight="1" x14ac:dyDescent="0.3">
      <c r="A7" s="173" t="s">
        <v>163</v>
      </c>
      <c r="B7" s="323">
        <f>+'21 '!B6+'27'!B6</f>
        <v>10325.81131577319</v>
      </c>
      <c r="C7" s="323">
        <f>+'21 '!C6+'27'!C6</f>
        <v>26402.31805992766</v>
      </c>
      <c r="D7" s="323">
        <f>+'21 '!D6+'27'!D6</f>
        <v>56908.857228560533</v>
      </c>
      <c r="E7" s="323">
        <f>+'21 '!E6+'27'!E6</f>
        <v>20735.487466621777</v>
      </c>
      <c r="F7" s="323">
        <f>+'21 '!F6+'27'!F6</f>
        <v>58624.902218113646</v>
      </c>
      <c r="G7" s="323">
        <f>+'21 '!G6+'27'!G6</f>
        <v>141643.27517299695</v>
      </c>
      <c r="H7" s="323">
        <f>+'21 '!H6+'27'!H6</f>
        <v>77602.595729559267</v>
      </c>
      <c r="I7" s="323">
        <f>+'21 '!I6+'27'!I6</f>
        <v>91321.165245028926</v>
      </c>
      <c r="J7" s="323">
        <f>+'21 '!J6+'27'!J6</f>
        <v>29037.185338200339</v>
      </c>
      <c r="K7" s="323">
        <f>+'21 '!K6+'27'!K6</f>
        <v>115909.8001536502</v>
      </c>
      <c r="L7" s="323">
        <f>+'21 '!L6+'27'!L6</f>
        <v>52064.466913691198</v>
      </c>
      <c r="M7" s="323">
        <f>+'21 '!M6+'27'!M6</f>
        <v>23449.929678802037</v>
      </c>
      <c r="N7" s="323">
        <f>+'21 '!N6+'27'!N6</f>
        <v>58411.226670634191</v>
      </c>
      <c r="O7" s="323">
        <f>+'21 '!O6+'27'!O6</f>
        <v>7625.7209486053071</v>
      </c>
      <c r="P7" s="323">
        <f>+'21 '!P6+'27'!P6</f>
        <v>8875.7646542586426</v>
      </c>
      <c r="Q7" s="323">
        <f>+'21 '!Q6+'27'!Q6</f>
        <v>647964.52609059005</v>
      </c>
      <c r="R7" s="326">
        <f t="shared" ref="R7:R19" si="0">+SUM(B7:Q7)</f>
        <v>1426903.0328850138</v>
      </c>
      <c r="S7" s="27"/>
      <c r="T7" s="27"/>
    </row>
    <row r="8" spans="1:255" ht="20.100000000000001" customHeight="1" x14ac:dyDescent="0.3">
      <c r="A8" s="173" t="s">
        <v>164</v>
      </c>
      <c r="B8" s="323">
        <f>+'21 '!B7+'27'!B7</f>
        <v>8402.0586318423557</v>
      </c>
      <c r="C8" s="323">
        <f>+'21 '!C7+'27'!C7</f>
        <v>13749.133819377255</v>
      </c>
      <c r="D8" s="323">
        <f>+'21 '!D7+'27'!D7</f>
        <v>18066.329244952547</v>
      </c>
      <c r="E8" s="323">
        <f>+'21 '!E7+'27'!E7</f>
        <v>12697.334946260131</v>
      </c>
      <c r="F8" s="323">
        <f>+'21 '!F7+'27'!F7</f>
        <v>29216.091936443412</v>
      </c>
      <c r="G8" s="323">
        <f>+'21 '!G7+'27'!G7</f>
        <v>37006.647500237406</v>
      </c>
      <c r="H8" s="323">
        <f>+'21 '!H7+'27'!H7</f>
        <v>17225.839683732946</v>
      </c>
      <c r="I8" s="323">
        <f>+'21 '!I7+'27'!I7</f>
        <v>21346.781626680979</v>
      </c>
      <c r="J8" s="323">
        <f>+'21 '!J7+'27'!J7</f>
        <v>7103.8664798566006</v>
      </c>
      <c r="K8" s="323">
        <f>+'21 '!K7+'27'!K7</f>
        <v>31187.930338189581</v>
      </c>
      <c r="L8" s="323">
        <f>+'21 '!L7+'27'!L7</f>
        <v>32167.335453201908</v>
      </c>
      <c r="M8" s="323">
        <f>+'21 '!M7+'27'!M7</f>
        <v>13974.367013172541</v>
      </c>
      <c r="N8" s="323">
        <f>+'21 '!N7+'27'!N7</f>
        <v>34489.100117371476</v>
      </c>
      <c r="O8" s="323">
        <f>+'21 '!O7+'27'!O7</f>
        <v>4531.6773815740471</v>
      </c>
      <c r="P8" s="323">
        <f>+'21 '!P7+'27'!P7</f>
        <v>5353.3740463538334</v>
      </c>
      <c r="Q8" s="323">
        <f>+'21 '!Q7+'27'!Q7</f>
        <v>172805.11483156862</v>
      </c>
      <c r="R8" s="326">
        <f t="shared" si="0"/>
        <v>459322.9830508157</v>
      </c>
      <c r="S8" s="27"/>
      <c r="T8" s="27"/>
    </row>
    <row r="9" spans="1:255" ht="23.25" customHeight="1" x14ac:dyDescent="0.3">
      <c r="A9" s="173" t="s">
        <v>186</v>
      </c>
      <c r="B9" s="323">
        <f>+'21 '!B8+'27'!B8</f>
        <v>29.558000000000003</v>
      </c>
      <c r="C9" s="323">
        <f>+'21 '!C8+'27'!C8</f>
        <v>160.77799999999999</v>
      </c>
      <c r="D9" s="323">
        <f>+'21 '!D8+'27'!D8</f>
        <v>104.45700000000001</v>
      </c>
      <c r="E9" s="323">
        <f>+'21 '!E8+'27'!E8</f>
        <v>55.05</v>
      </c>
      <c r="F9" s="323">
        <f>+'21 '!F8+'27'!F8</f>
        <v>105.002</v>
      </c>
      <c r="G9" s="323">
        <f>+'21 '!G8+'27'!G8</f>
        <v>728.69</v>
      </c>
      <c r="H9" s="323">
        <f>+'21 '!H8+'27'!H8</f>
        <v>209.001</v>
      </c>
      <c r="I9" s="323">
        <f>+'21 '!I8+'27'!I8</f>
        <v>95.998999999999995</v>
      </c>
      <c r="J9" s="323">
        <f>+'21 '!J8+'27'!J8</f>
        <v>398.43135414971601</v>
      </c>
      <c r="K9" s="323">
        <f>+'21 '!K8+'27'!K8</f>
        <v>327.67399999999998</v>
      </c>
      <c r="L9" s="323">
        <f>+'21 '!L8+'27'!L8</f>
        <v>330.06400000000002</v>
      </c>
      <c r="M9" s="323">
        <f>+'21 '!M8+'27'!M8</f>
        <v>56</v>
      </c>
      <c r="N9" s="323">
        <f>+'21 '!N8+'27'!N8</f>
        <v>1113.588</v>
      </c>
      <c r="O9" s="323">
        <f>+'21 '!O8+'27'!O8</f>
        <v>174.34899999999999</v>
      </c>
      <c r="P9" s="323">
        <f>+'21 '!P8+'27'!P8</f>
        <v>100.23</v>
      </c>
      <c r="Q9" s="323">
        <f>+'21 '!Q8+'27'!Q8</f>
        <v>2045.7080000000001</v>
      </c>
      <c r="R9" s="326">
        <f t="shared" si="0"/>
        <v>6034.579354149716</v>
      </c>
      <c r="S9" s="27"/>
      <c r="T9" s="27"/>
    </row>
    <row r="10" spans="1:255" ht="20.100000000000001" customHeight="1" x14ac:dyDescent="0.3">
      <c r="A10" s="173" t="s">
        <v>165</v>
      </c>
      <c r="B10" s="323">
        <f>+'21 '!B9+'27'!B9</f>
        <v>21230.147999999997</v>
      </c>
      <c r="C10" s="323">
        <f>+'21 '!C9+'27'!C9</f>
        <v>51300.364999999998</v>
      </c>
      <c r="D10" s="323">
        <f>+'21 '!D9+'27'!D9</f>
        <v>108762.749</v>
      </c>
      <c r="E10" s="323">
        <f>+'21 '!E9+'27'!E9</f>
        <v>879.14900000000011</v>
      </c>
      <c r="F10" s="323">
        <f>+'21 '!F9+'27'!F9</f>
        <v>2980.777</v>
      </c>
      <c r="G10" s="323">
        <f>+'21 '!G9+'27'!G9</f>
        <v>9819.8349999999991</v>
      </c>
      <c r="H10" s="323">
        <f>+'21 '!H9+'27'!H9</f>
        <v>1144.5260000000001</v>
      </c>
      <c r="I10" s="323">
        <f>+'21 '!I9+'27'!I9</f>
        <v>854.04599999999982</v>
      </c>
      <c r="J10" s="323">
        <f>+'21 '!J9+'27'!J9</f>
        <v>477.65240319999998</v>
      </c>
      <c r="K10" s="323">
        <f>+'21 '!K9+'27'!K9</f>
        <v>14680.877999999999</v>
      </c>
      <c r="L10" s="323">
        <f>+'21 '!L9+'27'!L9</f>
        <v>3437.2630000000004</v>
      </c>
      <c r="M10" s="323">
        <f>+'21 '!M9+'27'!M9</f>
        <v>176.07599999999996</v>
      </c>
      <c r="N10" s="323">
        <f>+'21 '!N9+'27'!N9</f>
        <v>37231.403000000006</v>
      </c>
      <c r="O10" s="323">
        <f>+'21 '!O9+'27'!O9</f>
        <v>2710.0360000000001</v>
      </c>
      <c r="P10" s="323">
        <f>+'21 '!P9+'27'!P9</f>
        <v>44532.976999999999</v>
      </c>
      <c r="Q10" s="323">
        <f>+'21 '!Q9+'27'!Q9</f>
        <v>1292188.6379999998</v>
      </c>
      <c r="R10" s="326">
        <f t="shared" si="0"/>
        <v>1592406.5184031997</v>
      </c>
      <c r="S10" s="27"/>
      <c r="T10" s="27"/>
    </row>
    <row r="11" spans="1:255" ht="20.100000000000001" customHeight="1" x14ac:dyDescent="0.3">
      <c r="A11" s="173" t="s">
        <v>166</v>
      </c>
      <c r="B11" s="323">
        <f>+'21 '!B10+'27'!B10</f>
        <v>12</v>
      </c>
      <c r="C11" s="323">
        <f>+'21 '!C10+'27'!C10</f>
        <v>64</v>
      </c>
      <c r="D11" s="323">
        <f>+'21 '!D10+'27'!D10</f>
        <v>192.98000000000002</v>
      </c>
      <c r="E11" s="323">
        <f>+'21 '!E10+'27'!E10</f>
        <v>125.931</v>
      </c>
      <c r="F11" s="323">
        <f>+'21 '!F10+'27'!F10</f>
        <v>972.68000000000006</v>
      </c>
      <c r="G11" s="323">
        <f>+'21 '!G10+'27'!G10</f>
        <v>6169.5499999999993</v>
      </c>
      <c r="H11" s="323">
        <f>+'21 '!H10+'27'!H10</f>
        <v>12095.170999999998</v>
      </c>
      <c r="I11" s="323">
        <f>+'21 '!I10+'27'!I10</f>
        <v>8889.1540000000005</v>
      </c>
      <c r="J11" s="323">
        <f>+'21 '!J10+'27'!J10</f>
        <v>3485.8894085262559</v>
      </c>
      <c r="K11" s="323">
        <f>+'21 '!K10+'27'!K10</f>
        <v>9967.6545914737453</v>
      </c>
      <c r="L11" s="323">
        <f>+'21 '!L10+'27'!L10</f>
        <v>5737.8220000000001</v>
      </c>
      <c r="M11" s="323">
        <f>+'21 '!M10+'27'!M10</f>
        <v>2553.956999999999</v>
      </c>
      <c r="N11" s="323">
        <f>+'21 '!N10+'27'!N10</f>
        <v>8702.7899999999991</v>
      </c>
      <c r="O11" s="323">
        <f>+'21 '!O10+'27'!O10</f>
        <v>3397.1130000000007</v>
      </c>
      <c r="P11" s="323">
        <f>+'21 '!P10+'27'!P10</f>
        <v>0</v>
      </c>
      <c r="Q11" s="323">
        <f>+'21 '!Q10+'27'!Q10</f>
        <v>66452.92300000001</v>
      </c>
      <c r="R11" s="326">
        <f t="shared" si="0"/>
        <v>128819.61500000002</v>
      </c>
      <c r="S11" s="27"/>
      <c r="T11" s="27"/>
    </row>
    <row r="12" spans="1:255" ht="20.100000000000001" customHeight="1" x14ac:dyDescent="0.3">
      <c r="A12" s="173" t="s">
        <v>167</v>
      </c>
      <c r="B12" s="323">
        <f>+'21 '!B11+'27'!B11</f>
        <v>0</v>
      </c>
      <c r="C12" s="323">
        <f>+'21 '!C11+'27'!C11</f>
        <v>0</v>
      </c>
      <c r="D12" s="323">
        <f>+'21 '!D11+'27'!D11</f>
        <v>0</v>
      </c>
      <c r="E12" s="323">
        <f>+'21 '!E11+'27'!E11</f>
        <v>6312.9599999999991</v>
      </c>
      <c r="F12" s="323">
        <f>+'21 '!F11+'27'!F11</f>
        <v>0</v>
      </c>
      <c r="G12" s="323">
        <f>+'21 '!G11+'27'!G11</f>
        <v>129271.819</v>
      </c>
      <c r="H12" s="323">
        <f>+'21 '!H11+'27'!H11</f>
        <v>794.2399999999999</v>
      </c>
      <c r="I12" s="323">
        <f>+'21 '!I11+'27'!I11</f>
        <v>647.89</v>
      </c>
      <c r="J12" s="323">
        <f>+'21 '!J11+'27'!J11</f>
        <v>55.65</v>
      </c>
      <c r="K12" s="323">
        <f>+'21 '!K11+'27'!K11</f>
        <v>52849.918999999994</v>
      </c>
      <c r="L12" s="323">
        <f>+'21 '!L11+'27'!L11</f>
        <v>0</v>
      </c>
      <c r="M12" s="323">
        <f>+'21 '!M11+'27'!M11</f>
        <v>4194.8500000000004</v>
      </c>
      <c r="N12" s="323">
        <f>+'21 '!N11+'27'!N11</f>
        <v>8114.15</v>
      </c>
      <c r="O12" s="323">
        <f>+'21 '!O11+'27'!O11</f>
        <v>0</v>
      </c>
      <c r="P12" s="323">
        <f>+'21 '!P11+'27'!P11</f>
        <v>40591.800000000003</v>
      </c>
      <c r="Q12" s="323">
        <f>+'21 '!Q11+'27'!Q11</f>
        <v>1099.8599999999999</v>
      </c>
      <c r="R12" s="326">
        <f t="shared" si="0"/>
        <v>243933.13799999998</v>
      </c>
      <c r="S12" s="27"/>
      <c r="T12" s="27"/>
    </row>
    <row r="13" spans="1:255" ht="20.100000000000001" customHeight="1" x14ac:dyDescent="0.3">
      <c r="A13" s="173" t="s">
        <v>168</v>
      </c>
      <c r="B13" s="323">
        <f>+'21 '!B12+'27'!B12</f>
        <v>0</v>
      </c>
      <c r="C13" s="323">
        <f>+'21 '!C12+'27'!C12</f>
        <v>0</v>
      </c>
      <c r="D13" s="323">
        <f>+'21 '!D12+'27'!D12</f>
        <v>0</v>
      </c>
      <c r="E13" s="323">
        <f>+'21 '!E12+'27'!E12</f>
        <v>0</v>
      </c>
      <c r="F13" s="323">
        <f>+'21 '!F12+'27'!F12</f>
        <v>26.14</v>
      </c>
      <c r="G13" s="323">
        <f>+'21 '!G12+'27'!G12</f>
        <v>0</v>
      </c>
      <c r="H13" s="323">
        <f>+'21 '!H12+'27'!H12</f>
        <v>26.702000000000002</v>
      </c>
      <c r="I13" s="323">
        <f>+'21 '!I12+'27'!I12</f>
        <v>0</v>
      </c>
      <c r="J13" s="323">
        <f>+'21 '!J12+'27'!J12</f>
        <v>0</v>
      </c>
      <c r="K13" s="323">
        <f>+'21 '!K12+'27'!K12</f>
        <v>0</v>
      </c>
      <c r="L13" s="323">
        <f>+'21 '!L12+'27'!L12</f>
        <v>0</v>
      </c>
      <c r="M13" s="323">
        <f>+'21 '!M12+'27'!M12</f>
        <v>2933.23</v>
      </c>
      <c r="N13" s="323">
        <f>+'21 '!N12+'27'!N12</f>
        <v>447.03999999999996</v>
      </c>
      <c r="O13" s="323">
        <f>+'21 '!O12+'27'!O12</f>
        <v>0</v>
      </c>
      <c r="P13" s="323">
        <f>+'21 '!P12+'27'!P12</f>
        <v>0</v>
      </c>
      <c r="Q13" s="323">
        <f>+'21 '!Q12+'27'!Q12</f>
        <v>0</v>
      </c>
      <c r="R13" s="326">
        <f t="shared" si="0"/>
        <v>3433.1120000000001</v>
      </c>
      <c r="S13" s="27"/>
      <c r="T13" s="27"/>
    </row>
    <row r="14" spans="1:255" ht="20.100000000000001" customHeight="1" x14ac:dyDescent="0.3">
      <c r="A14" s="173" t="s">
        <v>169</v>
      </c>
      <c r="B14" s="323">
        <f>+'21 '!B13+'27'!B13</f>
        <v>14978.049999999997</v>
      </c>
      <c r="C14" s="323">
        <f>+'21 '!C13+'27'!C13</f>
        <v>29194.698000000004</v>
      </c>
      <c r="D14" s="323">
        <f>+'21 '!D13+'27'!D13</f>
        <v>53560.79300000002</v>
      </c>
      <c r="E14" s="323">
        <f>+'21 '!E13+'27'!E13</f>
        <v>22619.831000000002</v>
      </c>
      <c r="F14" s="323">
        <f>+'21 '!F13+'27'!F13</f>
        <v>1348.55</v>
      </c>
      <c r="G14" s="323">
        <f>+'21 '!G13+'27'!G13</f>
        <v>5724.7530000000006</v>
      </c>
      <c r="H14" s="323">
        <f>+'21 '!H13+'27'!H13</f>
        <v>831.40000000000009</v>
      </c>
      <c r="I14" s="323">
        <f>+'21 '!I13+'27'!I13</f>
        <v>35681.404000000002</v>
      </c>
      <c r="J14" s="323">
        <f>+'21 '!J13+'27'!J13</f>
        <v>42427.18</v>
      </c>
      <c r="K14" s="323">
        <f>+'21 '!K13+'27'!K13</f>
        <v>156830.59000000003</v>
      </c>
      <c r="L14" s="323">
        <f>+'21 '!L13+'27'!L13</f>
        <v>0</v>
      </c>
      <c r="M14" s="323">
        <f>+'21 '!M13+'27'!M13</f>
        <v>56594.123</v>
      </c>
      <c r="N14" s="323">
        <f>+'21 '!N13+'27'!N13</f>
        <v>18425.503999999997</v>
      </c>
      <c r="O14" s="323">
        <f>+'21 '!O13+'27'!O13</f>
        <v>0</v>
      </c>
      <c r="P14" s="323">
        <f>+'21 '!P13+'27'!P13</f>
        <v>0</v>
      </c>
      <c r="Q14" s="323">
        <f>+'21 '!Q13+'27'!Q13</f>
        <v>2353.7979999999998</v>
      </c>
      <c r="R14" s="326">
        <f t="shared" si="0"/>
        <v>440570.67400000012</v>
      </c>
      <c r="S14" s="27"/>
      <c r="T14" s="27"/>
    </row>
    <row r="15" spans="1:255" ht="20.100000000000001" customHeight="1" x14ac:dyDescent="0.3">
      <c r="A15" s="125" t="s">
        <v>170</v>
      </c>
      <c r="B15" s="323">
        <f>+'21 '!B14+'27'!B14</f>
        <v>48899.671999999999</v>
      </c>
      <c r="C15" s="323">
        <f>+'21 '!C14+'27'!C14</f>
        <v>87438.990999999995</v>
      </c>
      <c r="D15" s="323">
        <f>+'21 '!D14+'27'!D14</f>
        <v>222693.63900000002</v>
      </c>
      <c r="E15" s="323">
        <f>+'21 '!E14+'27'!E14</f>
        <v>139331.978</v>
      </c>
      <c r="F15" s="323">
        <f>+'21 '!F14+'27'!F14</f>
        <v>181692.2</v>
      </c>
      <c r="G15" s="323">
        <f>+'21 '!G14+'27'!G14</f>
        <v>555652.625</v>
      </c>
      <c r="H15" s="323">
        <f>+'21 '!H14+'27'!H14</f>
        <v>247002.23499999999</v>
      </c>
      <c r="I15" s="323">
        <f>+'21 '!I14+'27'!I14</f>
        <v>261834.95299999998</v>
      </c>
      <c r="J15" s="323">
        <f>+'21 '!J14+'27'!J14</f>
        <v>66612.283029856102</v>
      </c>
      <c r="K15" s="323">
        <f>+'21 '!K14+'27'!K14</f>
        <v>353351.38637347019</v>
      </c>
      <c r="L15" s="323">
        <f>+'21 '!L14+'27'!L14</f>
        <v>182794.14800000002</v>
      </c>
      <c r="M15" s="323">
        <f>+'21 '!M14+'27'!M14</f>
        <v>92882.719000000012</v>
      </c>
      <c r="N15" s="323">
        <f>+'21 '!N14+'27'!N14</f>
        <v>222054.86599999998</v>
      </c>
      <c r="O15" s="323">
        <f>+'21 '!O14+'27'!O14</f>
        <v>34113.589999999997</v>
      </c>
      <c r="P15" s="323">
        <f>+'21 '!P14+'27'!P14</f>
        <v>46241.423999999999</v>
      </c>
      <c r="Q15" s="323">
        <f>+'21 '!Q14+'27'!Q14</f>
        <v>1816193.9177862699</v>
      </c>
      <c r="R15" s="326">
        <f t="shared" si="0"/>
        <v>4558790.6271895962</v>
      </c>
      <c r="S15" s="27"/>
      <c r="T15" s="27"/>
    </row>
    <row r="16" spans="1:255" ht="20.100000000000001" customHeight="1" x14ac:dyDescent="0.3">
      <c r="A16" s="125" t="s">
        <v>307</v>
      </c>
      <c r="B16" s="323">
        <f>+'21 '!B15+'27'!B15</f>
        <v>56398.971737492044</v>
      </c>
      <c r="C16" s="323">
        <f>+'21 '!C15+'27'!C15</f>
        <v>417237.30812794308</v>
      </c>
      <c r="D16" s="323">
        <f>+'21 '!D15+'27'!D15</f>
        <v>1746368.7024025756</v>
      </c>
      <c r="E16" s="323">
        <f>+'21 '!E15+'27'!E15</f>
        <v>418479.95989580167</v>
      </c>
      <c r="F16" s="323">
        <f>+'21 '!F15+'27'!F15</f>
        <v>284582.47687702696</v>
      </c>
      <c r="G16" s="323">
        <f>+'21 '!G15+'27'!G15</f>
        <v>250073.33774347292</v>
      </c>
      <c r="H16" s="323">
        <f>+'21 '!H15+'27'!H15</f>
        <v>141687.56003608307</v>
      </c>
      <c r="I16" s="323">
        <f>+'21 '!I15+'27'!I15</f>
        <v>271864.89183576463</v>
      </c>
      <c r="J16" s="323">
        <f>+'21 '!J15+'27'!J15</f>
        <v>86983.824086748791</v>
      </c>
      <c r="K16" s="323">
        <f>+'21 '!K15+'27'!K15</f>
        <v>440592.26806872408</v>
      </c>
      <c r="L16" s="323">
        <f>+'21 '!L15+'27'!L15</f>
        <v>188104.50379273252</v>
      </c>
      <c r="M16" s="323">
        <f>+'21 '!M15+'27'!M15</f>
        <v>101793.59335809844</v>
      </c>
      <c r="N16" s="323">
        <f>+'21 '!N15+'27'!N15</f>
        <v>425946.12156883051</v>
      </c>
      <c r="O16" s="323">
        <f>+'21 '!O15+'27'!O15</f>
        <v>79213.284969001033</v>
      </c>
      <c r="P16" s="323">
        <f>+'21 '!P15+'27'!P15</f>
        <v>104873.08078513114</v>
      </c>
      <c r="Q16" s="323">
        <f>+'21 '!Q15+'27'!Q15</f>
        <v>0</v>
      </c>
      <c r="R16" s="326">
        <f t="shared" si="0"/>
        <v>5014199.8852854269</v>
      </c>
      <c r="S16" s="27"/>
      <c r="T16" s="27"/>
    </row>
    <row r="17" spans="1:20" ht="20.100000000000001" customHeight="1" x14ac:dyDescent="0.3">
      <c r="A17" s="125" t="s">
        <v>308</v>
      </c>
      <c r="B17" s="323">
        <f>+'21 '!B16+'27'!B16</f>
        <v>0</v>
      </c>
      <c r="C17" s="323">
        <f>+'21 '!C16+'27'!C16</f>
        <v>0</v>
      </c>
      <c r="D17" s="323">
        <f>+'21 '!D16+'27'!D16</f>
        <v>0</v>
      </c>
      <c r="E17" s="323">
        <f>+'21 '!E16+'27'!E16</f>
        <v>0</v>
      </c>
      <c r="F17" s="323">
        <f>+'21 '!F16+'27'!F16</f>
        <v>0</v>
      </c>
      <c r="G17" s="323">
        <f>+'21 '!G16+'27'!G16</f>
        <v>0</v>
      </c>
      <c r="H17" s="323">
        <f>+'21 '!H16+'27'!H16</f>
        <v>0</v>
      </c>
      <c r="I17" s="323">
        <f>+'21 '!I16+'27'!I16</f>
        <v>0</v>
      </c>
      <c r="J17" s="323">
        <f>+'21 '!J16+'27'!J16</f>
        <v>0</v>
      </c>
      <c r="K17" s="323">
        <f>+'21 '!K16+'27'!K16</f>
        <v>0</v>
      </c>
      <c r="L17" s="323">
        <f>+'21 '!L16+'27'!L16</f>
        <v>0</v>
      </c>
      <c r="M17" s="323">
        <f>+'21 '!M16+'27'!M16</f>
        <v>0</v>
      </c>
      <c r="N17" s="323">
        <f>+'21 '!N16+'27'!N16</f>
        <v>0</v>
      </c>
      <c r="O17" s="323">
        <f>+'21 '!O16+'27'!O16</f>
        <v>0</v>
      </c>
      <c r="P17" s="323">
        <f>+'21 '!P16+'27'!P16</f>
        <v>0</v>
      </c>
      <c r="Q17" s="323">
        <f>+'21 '!Q16+'27'!Q16</f>
        <v>0</v>
      </c>
      <c r="R17" s="326">
        <f t="shared" si="0"/>
        <v>0</v>
      </c>
      <c r="S17" s="27"/>
      <c r="T17" s="27"/>
    </row>
    <row r="18" spans="1:20" ht="20.100000000000001" customHeight="1" x14ac:dyDescent="0.3">
      <c r="A18" s="173" t="s">
        <v>177</v>
      </c>
      <c r="B18" s="323">
        <f>+'21 '!B17+'27'!B17</f>
        <v>0</v>
      </c>
      <c r="C18" s="323">
        <f>+'21 '!C17+'27'!C17</f>
        <v>19683.150000000001</v>
      </c>
      <c r="D18" s="323">
        <f>+'21 '!D17+'27'!D17</f>
        <v>4185</v>
      </c>
      <c r="E18" s="323">
        <f>+'21 '!E17+'27'!E17</f>
        <v>6549.76</v>
      </c>
      <c r="F18" s="323">
        <f>+'21 '!F17+'27'!F17</f>
        <v>85</v>
      </c>
      <c r="G18" s="323">
        <f>+'21 '!G17+'27'!G17</f>
        <v>21103.65</v>
      </c>
      <c r="H18" s="323">
        <f>+'21 '!H17+'27'!H17</f>
        <v>12886.03</v>
      </c>
      <c r="I18" s="323">
        <f>+'21 '!I17+'27'!I17</f>
        <v>0</v>
      </c>
      <c r="J18" s="323">
        <f>+'21 '!J17+'27'!J17</f>
        <v>0</v>
      </c>
      <c r="K18" s="323">
        <f>+'21 '!K17+'27'!K17</f>
        <v>0</v>
      </c>
      <c r="L18" s="323">
        <f>+'21 '!L17+'27'!L17</f>
        <v>0</v>
      </c>
      <c r="M18" s="323">
        <f>+'21 '!M17+'27'!M17</f>
        <v>0</v>
      </c>
      <c r="N18" s="323">
        <f>+'21 '!N17+'27'!N17</f>
        <v>0</v>
      </c>
      <c r="O18" s="323">
        <f>+'21 '!O17+'27'!O17</f>
        <v>0</v>
      </c>
      <c r="P18" s="323">
        <f>+'21 '!P17+'27'!P17</f>
        <v>1112.162</v>
      </c>
      <c r="Q18" s="323">
        <f>+'21 '!Q17+'27'!Q17</f>
        <v>46866.840000000004</v>
      </c>
      <c r="R18" s="326">
        <f t="shared" si="0"/>
        <v>112471.592</v>
      </c>
      <c r="S18" s="27"/>
      <c r="T18" s="27"/>
    </row>
    <row r="19" spans="1:20" s="20" customFormat="1" ht="20.100000000000001" customHeight="1" x14ac:dyDescent="0.3">
      <c r="A19" s="125" t="s">
        <v>399</v>
      </c>
      <c r="B19" s="323">
        <f>+'21 '!B18+'27'!B18</f>
        <v>0</v>
      </c>
      <c r="C19" s="323">
        <f>+'21 '!C18+'27'!C18</f>
        <v>0</v>
      </c>
      <c r="D19" s="323">
        <f>+'21 '!D18+'27'!D18</f>
        <v>0</v>
      </c>
      <c r="E19" s="323">
        <f>+'21 '!E18+'27'!E18</f>
        <v>0</v>
      </c>
      <c r="F19" s="323">
        <f>+'21 '!F18+'27'!F18</f>
        <v>0</v>
      </c>
      <c r="G19" s="323">
        <f>+'21 '!G18+'27'!G18</f>
        <v>5190.6689999999999</v>
      </c>
      <c r="H19" s="323">
        <f>+'21 '!H18+'27'!H18</f>
        <v>0</v>
      </c>
      <c r="I19" s="323">
        <f>+'21 '!I18+'27'!I18</f>
        <v>0</v>
      </c>
      <c r="J19" s="323">
        <f>+'21 '!J18+'27'!J18</f>
        <v>0</v>
      </c>
      <c r="K19" s="323">
        <f>+'21 '!K18+'27'!K18</f>
        <v>267.46199999999999</v>
      </c>
      <c r="L19" s="323">
        <f>+'21 '!L18+'27'!L18</f>
        <v>0</v>
      </c>
      <c r="M19" s="323">
        <f>+'21 '!M18+'27'!M18</f>
        <v>0</v>
      </c>
      <c r="N19" s="323">
        <f>+'21 '!N18+'27'!N18</f>
        <v>0</v>
      </c>
      <c r="O19" s="323">
        <f>+'21 '!O18+'27'!O18</f>
        <v>0</v>
      </c>
      <c r="P19" s="323">
        <f>+'21 '!P18+'27'!P18</f>
        <v>18573.586000000003</v>
      </c>
      <c r="Q19" s="323">
        <f>+'21 '!Q18+'27'!Q18</f>
        <v>0</v>
      </c>
      <c r="R19" s="326">
        <f t="shared" si="0"/>
        <v>24031.717000000004</v>
      </c>
    </row>
    <row r="20" spans="1:20" s="80" customFormat="1" ht="20.100000000000001" customHeight="1" x14ac:dyDescent="0.25">
      <c r="A20" s="230" t="s">
        <v>22</v>
      </c>
      <c r="B20" s="326">
        <f t="shared" ref="B20:Q20" si="1">+SUM(B6:B19)</f>
        <v>185440.81182263003</v>
      </c>
      <c r="C20" s="326">
        <f t="shared" si="1"/>
        <v>684554.40572648426</v>
      </c>
      <c r="D20" s="326">
        <f t="shared" si="1"/>
        <v>2290292.2406586567</v>
      </c>
      <c r="E20" s="326">
        <f t="shared" si="1"/>
        <v>678822.88859504357</v>
      </c>
      <c r="F20" s="326">
        <f t="shared" si="1"/>
        <v>694074.06443572079</v>
      </c>
      <c r="G20" s="326">
        <f t="shared" si="1"/>
        <v>1456115.4858585435</v>
      </c>
      <c r="H20" s="326">
        <f t="shared" si="1"/>
        <v>659482.02351528418</v>
      </c>
      <c r="I20" s="326">
        <f t="shared" si="1"/>
        <v>862935.41549824493</v>
      </c>
      <c r="J20" s="326">
        <f t="shared" si="1"/>
        <v>286477.50854542281</v>
      </c>
      <c r="K20" s="326">
        <f t="shared" si="1"/>
        <v>1432389.8423288849</v>
      </c>
      <c r="L20" s="326">
        <f t="shared" si="1"/>
        <v>607621.45702325285</v>
      </c>
      <c r="M20" s="326">
        <f t="shared" si="1"/>
        <v>353629.77790695929</v>
      </c>
      <c r="N20" s="326">
        <f t="shared" si="1"/>
        <v>958257.87335781613</v>
      </c>
      <c r="O20" s="326">
        <f t="shared" si="1"/>
        <v>149258.1770762279</v>
      </c>
      <c r="P20" s="326">
        <f t="shared" si="1"/>
        <v>304956.10086548032</v>
      </c>
      <c r="Q20" s="326">
        <f t="shared" si="1"/>
        <v>5140231.4035208374</v>
      </c>
      <c r="R20" s="326">
        <f t="shared" ref="R20" si="2">+SUM(B20:Q20)</f>
        <v>16744539.476735489</v>
      </c>
      <c r="T20" s="27"/>
    </row>
    <row r="21" spans="1:20" ht="15" customHeight="1" x14ac:dyDescent="0.25"/>
    <row r="22" spans="1:20" ht="15" customHeight="1" x14ac:dyDescent="0.25"/>
    <row r="23" spans="1:20" ht="15" customHeight="1" x14ac:dyDescent="0.25">
      <c r="A23" s="137"/>
    </row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L39" sqref="L39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70" t="s">
        <v>509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70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80" customFormat="1" ht="53.25" customHeight="1" x14ac:dyDescent="0.2">
      <c r="A4" s="181" t="s">
        <v>101</v>
      </c>
      <c r="B4" s="181" t="s">
        <v>191</v>
      </c>
      <c r="C4" s="181" t="s">
        <v>192</v>
      </c>
      <c r="D4" s="181" t="s">
        <v>193</v>
      </c>
      <c r="E4" s="181" t="s">
        <v>194</v>
      </c>
      <c r="F4" s="181" t="s">
        <v>195</v>
      </c>
      <c r="G4" s="181" t="s">
        <v>196</v>
      </c>
      <c r="H4" s="181" t="s">
        <v>197</v>
      </c>
      <c r="I4" s="181" t="s">
        <v>198</v>
      </c>
      <c r="J4" s="181" t="s">
        <v>407</v>
      </c>
      <c r="K4" s="181" t="s">
        <v>199</v>
      </c>
      <c r="L4" s="181" t="s">
        <v>200</v>
      </c>
      <c r="M4" s="181" t="s">
        <v>331</v>
      </c>
      <c r="N4" s="181" t="s">
        <v>202</v>
      </c>
      <c r="O4" s="181" t="s">
        <v>203</v>
      </c>
      <c r="P4" s="181" t="s">
        <v>204</v>
      </c>
      <c r="Q4" s="181" t="s">
        <v>35</v>
      </c>
      <c r="R4" s="31" t="s">
        <v>22</v>
      </c>
    </row>
    <row r="5" spans="1:20" s="119" customFormat="1" ht="20.100000000000001" customHeight="1" x14ac:dyDescent="0.3">
      <c r="A5" s="173" t="s">
        <v>162</v>
      </c>
      <c r="B5" s="327"/>
      <c r="C5" s="327"/>
      <c r="D5" s="327"/>
      <c r="E5" s="327"/>
      <c r="F5" s="327"/>
      <c r="G5" s="327">
        <v>1585.4309999999998</v>
      </c>
      <c r="H5" s="327">
        <v>887.149</v>
      </c>
      <c r="I5" s="327">
        <v>10310.523999999999</v>
      </c>
      <c r="J5" s="327"/>
      <c r="K5" s="327"/>
      <c r="L5" s="327"/>
      <c r="M5" s="327"/>
      <c r="N5" s="327"/>
      <c r="O5" s="327"/>
      <c r="P5" s="327">
        <v>78.138999999999996</v>
      </c>
      <c r="Q5" s="327">
        <v>3852.9180000000001</v>
      </c>
      <c r="R5" s="328">
        <f>SUM(B5:Q5)</f>
        <v>16714.161</v>
      </c>
      <c r="S5" s="475"/>
      <c r="T5" s="476"/>
    </row>
    <row r="6" spans="1:20" s="119" customFormat="1" ht="20.100000000000001" customHeight="1" x14ac:dyDescent="0.3">
      <c r="A6" s="173" t="s">
        <v>163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8">
        <f t="shared" ref="R6:R19" si="0">SUM(B6:Q6)</f>
        <v>0</v>
      </c>
      <c r="S6" s="475"/>
      <c r="T6" s="476"/>
    </row>
    <row r="7" spans="1:20" s="119" customFormat="1" ht="20.100000000000001" customHeight="1" x14ac:dyDescent="0.3">
      <c r="A7" s="173" t="s">
        <v>164</v>
      </c>
      <c r="B7" s="327"/>
      <c r="C7" s="327"/>
      <c r="D7" s="327"/>
      <c r="E7" s="327"/>
      <c r="F7" s="327"/>
      <c r="G7" s="327">
        <v>1367.8509999999999</v>
      </c>
      <c r="H7" s="327">
        <v>113.09099999999998</v>
      </c>
      <c r="I7" s="327">
        <v>2328.3479999999995</v>
      </c>
      <c r="J7" s="327"/>
      <c r="K7" s="327"/>
      <c r="L7" s="327"/>
      <c r="M7" s="327"/>
      <c r="N7" s="327"/>
      <c r="O7" s="327"/>
      <c r="P7" s="327">
        <v>29.72</v>
      </c>
      <c r="Q7" s="327">
        <v>1702.8140000000001</v>
      </c>
      <c r="R7" s="328">
        <f t="shared" si="0"/>
        <v>5541.8239999999987</v>
      </c>
      <c r="S7" s="475"/>
      <c r="T7" s="476"/>
    </row>
    <row r="8" spans="1:20" s="119" customFormat="1" ht="20.100000000000001" customHeight="1" x14ac:dyDescent="0.3">
      <c r="A8" s="173" t="s">
        <v>186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8">
        <f t="shared" si="0"/>
        <v>0</v>
      </c>
      <c r="S8" s="475"/>
      <c r="T8" s="476"/>
    </row>
    <row r="9" spans="1:20" s="119" customFormat="1" ht="20.100000000000001" customHeight="1" x14ac:dyDescent="0.3">
      <c r="A9" s="173" t="s">
        <v>165</v>
      </c>
      <c r="B9" s="327"/>
      <c r="C9" s="327"/>
      <c r="D9" s="327"/>
      <c r="E9" s="327"/>
      <c r="F9" s="327"/>
      <c r="G9" s="327">
        <v>9201.6239999999998</v>
      </c>
      <c r="H9" s="327"/>
      <c r="I9" s="327"/>
      <c r="J9" s="327"/>
      <c r="K9" s="327"/>
      <c r="L9" s="327"/>
      <c r="M9" s="327"/>
      <c r="N9" s="327"/>
      <c r="O9" s="327"/>
      <c r="P9" s="327">
        <v>80.826999999999998</v>
      </c>
      <c r="Q9" s="327"/>
      <c r="R9" s="328">
        <f t="shared" si="0"/>
        <v>9282.4509999999991</v>
      </c>
      <c r="S9" s="475"/>
      <c r="T9" s="476"/>
    </row>
    <row r="10" spans="1:20" s="119" customFormat="1" ht="20.100000000000001" customHeight="1" x14ac:dyDescent="0.3">
      <c r="A10" s="173" t="s">
        <v>166</v>
      </c>
      <c r="B10" s="327"/>
      <c r="C10" s="327"/>
      <c r="D10" s="327"/>
      <c r="E10" s="327"/>
      <c r="F10" s="327"/>
      <c r="G10" s="327"/>
      <c r="H10" s="327"/>
      <c r="I10" s="327">
        <v>396.25199999999995</v>
      </c>
      <c r="J10" s="327"/>
      <c r="K10" s="327"/>
      <c r="L10" s="327"/>
      <c r="M10" s="327"/>
      <c r="N10" s="327"/>
      <c r="O10" s="327"/>
      <c r="P10" s="327"/>
      <c r="Q10" s="327">
        <v>863.16200000000003</v>
      </c>
      <c r="R10" s="328">
        <f t="shared" si="0"/>
        <v>1259.414</v>
      </c>
      <c r="S10" s="475"/>
      <c r="T10" s="476"/>
    </row>
    <row r="11" spans="1:20" s="119" customFormat="1" ht="20.100000000000001" customHeight="1" x14ac:dyDescent="0.3">
      <c r="A11" s="173" t="s">
        <v>167</v>
      </c>
      <c r="B11" s="327"/>
      <c r="C11" s="327"/>
      <c r="D11" s="327"/>
      <c r="E11" s="327"/>
      <c r="F11" s="327"/>
      <c r="G11" s="327">
        <v>40958.509000000005</v>
      </c>
      <c r="H11" s="327"/>
      <c r="I11" s="327"/>
      <c r="J11" s="327"/>
      <c r="K11" s="327">
        <v>505.62900000000002</v>
      </c>
      <c r="L11" s="327"/>
      <c r="M11" s="327"/>
      <c r="N11" s="327"/>
      <c r="O11" s="327"/>
      <c r="P11" s="327"/>
      <c r="Q11" s="327"/>
      <c r="R11" s="328">
        <f t="shared" si="0"/>
        <v>41464.138000000006</v>
      </c>
      <c r="S11" s="475"/>
      <c r="T11" s="476"/>
    </row>
    <row r="12" spans="1:20" s="119" customFormat="1" ht="20.100000000000001" customHeight="1" x14ac:dyDescent="0.3">
      <c r="A12" s="173" t="s">
        <v>168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8">
        <f t="shared" si="0"/>
        <v>0</v>
      </c>
      <c r="S12" s="475"/>
      <c r="T12" s="476"/>
    </row>
    <row r="13" spans="1:20" s="119" customFormat="1" ht="20.100000000000001" customHeight="1" x14ac:dyDescent="0.3">
      <c r="A13" s="173" t="s">
        <v>169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8">
        <f t="shared" si="0"/>
        <v>0</v>
      </c>
      <c r="S13" s="475"/>
      <c r="T13" s="476"/>
    </row>
    <row r="14" spans="1:20" s="119" customFormat="1" ht="20.100000000000001" customHeight="1" x14ac:dyDescent="0.3">
      <c r="A14" s="125" t="s">
        <v>170</v>
      </c>
      <c r="B14" s="327"/>
      <c r="C14" s="327"/>
      <c r="D14" s="327"/>
      <c r="E14" s="327"/>
      <c r="F14" s="327"/>
      <c r="G14" s="327">
        <v>60910.332999999999</v>
      </c>
      <c r="H14" s="327"/>
      <c r="I14" s="327"/>
      <c r="J14" s="327"/>
      <c r="K14" s="327"/>
      <c r="L14" s="327"/>
      <c r="M14" s="327"/>
      <c r="N14" s="327"/>
      <c r="O14" s="327"/>
      <c r="P14" s="327"/>
      <c r="Q14" s="327">
        <v>13978.422</v>
      </c>
      <c r="R14" s="328">
        <f t="shared" si="0"/>
        <v>74888.755000000005</v>
      </c>
      <c r="S14" s="475"/>
      <c r="T14" s="476"/>
    </row>
    <row r="15" spans="1:20" s="119" customFormat="1" ht="20.100000000000001" customHeight="1" x14ac:dyDescent="0.3">
      <c r="A15" s="125" t="s">
        <v>307</v>
      </c>
      <c r="B15" s="327"/>
      <c r="C15" s="327"/>
      <c r="D15" s="327"/>
      <c r="E15" s="327"/>
      <c r="F15" s="327"/>
      <c r="G15" s="327">
        <v>14561.074999999999</v>
      </c>
      <c r="H15" s="327">
        <v>17370.242000000002</v>
      </c>
      <c r="I15" s="327">
        <v>30767.819999999992</v>
      </c>
      <c r="J15" s="327"/>
      <c r="K15" s="327">
        <v>31825.224000000006</v>
      </c>
      <c r="L15" s="327"/>
      <c r="M15" s="327"/>
      <c r="N15" s="327"/>
      <c r="O15" s="327"/>
      <c r="P15" s="327">
        <v>368.06400000000008</v>
      </c>
      <c r="Q15" s="327"/>
      <c r="R15" s="328">
        <f t="shared" si="0"/>
        <v>94892.425000000003</v>
      </c>
      <c r="S15" s="475"/>
      <c r="T15" s="476"/>
    </row>
    <row r="16" spans="1:20" s="119" customFormat="1" ht="20.100000000000001" customHeight="1" x14ac:dyDescent="0.3">
      <c r="A16" s="125" t="s">
        <v>308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8">
        <f t="shared" si="0"/>
        <v>0</v>
      </c>
      <c r="S16" s="475"/>
      <c r="T16" s="476"/>
    </row>
    <row r="17" spans="1:20" s="119" customFormat="1" ht="20.100000000000001" customHeight="1" x14ac:dyDescent="0.3">
      <c r="A17" s="125" t="s">
        <v>177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>
        <v>1112.162</v>
      </c>
      <c r="Q17" s="327"/>
      <c r="R17" s="328">
        <f t="shared" si="0"/>
        <v>1112.162</v>
      </c>
      <c r="S17" s="475"/>
      <c r="T17" s="476"/>
    </row>
    <row r="18" spans="1:20" s="195" customFormat="1" ht="20.100000000000001" customHeight="1" x14ac:dyDescent="0.3">
      <c r="A18" s="194" t="s">
        <v>399</v>
      </c>
      <c r="B18" s="327"/>
      <c r="C18" s="327"/>
      <c r="D18" s="327"/>
      <c r="E18" s="327"/>
      <c r="F18" s="327"/>
      <c r="G18" s="327">
        <v>5190.6689999999999</v>
      </c>
      <c r="H18" s="327"/>
      <c r="I18" s="327"/>
      <c r="J18" s="327"/>
      <c r="K18" s="327">
        <v>267.46199999999999</v>
      </c>
      <c r="L18" s="327"/>
      <c r="M18" s="327"/>
      <c r="N18" s="327"/>
      <c r="O18" s="327"/>
      <c r="P18" s="327">
        <v>18573.586000000003</v>
      </c>
      <c r="Q18" s="327"/>
      <c r="R18" s="328">
        <f t="shared" si="0"/>
        <v>24031.717000000004</v>
      </c>
    </row>
    <row r="19" spans="1:20" s="80" customFormat="1" ht="20.100000000000001" customHeight="1" x14ac:dyDescent="0.25">
      <c r="A19" s="478" t="s">
        <v>22</v>
      </c>
      <c r="B19" s="459">
        <f>SUM(B5:B18)</f>
        <v>0</v>
      </c>
      <c r="C19" s="459">
        <f t="shared" ref="C19:Q19" si="1">SUM(C5:C18)</f>
        <v>0</v>
      </c>
      <c r="D19" s="459">
        <f t="shared" si="1"/>
        <v>0</v>
      </c>
      <c r="E19" s="459">
        <f t="shared" si="1"/>
        <v>0</v>
      </c>
      <c r="F19" s="459">
        <f t="shared" si="1"/>
        <v>0</v>
      </c>
      <c r="G19" s="459">
        <f t="shared" si="1"/>
        <v>133775.492</v>
      </c>
      <c r="H19" s="459">
        <f t="shared" si="1"/>
        <v>18370.482000000004</v>
      </c>
      <c r="I19" s="459">
        <f t="shared" si="1"/>
        <v>43802.943999999989</v>
      </c>
      <c r="J19" s="459">
        <f t="shared" si="1"/>
        <v>0</v>
      </c>
      <c r="K19" s="459">
        <f t="shared" si="1"/>
        <v>32598.315000000006</v>
      </c>
      <c r="L19" s="459">
        <f t="shared" si="1"/>
        <v>0</v>
      </c>
      <c r="M19" s="459">
        <f t="shared" si="1"/>
        <v>0</v>
      </c>
      <c r="N19" s="459">
        <f t="shared" si="1"/>
        <v>0</v>
      </c>
      <c r="O19" s="459">
        <f t="shared" si="1"/>
        <v>0</v>
      </c>
      <c r="P19" s="459">
        <f t="shared" si="1"/>
        <v>20242.498000000003</v>
      </c>
      <c r="Q19" s="459">
        <f t="shared" si="1"/>
        <v>20397.315999999999</v>
      </c>
      <c r="R19" s="328">
        <f t="shared" si="0"/>
        <v>269187.04699999996</v>
      </c>
      <c r="S19" s="477"/>
      <c r="T19" s="476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L39" sqref="L39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70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72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  <c r="S4" s="133"/>
      <c r="T4" s="80"/>
      <c r="U4" s="80"/>
      <c r="V4" s="80"/>
      <c r="W4" s="80"/>
    </row>
    <row r="5" spans="1:23" ht="20.100000000000001" customHeight="1" x14ac:dyDescent="0.25">
      <c r="A5" s="173" t="s">
        <v>162</v>
      </c>
      <c r="B5" s="322">
        <v>1275.8002742090157</v>
      </c>
      <c r="C5" s="322">
        <v>92.220999999999989</v>
      </c>
      <c r="D5" s="322">
        <v>1420.0680000000002</v>
      </c>
      <c r="E5" s="322">
        <v>159.74009552059215</v>
      </c>
      <c r="F5" s="322">
        <v>962.3130000000001</v>
      </c>
      <c r="G5" s="322">
        <v>1233.1317975442978</v>
      </c>
      <c r="H5" s="322">
        <v>294.33042289805201</v>
      </c>
      <c r="I5" s="322">
        <v>286.1249681511984</v>
      </c>
      <c r="J5" s="322">
        <v>622.52019998914716</v>
      </c>
      <c r="K5" s="322">
        <v>5830.7052823458152</v>
      </c>
      <c r="L5" s="322">
        <v>3308.8217810516444</v>
      </c>
      <c r="M5" s="322">
        <v>888.85911164455536</v>
      </c>
      <c r="N5" s="322">
        <v>7833.9519862335383</v>
      </c>
      <c r="O5" s="322">
        <v>433.07700000000006</v>
      </c>
      <c r="P5" s="322">
        <v>1537.8726068407473</v>
      </c>
      <c r="Q5" s="322">
        <v>4632.911814361164</v>
      </c>
      <c r="R5" s="329">
        <f>SUM(B5:Q5)</f>
        <v>30812.449340789768</v>
      </c>
      <c r="S5" s="28"/>
    </row>
    <row r="6" spans="1:23" ht="20.100000000000001" customHeight="1" x14ac:dyDescent="0.25">
      <c r="A6" s="173" t="s">
        <v>163</v>
      </c>
      <c r="B6" s="322">
        <v>0.30199999999999994</v>
      </c>
      <c r="C6" s="322">
        <v>136.16199999999998</v>
      </c>
      <c r="D6" s="322">
        <v>495.19109369510875</v>
      </c>
      <c r="E6" s="322">
        <v>103.15299999999999</v>
      </c>
      <c r="F6" s="322">
        <v>478.17499999999995</v>
      </c>
      <c r="G6" s="322">
        <v>1644.2582412964539</v>
      </c>
      <c r="H6" s="322">
        <v>120.91437768968457</v>
      </c>
      <c r="I6" s="322">
        <v>385.88055423428176</v>
      </c>
      <c r="J6" s="322">
        <v>35.623000000000005</v>
      </c>
      <c r="K6" s="322">
        <v>2189.5177410533884</v>
      </c>
      <c r="L6" s="322">
        <v>1403.0016343775162</v>
      </c>
      <c r="M6" s="322">
        <v>1286.7891805262773</v>
      </c>
      <c r="N6" s="322">
        <v>2217.5346035254302</v>
      </c>
      <c r="O6" s="322">
        <v>165.88400000000001</v>
      </c>
      <c r="P6" s="322">
        <v>43.861000000000004</v>
      </c>
      <c r="Q6" s="322">
        <v>8504.897846172571</v>
      </c>
      <c r="R6" s="329">
        <f t="shared" ref="R6:R19" si="0">SUM(B6:Q6)</f>
        <v>19211.145272570713</v>
      </c>
      <c r="S6" s="28"/>
    </row>
    <row r="7" spans="1:23" ht="20.100000000000001" customHeight="1" x14ac:dyDescent="0.25">
      <c r="A7" s="173" t="s">
        <v>164</v>
      </c>
      <c r="B7" s="322">
        <v>894.26401682419544</v>
      </c>
      <c r="C7" s="322">
        <v>104.55555034584104</v>
      </c>
      <c r="D7" s="322">
        <v>21.967000000000006</v>
      </c>
      <c r="E7" s="322">
        <v>35.893000000000001</v>
      </c>
      <c r="F7" s="322">
        <v>30.089992528902041</v>
      </c>
      <c r="G7" s="322">
        <v>35.272948414811573</v>
      </c>
      <c r="H7" s="322">
        <v>1.6659999999999999</v>
      </c>
      <c r="I7" s="322">
        <v>5.4030000000000014</v>
      </c>
      <c r="J7" s="322">
        <v>126.18277712088187</v>
      </c>
      <c r="K7" s="322">
        <v>321.59615323883594</v>
      </c>
      <c r="L7" s="322">
        <v>75.497799705603214</v>
      </c>
      <c r="M7" s="322">
        <v>48.45</v>
      </c>
      <c r="N7" s="322">
        <v>2003.914260272137</v>
      </c>
      <c r="O7" s="322">
        <v>10.164</v>
      </c>
      <c r="P7" s="322">
        <v>99.458432238007148</v>
      </c>
      <c r="Q7" s="322">
        <v>848.47848384110455</v>
      </c>
      <c r="R7" s="329">
        <f t="shared" si="0"/>
        <v>4662.8534145303202</v>
      </c>
      <c r="S7" s="28"/>
    </row>
    <row r="8" spans="1:23" ht="20.100000000000001" customHeight="1" x14ac:dyDescent="0.25">
      <c r="A8" s="173" t="s">
        <v>186</v>
      </c>
      <c r="B8" s="322">
        <v>16.618000000000002</v>
      </c>
      <c r="C8" s="322">
        <v>34.788000000000004</v>
      </c>
      <c r="D8" s="322">
        <v>54.557000000000002</v>
      </c>
      <c r="E8" s="322">
        <v>15.63</v>
      </c>
      <c r="F8" s="322">
        <v>80.001999999999995</v>
      </c>
      <c r="G8" s="322">
        <v>327.69000000000005</v>
      </c>
      <c r="H8" s="322">
        <v>35.001000000000005</v>
      </c>
      <c r="I8" s="322">
        <v>24.998999999999999</v>
      </c>
      <c r="J8" s="322">
        <v>338.43135414971601</v>
      </c>
      <c r="K8" s="322">
        <v>229.374</v>
      </c>
      <c r="L8" s="322">
        <v>100.004</v>
      </c>
      <c r="M8" s="322">
        <v>30</v>
      </c>
      <c r="N8" s="322">
        <v>98.028000000000006</v>
      </c>
      <c r="O8" s="322">
        <v>174.34899999999999</v>
      </c>
      <c r="P8" s="322">
        <v>90.9</v>
      </c>
      <c r="Q8" s="322">
        <v>671.72799999999995</v>
      </c>
      <c r="R8" s="329">
        <f t="shared" si="0"/>
        <v>2322.099354149716</v>
      </c>
      <c r="S8" s="28"/>
    </row>
    <row r="9" spans="1:23" ht="20.100000000000001" customHeight="1" x14ac:dyDescent="0.25">
      <c r="A9" s="173" t="s">
        <v>165</v>
      </c>
      <c r="B9" s="322">
        <v>19329.597999999998</v>
      </c>
      <c r="C9" s="322">
        <v>33647.474999999999</v>
      </c>
      <c r="D9" s="322">
        <v>76374.434999999998</v>
      </c>
      <c r="E9" s="322">
        <v>635.72900000000004</v>
      </c>
      <c r="F9" s="322">
        <v>1543.8270000000002</v>
      </c>
      <c r="G9" s="322">
        <v>366.00099999999998</v>
      </c>
      <c r="H9" s="322">
        <v>439.02600000000001</v>
      </c>
      <c r="I9" s="322">
        <v>579.04599999999982</v>
      </c>
      <c r="J9" s="322">
        <v>317.65240319999998</v>
      </c>
      <c r="K9" s="322">
        <v>9842.1179999999986</v>
      </c>
      <c r="L9" s="322">
        <v>468.02299999999997</v>
      </c>
      <c r="M9" s="322">
        <v>54.989999999999995</v>
      </c>
      <c r="N9" s="322">
        <v>20508.323000000004</v>
      </c>
      <c r="O9" s="322">
        <v>2710.0360000000001</v>
      </c>
      <c r="P9" s="322">
        <v>24058.940000000002</v>
      </c>
      <c r="Q9" s="322">
        <v>378004.4929999999</v>
      </c>
      <c r="R9" s="329">
        <f t="shared" si="0"/>
        <v>568879.71240319987</v>
      </c>
      <c r="S9" s="28"/>
    </row>
    <row r="10" spans="1:23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174.47799999999998</v>
      </c>
      <c r="G10" s="322">
        <v>452</v>
      </c>
      <c r="H10" s="322">
        <v>1591.999</v>
      </c>
      <c r="I10" s="322">
        <v>0</v>
      </c>
      <c r="J10" s="322">
        <v>0</v>
      </c>
      <c r="K10" s="322">
        <v>382.19200000000001</v>
      </c>
      <c r="L10" s="322">
        <v>9</v>
      </c>
      <c r="M10" s="322">
        <v>5</v>
      </c>
      <c r="N10" s="322">
        <v>144.99799999999999</v>
      </c>
      <c r="O10" s="322">
        <v>0</v>
      </c>
      <c r="P10" s="322">
        <v>0</v>
      </c>
      <c r="Q10" s="322">
        <v>2614.2950000000005</v>
      </c>
      <c r="R10" s="329">
        <f t="shared" si="0"/>
        <v>5373.9620000000004</v>
      </c>
      <c r="S10" s="28"/>
    </row>
    <row r="11" spans="1:23" ht="20.100000000000001" customHeight="1" x14ac:dyDescent="0.25">
      <c r="A11" s="173" t="s">
        <v>167</v>
      </c>
      <c r="B11" s="322">
        <v>0</v>
      </c>
      <c r="C11" s="322">
        <v>0</v>
      </c>
      <c r="D11" s="322">
        <v>0</v>
      </c>
      <c r="E11" s="322">
        <v>6312.9599999999991</v>
      </c>
      <c r="F11" s="322">
        <v>0</v>
      </c>
      <c r="G11" s="322">
        <v>659.77</v>
      </c>
      <c r="H11" s="322">
        <v>794.2399999999999</v>
      </c>
      <c r="I11" s="322">
        <v>647.89</v>
      </c>
      <c r="J11" s="322">
        <v>55.65</v>
      </c>
      <c r="K11" s="322">
        <v>4214.75</v>
      </c>
      <c r="L11" s="322">
        <v>0</v>
      </c>
      <c r="M11" s="322">
        <v>4194.8500000000004</v>
      </c>
      <c r="N11" s="322">
        <v>3469.88</v>
      </c>
      <c r="O11" s="322">
        <v>0</v>
      </c>
      <c r="P11" s="322">
        <v>15366</v>
      </c>
      <c r="Q11" s="322">
        <v>1099.8599999999999</v>
      </c>
      <c r="R11" s="329">
        <f t="shared" si="0"/>
        <v>36815.850000000006</v>
      </c>
      <c r="S11" s="28"/>
    </row>
    <row r="12" spans="1:23" ht="20.100000000000001" customHeight="1" x14ac:dyDescent="0.25">
      <c r="A12" s="173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26.14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2933.23</v>
      </c>
      <c r="N12" s="322">
        <v>447.03999999999996</v>
      </c>
      <c r="O12" s="322">
        <v>0</v>
      </c>
      <c r="P12" s="322">
        <v>0</v>
      </c>
      <c r="Q12" s="322">
        <v>0</v>
      </c>
      <c r="R12" s="329">
        <f t="shared" si="0"/>
        <v>3406.41</v>
      </c>
      <c r="S12" s="28"/>
    </row>
    <row r="13" spans="1:23" ht="20.100000000000001" customHeight="1" x14ac:dyDescent="0.25">
      <c r="A13" s="173" t="s">
        <v>169</v>
      </c>
      <c r="B13" s="322">
        <v>14978.049999999997</v>
      </c>
      <c r="C13" s="322">
        <v>29194.698000000004</v>
      </c>
      <c r="D13" s="322">
        <v>53560.79300000002</v>
      </c>
      <c r="E13" s="322">
        <v>22619.831000000002</v>
      </c>
      <c r="F13" s="322">
        <v>1348.55</v>
      </c>
      <c r="G13" s="322">
        <v>5724.7530000000006</v>
      </c>
      <c r="H13" s="322">
        <v>831.40000000000009</v>
      </c>
      <c r="I13" s="322">
        <v>35681.404000000002</v>
      </c>
      <c r="J13" s="322">
        <v>42427.18</v>
      </c>
      <c r="K13" s="322">
        <v>156791.44400000002</v>
      </c>
      <c r="L13" s="322">
        <v>0</v>
      </c>
      <c r="M13" s="322">
        <v>56594.123</v>
      </c>
      <c r="N13" s="322">
        <v>17914.643999999997</v>
      </c>
      <c r="O13" s="322">
        <v>0</v>
      </c>
      <c r="P13" s="322">
        <v>0</v>
      </c>
      <c r="Q13" s="322">
        <v>2353.7979999999998</v>
      </c>
      <c r="R13" s="329">
        <f t="shared" si="0"/>
        <v>440020.66800000001</v>
      </c>
      <c r="S13" s="28"/>
    </row>
    <row r="14" spans="1:23" ht="20.100000000000001" customHeight="1" x14ac:dyDescent="0.25">
      <c r="A14" s="173" t="s">
        <v>170</v>
      </c>
      <c r="B14" s="322">
        <v>9986.9319999999971</v>
      </c>
      <c r="C14" s="322">
        <v>13166.34</v>
      </c>
      <c r="D14" s="322">
        <v>55125.572999999989</v>
      </c>
      <c r="E14" s="322">
        <v>24859.049999999996</v>
      </c>
      <c r="F14" s="322">
        <v>28466.478999999999</v>
      </c>
      <c r="G14" s="322">
        <v>152757.23199999999</v>
      </c>
      <c r="H14" s="322">
        <v>38413.974000000002</v>
      </c>
      <c r="I14" s="322">
        <v>38631.39499999999</v>
      </c>
      <c r="J14" s="322">
        <v>8215.0119999999988</v>
      </c>
      <c r="K14" s="322">
        <v>62380.86299999999</v>
      </c>
      <c r="L14" s="322">
        <v>24967.813000000002</v>
      </c>
      <c r="M14" s="322">
        <v>30759.673999999999</v>
      </c>
      <c r="N14" s="322">
        <v>29837.565000000002</v>
      </c>
      <c r="O14" s="322">
        <v>5292.17</v>
      </c>
      <c r="P14" s="322">
        <v>12839.794</v>
      </c>
      <c r="Q14" s="322">
        <v>407276.08305826038</v>
      </c>
      <c r="R14" s="329">
        <f t="shared" si="0"/>
        <v>942975.94905826042</v>
      </c>
      <c r="S14" s="28"/>
    </row>
    <row r="15" spans="1:23" ht="20.100000000000001" customHeight="1" x14ac:dyDescent="0.25">
      <c r="A15" s="173" t="s">
        <v>307</v>
      </c>
      <c r="B15" s="322">
        <v>35286.761005957611</v>
      </c>
      <c r="C15" s="322">
        <v>356873.79376107274</v>
      </c>
      <c r="D15" s="322">
        <v>1551335.8775990221</v>
      </c>
      <c r="E15" s="322">
        <v>330692.72156435245</v>
      </c>
      <c r="F15" s="322">
        <v>168257.43078141284</v>
      </c>
      <c r="G15" s="322">
        <v>84048.975711188716</v>
      </c>
      <c r="H15" s="322">
        <v>32463.486919602339</v>
      </c>
      <c r="I15" s="322">
        <v>59921.566374402028</v>
      </c>
      <c r="J15" s="322">
        <v>22274.538344995977</v>
      </c>
      <c r="K15" s="322">
        <v>163587.82544378596</v>
      </c>
      <c r="L15" s="322">
        <v>42682.625005495815</v>
      </c>
      <c r="M15" s="322">
        <v>32201.949427865784</v>
      </c>
      <c r="N15" s="322">
        <v>173970.26108981052</v>
      </c>
      <c r="O15" s="322">
        <v>58183.651186279632</v>
      </c>
      <c r="P15" s="322">
        <v>56757.208310423506</v>
      </c>
      <c r="Q15" s="322">
        <v>0</v>
      </c>
      <c r="R15" s="329">
        <f t="shared" si="0"/>
        <v>3168538.6725256681</v>
      </c>
      <c r="S15" s="28"/>
    </row>
    <row r="16" spans="1:23" ht="20.100000000000001" customHeight="1" x14ac:dyDescent="0.25">
      <c r="A16" s="173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  <c r="S16" s="28"/>
    </row>
    <row r="17" spans="1:19" ht="20.100000000000001" customHeight="1" x14ac:dyDescent="0.25">
      <c r="A17" s="173" t="s">
        <v>177</v>
      </c>
      <c r="B17" s="322"/>
      <c r="C17" s="322">
        <v>19215.98</v>
      </c>
      <c r="D17" s="322">
        <v>4185</v>
      </c>
      <c r="E17" s="322">
        <v>6549.76</v>
      </c>
      <c r="F17" s="322">
        <v>85</v>
      </c>
      <c r="G17" s="322">
        <v>21022.16</v>
      </c>
      <c r="H17" s="322">
        <v>12354.77</v>
      </c>
      <c r="I17" s="322"/>
      <c r="J17" s="322"/>
      <c r="K17" s="322"/>
      <c r="L17" s="322"/>
      <c r="M17" s="322"/>
      <c r="N17" s="322"/>
      <c r="O17" s="322"/>
      <c r="P17" s="322"/>
      <c r="Q17" s="322">
        <v>46370.310000000005</v>
      </c>
      <c r="R17" s="329">
        <f t="shared" si="0"/>
        <v>109782.98000000001</v>
      </c>
      <c r="S17" s="28"/>
    </row>
    <row r="18" spans="1:19" s="195" customFormat="1" ht="20.100000000000001" customHeight="1" x14ac:dyDescent="0.25">
      <c r="A18" s="194" t="s">
        <v>399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318"/>
      <c r="P18" s="322"/>
      <c r="Q18" s="482"/>
      <c r="R18" s="329">
        <f t="shared" si="0"/>
        <v>0</v>
      </c>
    </row>
    <row r="19" spans="1:19" ht="20.100000000000001" customHeight="1" x14ac:dyDescent="0.25">
      <c r="A19" s="231" t="s">
        <v>22</v>
      </c>
      <c r="B19" s="329">
        <f>SUM(B5:B18)</f>
        <v>81768.325296990821</v>
      </c>
      <c r="C19" s="329">
        <f t="shared" ref="C19:Q19" si="1">SUM(C5:C18)</f>
        <v>452466.01331141859</v>
      </c>
      <c r="D19" s="329">
        <f t="shared" si="1"/>
        <v>1742573.4616927172</v>
      </c>
      <c r="E19" s="329">
        <f t="shared" si="1"/>
        <v>391984.46765987307</v>
      </c>
      <c r="F19" s="329">
        <f t="shared" si="1"/>
        <v>201452.48477394175</v>
      </c>
      <c r="G19" s="329">
        <f t="shared" si="1"/>
        <v>268271.24469844426</v>
      </c>
      <c r="H19" s="329">
        <f t="shared" si="1"/>
        <v>87340.807720190074</v>
      </c>
      <c r="I19" s="329">
        <f t="shared" si="1"/>
        <v>136163.70889678749</v>
      </c>
      <c r="J19" s="329">
        <f t="shared" si="1"/>
        <v>74412.790079455721</v>
      </c>
      <c r="K19" s="329">
        <f t="shared" si="1"/>
        <v>405770.385620424</v>
      </c>
      <c r="L19" s="329">
        <f t="shared" si="1"/>
        <v>73014.786220630573</v>
      </c>
      <c r="M19" s="329">
        <f t="shared" si="1"/>
        <v>128997.91472003661</v>
      </c>
      <c r="N19" s="329">
        <f t="shared" si="1"/>
        <v>258446.13993984164</v>
      </c>
      <c r="O19" s="329">
        <f t="shared" si="1"/>
        <v>66969.331186279625</v>
      </c>
      <c r="P19" s="329">
        <f t="shared" si="1"/>
        <v>110794.03434950227</v>
      </c>
      <c r="Q19" s="329">
        <f t="shared" si="1"/>
        <v>852376.85520263517</v>
      </c>
      <c r="R19" s="329">
        <f t="shared" si="0"/>
        <v>5332802.7513691681</v>
      </c>
      <c r="S19" s="28"/>
    </row>
    <row r="20" spans="1:19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S20" s="28"/>
    </row>
    <row r="21" spans="1:19" ht="15" customHeight="1" x14ac:dyDescent="0.25">
      <c r="A21" s="191" t="s">
        <v>102</v>
      </c>
      <c r="B21" s="19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S21" s="28"/>
    </row>
    <row r="22" spans="1:19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S22" s="28"/>
    </row>
    <row r="23" spans="1:19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L39" sqref="L39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89" customWidth="1"/>
    <col min="19" max="16384" width="11.42578125" style="8"/>
  </cols>
  <sheetData>
    <row r="1" spans="1:18" ht="13.5" customHeight="1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71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s="188" customFormat="1" ht="20.100000000000001" customHeight="1" x14ac:dyDescent="0.25">
      <c r="A5" s="173" t="s">
        <v>162</v>
      </c>
      <c r="B5" s="322">
        <v>0</v>
      </c>
      <c r="C5" s="322">
        <v>0</v>
      </c>
      <c r="D5" s="322">
        <v>35.099966375864597</v>
      </c>
      <c r="E5" s="322">
        <v>10.387681992266803</v>
      </c>
      <c r="F5" s="322">
        <v>3887.6503688326707</v>
      </c>
      <c r="G5" s="322">
        <v>110.2167969264591</v>
      </c>
      <c r="H5" s="322">
        <v>455.86959748082654</v>
      </c>
      <c r="I5" s="322">
        <v>413.11406962247958</v>
      </c>
      <c r="J5" s="322">
        <v>856.07403225162977</v>
      </c>
      <c r="K5" s="322">
        <v>3271.571656609211</v>
      </c>
      <c r="L5" s="322">
        <v>445.05718098149617</v>
      </c>
      <c r="M5" s="322">
        <v>0.4</v>
      </c>
      <c r="N5" s="322">
        <v>0</v>
      </c>
      <c r="O5" s="322">
        <v>16.600000000000001</v>
      </c>
      <c r="P5" s="322">
        <v>17.884555899368607</v>
      </c>
      <c r="Q5" s="322">
        <v>2350.8044768299528</v>
      </c>
      <c r="R5" s="329">
        <f>SUM(B5:Q5)</f>
        <v>11870.730383802225</v>
      </c>
    </row>
    <row r="6" spans="1:18" s="188" customFormat="1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15.64</v>
      </c>
      <c r="F6" s="322">
        <v>93.155750541420559</v>
      </c>
      <c r="G6" s="322">
        <v>72.155283935116643</v>
      </c>
      <c r="H6" s="322">
        <v>204.96415491976325</v>
      </c>
      <c r="I6" s="322">
        <v>155.09557062914536</v>
      </c>
      <c r="J6" s="322">
        <v>371.13008060131932</v>
      </c>
      <c r="K6" s="322">
        <v>2001.8800345135521</v>
      </c>
      <c r="L6" s="322">
        <v>209.03196601034821</v>
      </c>
      <c r="M6" s="322">
        <v>231</v>
      </c>
      <c r="N6" s="322">
        <v>0</v>
      </c>
      <c r="O6" s="322">
        <v>15.005118201899027</v>
      </c>
      <c r="P6" s="322">
        <v>0</v>
      </c>
      <c r="Q6" s="322">
        <v>482.07203532681422</v>
      </c>
      <c r="R6" s="329">
        <f t="shared" ref="R6:R19" si="0">SUM(B6:Q6)</f>
        <v>3851.1299946793788</v>
      </c>
    </row>
    <row r="7" spans="1:18" s="188" customFormat="1" ht="20.100000000000001" customHeight="1" x14ac:dyDescent="0.25">
      <c r="A7" s="173" t="s">
        <v>164</v>
      </c>
      <c r="B7" s="322">
        <v>0</v>
      </c>
      <c r="C7" s="322">
        <v>0</v>
      </c>
      <c r="D7" s="322">
        <v>91.469993596427358</v>
      </c>
      <c r="E7" s="322">
        <v>0.04</v>
      </c>
      <c r="F7" s="322">
        <v>1150.7897732183701</v>
      </c>
      <c r="G7" s="322">
        <v>6.2150171034090116</v>
      </c>
      <c r="H7" s="322">
        <v>0</v>
      </c>
      <c r="I7" s="322">
        <v>85</v>
      </c>
      <c r="J7" s="322">
        <v>0</v>
      </c>
      <c r="K7" s="322">
        <v>485.35139370210948</v>
      </c>
      <c r="L7" s="322">
        <v>92.987777156151594</v>
      </c>
      <c r="M7" s="322">
        <v>0</v>
      </c>
      <c r="N7" s="322">
        <v>0</v>
      </c>
      <c r="O7" s="322">
        <v>0</v>
      </c>
      <c r="P7" s="322">
        <v>4.0010837700808066</v>
      </c>
      <c r="Q7" s="322">
        <v>327.94219030398784</v>
      </c>
      <c r="R7" s="329">
        <f t="shared" si="0"/>
        <v>2243.7972288505366</v>
      </c>
    </row>
    <row r="8" spans="1:18" s="188" customFormat="1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9">
        <f t="shared" si="0"/>
        <v>0</v>
      </c>
    </row>
    <row r="9" spans="1:18" s="188" customFormat="1" ht="20.100000000000001" customHeight="1" x14ac:dyDescent="0.25">
      <c r="A9" s="173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60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7</v>
      </c>
      <c r="R9" s="329">
        <f t="shared" si="0"/>
        <v>67</v>
      </c>
    </row>
    <row r="10" spans="1:18" s="188" customFormat="1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70.001999999999995</v>
      </c>
      <c r="H10" s="322">
        <v>0</v>
      </c>
      <c r="I10" s="322">
        <v>807.01700000000005</v>
      </c>
      <c r="J10" s="322">
        <v>970.03499999999906</v>
      </c>
      <c r="K10" s="322">
        <v>198.01499999999999</v>
      </c>
      <c r="L10" s="322">
        <v>29</v>
      </c>
      <c r="M10" s="322">
        <v>0</v>
      </c>
      <c r="N10" s="322">
        <v>0</v>
      </c>
      <c r="O10" s="322">
        <v>0</v>
      </c>
      <c r="P10" s="322">
        <v>0</v>
      </c>
      <c r="Q10" s="322">
        <v>7153.0030000000006</v>
      </c>
      <c r="R10" s="329">
        <f t="shared" si="0"/>
        <v>9227.0720000000001</v>
      </c>
    </row>
    <row r="11" spans="1:18" s="188" customFormat="1" ht="20.100000000000001" customHeight="1" x14ac:dyDescent="0.25">
      <c r="A11" s="173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322">
        <v>0</v>
      </c>
      <c r="O11" s="322">
        <v>0</v>
      </c>
      <c r="P11" s="322">
        <v>0</v>
      </c>
      <c r="Q11" s="322">
        <v>0</v>
      </c>
      <c r="R11" s="329">
        <f t="shared" si="0"/>
        <v>0</v>
      </c>
    </row>
    <row r="12" spans="1:18" s="188" customFormat="1" ht="20.100000000000001" customHeight="1" x14ac:dyDescent="0.25">
      <c r="A12" s="173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26.702000000000002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322">
        <v>0</v>
      </c>
      <c r="O12" s="322">
        <v>0</v>
      </c>
      <c r="P12" s="322">
        <v>0</v>
      </c>
      <c r="Q12" s="322">
        <v>0</v>
      </c>
      <c r="R12" s="329">
        <f t="shared" si="0"/>
        <v>26.702000000000002</v>
      </c>
    </row>
    <row r="13" spans="1:18" s="188" customFormat="1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39.146000000000001</v>
      </c>
      <c r="L13" s="322">
        <v>0</v>
      </c>
      <c r="M13" s="322">
        <v>0</v>
      </c>
      <c r="N13" s="322">
        <v>510.85999999999996</v>
      </c>
      <c r="O13" s="322">
        <v>0</v>
      </c>
      <c r="P13" s="322">
        <v>0</v>
      </c>
      <c r="Q13" s="322">
        <v>0</v>
      </c>
      <c r="R13" s="329">
        <f t="shared" si="0"/>
        <v>550.00599999999997</v>
      </c>
    </row>
    <row r="14" spans="1:18" s="188" customFormat="1" ht="20.100000000000001" customHeight="1" x14ac:dyDescent="0.25">
      <c r="A14" s="173" t="s">
        <v>170</v>
      </c>
      <c r="B14" s="322">
        <v>9700.91</v>
      </c>
      <c r="C14" s="322">
        <v>22867.081000000002</v>
      </c>
      <c r="D14" s="322">
        <v>77361.785999999993</v>
      </c>
      <c r="E14" s="322">
        <v>63528.877999999997</v>
      </c>
      <c r="F14" s="322">
        <v>58903.851000000002</v>
      </c>
      <c r="G14" s="322">
        <v>139453.56</v>
      </c>
      <c r="H14" s="322">
        <v>59154.377999999997</v>
      </c>
      <c r="I14" s="322">
        <v>65789.988000000012</v>
      </c>
      <c r="J14" s="322">
        <v>24751.257000000001</v>
      </c>
      <c r="K14" s="322">
        <v>109162.736</v>
      </c>
      <c r="L14" s="322">
        <v>52157.825000000004</v>
      </c>
      <c r="M14" s="322">
        <v>19694.255000000001</v>
      </c>
      <c r="N14" s="322">
        <v>57733.390999999996</v>
      </c>
      <c r="O14" s="322">
        <v>3028.7099999999996</v>
      </c>
      <c r="P14" s="322">
        <v>7162.55</v>
      </c>
      <c r="Q14" s="322">
        <v>524580.94348982023</v>
      </c>
      <c r="R14" s="329">
        <f t="shared" si="0"/>
        <v>1295032.0994898202</v>
      </c>
    </row>
    <row r="15" spans="1:18" s="188" customFormat="1" ht="20.100000000000001" customHeight="1" x14ac:dyDescent="0.25">
      <c r="A15" s="173" t="s">
        <v>307</v>
      </c>
      <c r="B15" s="322">
        <v>7507.4100000000008</v>
      </c>
      <c r="C15" s="322">
        <v>33053.729746338366</v>
      </c>
      <c r="D15" s="322">
        <v>133843.45088265504</v>
      </c>
      <c r="E15" s="322">
        <v>47445.581398537703</v>
      </c>
      <c r="F15" s="322">
        <v>46155.072849647302</v>
      </c>
      <c r="G15" s="322">
        <v>29349.770452487624</v>
      </c>
      <c r="H15" s="322">
        <v>30747.014658335112</v>
      </c>
      <c r="I15" s="322">
        <v>74221.341961165337</v>
      </c>
      <c r="J15" s="322">
        <v>22897.010677411814</v>
      </c>
      <c r="K15" s="322">
        <v>138558.44023320082</v>
      </c>
      <c r="L15" s="322">
        <v>49446.886900073041</v>
      </c>
      <c r="M15" s="322">
        <v>29979.656654108436</v>
      </c>
      <c r="N15" s="322">
        <v>52729.578990645081</v>
      </c>
      <c r="O15" s="322">
        <v>1720.7301929188125</v>
      </c>
      <c r="P15" s="322">
        <v>13011.971023085591</v>
      </c>
      <c r="Q15" s="322">
        <v>0</v>
      </c>
      <c r="R15" s="329">
        <f t="shared" si="0"/>
        <v>710667.64662061015</v>
      </c>
    </row>
    <row r="16" spans="1:18" s="188" customFormat="1" ht="20.100000000000001" customHeight="1" x14ac:dyDescent="0.25">
      <c r="A16" s="173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s="188" customFormat="1" ht="20.100000000000001" customHeight="1" x14ac:dyDescent="0.25">
      <c r="A17" s="173" t="s">
        <v>177</v>
      </c>
      <c r="B17" s="322"/>
      <c r="C17" s="322">
        <v>467.17000000000007</v>
      </c>
      <c r="D17" s="322">
        <v>0</v>
      </c>
      <c r="E17" s="322">
        <v>0</v>
      </c>
      <c r="F17" s="322">
        <v>0</v>
      </c>
      <c r="G17" s="322">
        <v>81.489999999999995</v>
      </c>
      <c r="H17" s="322">
        <v>531.25999999999988</v>
      </c>
      <c r="I17" s="322"/>
      <c r="J17" s="322"/>
      <c r="K17" s="322"/>
      <c r="L17" s="322"/>
      <c r="M17" s="322"/>
      <c r="N17" s="322"/>
      <c r="O17" s="322"/>
      <c r="P17" s="322"/>
      <c r="Q17" s="322">
        <v>480.85</v>
      </c>
      <c r="R17" s="329">
        <f t="shared" si="0"/>
        <v>1560.77</v>
      </c>
    </row>
    <row r="18" spans="1:18" s="188" customFormat="1" ht="20.100000000000001" customHeight="1" x14ac:dyDescent="0.25">
      <c r="A18" s="194" t="s">
        <v>399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s="188" customFormat="1" ht="20.100000000000001" customHeight="1" x14ac:dyDescent="0.25">
      <c r="A19" s="231" t="s">
        <v>22</v>
      </c>
      <c r="B19" s="330">
        <f>SUM(B5:B18)</f>
        <v>17208.32</v>
      </c>
      <c r="C19" s="330">
        <f t="shared" ref="C19:Q19" si="1">SUM(C5:C18)</f>
        <v>56387.980746338362</v>
      </c>
      <c r="D19" s="330">
        <f t="shared" si="1"/>
        <v>211331.80684262732</v>
      </c>
      <c r="E19" s="330">
        <f t="shared" si="1"/>
        <v>111000.52708052997</v>
      </c>
      <c r="F19" s="330">
        <f t="shared" si="1"/>
        <v>110190.51974223976</v>
      </c>
      <c r="G19" s="330">
        <f t="shared" si="1"/>
        <v>169143.4095504526</v>
      </c>
      <c r="H19" s="330">
        <f t="shared" si="1"/>
        <v>91120.188410735689</v>
      </c>
      <c r="I19" s="330">
        <f t="shared" si="1"/>
        <v>141471.55660141696</v>
      </c>
      <c r="J19" s="330">
        <f t="shared" si="1"/>
        <v>49905.506790264764</v>
      </c>
      <c r="K19" s="330">
        <f t="shared" si="1"/>
        <v>253717.14031802569</v>
      </c>
      <c r="L19" s="330">
        <f t="shared" si="1"/>
        <v>102380.78882422103</v>
      </c>
      <c r="M19" s="330">
        <f t="shared" si="1"/>
        <v>49905.311654108438</v>
      </c>
      <c r="N19" s="330">
        <f t="shared" si="1"/>
        <v>110973.82999064508</v>
      </c>
      <c r="O19" s="330">
        <f t="shared" si="1"/>
        <v>4781.0453111207116</v>
      </c>
      <c r="P19" s="330">
        <f t="shared" si="1"/>
        <v>20196.406662755042</v>
      </c>
      <c r="Q19" s="330">
        <f t="shared" si="1"/>
        <v>535382.61519228097</v>
      </c>
      <c r="R19" s="329">
        <f t="shared" si="0"/>
        <v>2035096.9537177621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3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L39" sqref="L39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89" customWidth="1"/>
    <col min="19" max="16384" width="11.42578125" style="8"/>
  </cols>
  <sheetData>
    <row r="1" spans="1:18" ht="13.5" customHeight="1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70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ht="20.100000000000001" customHeight="1" x14ac:dyDescent="0.25">
      <c r="A5" s="173" t="s">
        <v>162</v>
      </c>
      <c r="B5" s="322">
        <v>0</v>
      </c>
      <c r="C5" s="322">
        <v>0</v>
      </c>
      <c r="D5" s="322">
        <v>16.760000000000002</v>
      </c>
      <c r="E5" s="322">
        <v>0</v>
      </c>
      <c r="F5" s="322">
        <v>0</v>
      </c>
      <c r="G5" s="322">
        <v>0</v>
      </c>
      <c r="H5" s="322">
        <v>0</v>
      </c>
      <c r="I5" s="322">
        <v>0</v>
      </c>
      <c r="J5" s="322">
        <v>0</v>
      </c>
      <c r="K5" s="322">
        <v>0</v>
      </c>
      <c r="L5" s="322">
        <v>0</v>
      </c>
      <c r="M5" s="322">
        <v>0</v>
      </c>
      <c r="N5" s="322">
        <v>1</v>
      </c>
      <c r="O5" s="322">
        <v>183.26</v>
      </c>
      <c r="P5" s="322">
        <v>0</v>
      </c>
      <c r="Q5" s="322">
        <v>0</v>
      </c>
      <c r="R5" s="329">
        <f>SUM(B5:Q5)</f>
        <v>201.01999999999998</v>
      </c>
    </row>
    <row r="6" spans="1:18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8</v>
      </c>
      <c r="K6" s="322">
        <v>0</v>
      </c>
      <c r="L6" s="322">
        <v>0</v>
      </c>
      <c r="M6" s="322">
        <v>0</v>
      </c>
      <c r="N6" s="322">
        <v>4</v>
      </c>
      <c r="O6" s="322">
        <v>4</v>
      </c>
      <c r="P6" s="322">
        <v>5</v>
      </c>
      <c r="Q6" s="322">
        <v>24</v>
      </c>
      <c r="R6" s="329">
        <f t="shared" ref="R6:R19" si="0">SUM(B6:Q6)</f>
        <v>45</v>
      </c>
    </row>
    <row r="7" spans="1:18" ht="20.100000000000001" customHeight="1" x14ac:dyDescent="0.25">
      <c r="A7" s="173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322">
        <v>2</v>
      </c>
      <c r="O7" s="322">
        <v>0</v>
      </c>
      <c r="P7" s="322">
        <v>6</v>
      </c>
      <c r="Q7" s="322">
        <v>0</v>
      </c>
      <c r="R7" s="329">
        <f t="shared" si="0"/>
        <v>8</v>
      </c>
    </row>
    <row r="8" spans="1:18" ht="20.100000000000001" customHeight="1" x14ac:dyDescent="0.25">
      <c r="A8" s="173" t="s">
        <v>186</v>
      </c>
      <c r="B8" s="322">
        <v>12.940000000000001</v>
      </c>
      <c r="C8" s="322">
        <v>125.99</v>
      </c>
      <c r="D8" s="322">
        <v>49.900000000000006</v>
      </c>
      <c r="E8" s="322">
        <v>39.419999999999995</v>
      </c>
      <c r="F8" s="322">
        <v>25</v>
      </c>
      <c r="G8" s="322">
        <v>401</v>
      </c>
      <c r="H8" s="322">
        <v>174</v>
      </c>
      <c r="I8" s="322">
        <v>71</v>
      </c>
      <c r="J8" s="322">
        <v>60</v>
      </c>
      <c r="K8" s="322">
        <v>98.300000000000011</v>
      </c>
      <c r="L8" s="322">
        <v>230.06</v>
      </c>
      <c r="M8" s="322">
        <v>26</v>
      </c>
      <c r="N8" s="322">
        <v>1015.5600000000001</v>
      </c>
      <c r="O8" s="322">
        <v>0</v>
      </c>
      <c r="P8" s="322">
        <v>9.33</v>
      </c>
      <c r="Q8" s="322">
        <v>1373.98</v>
      </c>
      <c r="R8" s="329">
        <f t="shared" si="0"/>
        <v>3712.48</v>
      </c>
    </row>
    <row r="9" spans="1:18" ht="20.100000000000001" customHeight="1" x14ac:dyDescent="0.25">
      <c r="A9" s="173" t="s">
        <v>165</v>
      </c>
      <c r="B9" s="322">
        <v>1900.5500000000002</v>
      </c>
      <c r="C9" s="322">
        <v>17652.89</v>
      </c>
      <c r="D9" s="322">
        <v>31988.314000000002</v>
      </c>
      <c r="E9" s="322">
        <v>243.42000000000002</v>
      </c>
      <c r="F9" s="322">
        <v>1436.95</v>
      </c>
      <c r="G9" s="322">
        <v>252.21</v>
      </c>
      <c r="H9" s="322">
        <v>705.5</v>
      </c>
      <c r="I9" s="322">
        <v>275</v>
      </c>
      <c r="J9" s="322">
        <v>100</v>
      </c>
      <c r="K9" s="322">
        <v>4838.76</v>
      </c>
      <c r="L9" s="322">
        <v>2969.2400000000002</v>
      </c>
      <c r="M9" s="322">
        <v>121.08599999999998</v>
      </c>
      <c r="N9" s="322">
        <v>16723.080000000002</v>
      </c>
      <c r="O9" s="322">
        <v>0</v>
      </c>
      <c r="P9" s="322">
        <v>20393.21</v>
      </c>
      <c r="Q9" s="322">
        <v>914177.14500000002</v>
      </c>
      <c r="R9" s="329">
        <f t="shared" si="0"/>
        <v>1013777.355</v>
      </c>
    </row>
    <row r="10" spans="1:18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L10" s="322">
        <v>0</v>
      </c>
      <c r="M10" s="322">
        <v>0</v>
      </c>
      <c r="N10" s="322">
        <v>1.6</v>
      </c>
      <c r="O10" s="322">
        <v>0</v>
      </c>
      <c r="P10" s="322">
        <v>0</v>
      </c>
      <c r="Q10" s="322">
        <v>0</v>
      </c>
      <c r="R10" s="329">
        <f t="shared" si="0"/>
        <v>1.6</v>
      </c>
    </row>
    <row r="11" spans="1:18" ht="20.100000000000001" customHeight="1" x14ac:dyDescent="0.25">
      <c r="A11" s="173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87653.54</v>
      </c>
      <c r="H11" s="322">
        <v>0</v>
      </c>
      <c r="I11" s="322">
        <v>0</v>
      </c>
      <c r="J11" s="322">
        <v>0</v>
      </c>
      <c r="K11" s="322">
        <v>48129.539999999994</v>
      </c>
      <c r="L11" s="322">
        <v>0</v>
      </c>
      <c r="M11" s="322">
        <v>0</v>
      </c>
      <c r="N11" s="322">
        <v>4644.2699999999995</v>
      </c>
      <c r="O11" s="322">
        <v>0</v>
      </c>
      <c r="P11" s="322">
        <v>25225.8</v>
      </c>
      <c r="Q11" s="322">
        <v>0</v>
      </c>
      <c r="R11" s="329">
        <f t="shared" si="0"/>
        <v>165653.14999999997</v>
      </c>
    </row>
    <row r="12" spans="1:18" ht="20.100000000000001" customHeight="1" x14ac:dyDescent="0.25">
      <c r="A12" s="173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322">
        <v>0</v>
      </c>
      <c r="O12" s="322">
        <v>0</v>
      </c>
      <c r="P12" s="322">
        <v>0</v>
      </c>
      <c r="Q12" s="322">
        <v>0</v>
      </c>
      <c r="R12" s="329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322">
        <v>0</v>
      </c>
      <c r="O13" s="322">
        <v>0</v>
      </c>
      <c r="P13" s="322">
        <v>0</v>
      </c>
      <c r="Q13" s="322">
        <v>0</v>
      </c>
      <c r="R13" s="329">
        <f t="shared" si="0"/>
        <v>0</v>
      </c>
    </row>
    <row r="14" spans="1:18" ht="20.100000000000001" customHeight="1" x14ac:dyDescent="0.25">
      <c r="A14" s="125" t="s">
        <v>170</v>
      </c>
      <c r="B14" s="322">
        <v>0</v>
      </c>
      <c r="C14" s="322">
        <v>0</v>
      </c>
      <c r="D14" s="322">
        <v>0</v>
      </c>
      <c r="E14" s="322">
        <v>0</v>
      </c>
      <c r="F14" s="322">
        <v>0</v>
      </c>
      <c r="G14" s="322">
        <v>23560.32</v>
      </c>
      <c r="H14" s="322">
        <v>0</v>
      </c>
      <c r="I14" s="322">
        <v>0</v>
      </c>
      <c r="J14" s="322">
        <v>5</v>
      </c>
      <c r="K14" s="322">
        <v>492.20000000000005</v>
      </c>
      <c r="L14" s="322">
        <v>0</v>
      </c>
      <c r="M14" s="322">
        <v>0</v>
      </c>
      <c r="N14" s="322">
        <v>2323.04</v>
      </c>
      <c r="O14" s="322">
        <v>0</v>
      </c>
      <c r="P14" s="322">
        <v>132.30000000000001</v>
      </c>
      <c r="Q14" s="322">
        <v>226.56299999999999</v>
      </c>
      <c r="R14" s="329">
        <f t="shared" si="0"/>
        <v>26739.422999999999</v>
      </c>
    </row>
    <row r="15" spans="1:18" ht="20.100000000000001" customHeight="1" x14ac:dyDescent="0.25">
      <c r="A15" s="125" t="s">
        <v>307</v>
      </c>
      <c r="B15" s="322">
        <v>655</v>
      </c>
      <c r="C15" s="322">
        <v>1262.3700000000001</v>
      </c>
      <c r="D15" s="322">
        <v>3162.9470000000001</v>
      </c>
      <c r="E15" s="322">
        <v>563.26800000000003</v>
      </c>
      <c r="F15" s="322">
        <v>-0.05</v>
      </c>
      <c r="G15" s="322">
        <v>0</v>
      </c>
      <c r="H15" s="322">
        <v>280.5</v>
      </c>
      <c r="I15" s="322">
        <v>0</v>
      </c>
      <c r="J15" s="322">
        <v>410.4</v>
      </c>
      <c r="K15" s="322">
        <v>8734.1959999999999</v>
      </c>
      <c r="L15" s="322">
        <v>5</v>
      </c>
      <c r="M15" s="322">
        <v>963</v>
      </c>
      <c r="N15" s="322">
        <v>87370.668000000005</v>
      </c>
      <c r="O15" s="322">
        <v>6179.12</v>
      </c>
      <c r="P15" s="322">
        <v>8129.05</v>
      </c>
      <c r="Q15" s="322">
        <v>0</v>
      </c>
      <c r="R15" s="329">
        <f t="shared" si="0"/>
        <v>117715.469</v>
      </c>
    </row>
    <row r="16" spans="1:18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/>
      <c r="J17" s="322"/>
      <c r="K17" s="322"/>
      <c r="L17" s="322"/>
      <c r="M17" s="322"/>
      <c r="N17" s="322"/>
      <c r="O17" s="322"/>
      <c r="P17" s="322"/>
      <c r="Q17" s="322">
        <v>15.68</v>
      </c>
      <c r="R17" s="329">
        <f t="shared" si="0"/>
        <v>15.68</v>
      </c>
    </row>
    <row r="18" spans="1:18" ht="20.100000000000001" customHeight="1" x14ac:dyDescent="0.25">
      <c r="A18" s="194" t="s">
        <v>399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ht="20.100000000000001" customHeight="1" x14ac:dyDescent="0.25">
      <c r="A19" s="231" t="s">
        <v>22</v>
      </c>
      <c r="B19" s="331">
        <f>SUM(B5:B18)</f>
        <v>2568.4900000000002</v>
      </c>
      <c r="C19" s="331">
        <f t="shared" ref="C19:Q19" si="1">SUM(C5:C18)</f>
        <v>19041.25</v>
      </c>
      <c r="D19" s="331">
        <f t="shared" si="1"/>
        <v>35217.921000000002</v>
      </c>
      <c r="E19" s="331">
        <f t="shared" si="1"/>
        <v>846.10800000000006</v>
      </c>
      <c r="F19" s="331">
        <f t="shared" si="1"/>
        <v>1461.9</v>
      </c>
      <c r="G19" s="331">
        <f t="shared" si="1"/>
        <v>111867.07</v>
      </c>
      <c r="H19" s="331">
        <f t="shared" si="1"/>
        <v>1160</v>
      </c>
      <c r="I19" s="331">
        <f t="shared" si="1"/>
        <v>346</v>
      </c>
      <c r="J19" s="331">
        <f t="shared" si="1"/>
        <v>583.4</v>
      </c>
      <c r="K19" s="331">
        <f t="shared" si="1"/>
        <v>62292.995999999985</v>
      </c>
      <c r="L19" s="331">
        <f t="shared" si="1"/>
        <v>3204.3</v>
      </c>
      <c r="M19" s="331">
        <f t="shared" si="1"/>
        <v>1110.086</v>
      </c>
      <c r="N19" s="331">
        <f t="shared" si="1"/>
        <v>112085.21800000001</v>
      </c>
      <c r="O19" s="331">
        <f t="shared" si="1"/>
        <v>6366.38</v>
      </c>
      <c r="P19" s="331">
        <f t="shared" si="1"/>
        <v>53900.69</v>
      </c>
      <c r="Q19" s="331">
        <f t="shared" si="1"/>
        <v>915817.36800000002</v>
      </c>
      <c r="R19" s="329">
        <f t="shared" si="0"/>
        <v>1327869.1770000001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470"/>
      <c r="P31" s="470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89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L39" sqref="L39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30" t="s">
        <v>491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24"/>
    </row>
    <row r="2" spans="1:18" ht="13.5" customHeight="1" x14ac:dyDescent="0.25">
      <c r="A2" s="130" t="s">
        <v>215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24"/>
    </row>
    <row r="3" spans="1:18" ht="13.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24"/>
    </row>
    <row r="4" spans="1:18" ht="51" customHeight="1" x14ac:dyDescent="0.25">
      <c r="A4" s="169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22">
        <v>23888.741863313415</v>
      </c>
      <c r="C5" s="322">
        <v>39231.442719236256</v>
      </c>
      <c r="D5" s="322">
        <v>77976.805816192296</v>
      </c>
      <c r="E5" s="322">
        <v>50865.319508847082</v>
      </c>
      <c r="F5" s="322">
        <v>129590.28103530411</v>
      </c>
      <c r="G5" s="322">
        <v>290801.85484736552</v>
      </c>
      <c r="H5" s="322">
        <v>146339.37404552996</v>
      </c>
      <c r="I5" s="322">
        <v>159389.36775299671</v>
      </c>
      <c r="J5" s="322">
        <v>48416.952212644203</v>
      </c>
      <c r="K5" s="322">
        <v>247322.00286442204</v>
      </c>
      <c r="L5" s="322">
        <v>139231.97490159413</v>
      </c>
      <c r="M5" s="322">
        <v>54131.673745241751</v>
      </c>
      <c r="N5" s="322">
        <v>135487.13201474643</v>
      </c>
      <c r="O5" s="322">
        <v>16859.468777047536</v>
      </c>
      <c r="P5" s="322">
        <v>33067.806216996541</v>
      </c>
      <c r="Q5" s="322">
        <v>1081423.4435212186</v>
      </c>
      <c r="R5" s="329">
        <f t="shared" ref="R5:R19" si="0">SUM(B5:Q5)</f>
        <v>2674023.6418426968</v>
      </c>
    </row>
    <row r="6" spans="1:18" ht="20.100000000000001" customHeight="1" x14ac:dyDescent="0.25">
      <c r="A6" s="173" t="s">
        <v>163</v>
      </c>
      <c r="B6" s="322">
        <v>10325.50931577319</v>
      </c>
      <c r="C6" s="322">
        <v>26266.15605992766</v>
      </c>
      <c r="D6" s="322">
        <v>56413.666134865423</v>
      </c>
      <c r="E6" s="322">
        <v>20616.694466621775</v>
      </c>
      <c r="F6" s="322">
        <v>58053.571467572227</v>
      </c>
      <c r="G6" s="322">
        <v>139926.86164776538</v>
      </c>
      <c r="H6" s="322">
        <v>77276.717196949816</v>
      </c>
      <c r="I6" s="322">
        <v>90780.189120165494</v>
      </c>
      <c r="J6" s="322">
        <v>28622.432257599019</v>
      </c>
      <c r="K6" s="322">
        <v>111718.40237808325</v>
      </c>
      <c r="L6" s="322">
        <v>50452.433313303336</v>
      </c>
      <c r="M6" s="322">
        <v>21932.140498275759</v>
      </c>
      <c r="N6" s="322">
        <v>56189.692067108757</v>
      </c>
      <c r="O6" s="322">
        <v>7440.8318304034083</v>
      </c>
      <c r="P6" s="322">
        <v>8826.9036542586418</v>
      </c>
      <c r="Q6" s="322">
        <v>638953.55620909063</v>
      </c>
      <c r="R6" s="329">
        <f t="shared" si="0"/>
        <v>1403795.7576177637</v>
      </c>
    </row>
    <row r="7" spans="1:18" ht="20.100000000000001" customHeight="1" x14ac:dyDescent="0.25">
      <c r="A7" s="173" t="s">
        <v>164</v>
      </c>
      <c r="B7" s="322">
        <v>7507.7946150181606</v>
      </c>
      <c r="C7" s="322">
        <v>13644.578269031414</v>
      </c>
      <c r="D7" s="322">
        <v>17952.892251356119</v>
      </c>
      <c r="E7" s="322">
        <v>12661.40194626013</v>
      </c>
      <c r="F7" s="322">
        <v>28035.212170696141</v>
      </c>
      <c r="G7" s="322">
        <v>35597.308534719181</v>
      </c>
      <c r="H7" s="322">
        <v>17111.082683732944</v>
      </c>
      <c r="I7" s="322">
        <v>18928.030626680982</v>
      </c>
      <c r="J7" s="322">
        <v>6977.6837027357187</v>
      </c>
      <c r="K7" s="322">
        <v>30380.982791248636</v>
      </c>
      <c r="L7" s="322">
        <v>31998.849876340151</v>
      </c>
      <c r="M7" s="322">
        <v>13925.91701317254</v>
      </c>
      <c r="N7" s="322">
        <v>32483.185857099335</v>
      </c>
      <c r="O7" s="322">
        <v>4521.5133815740473</v>
      </c>
      <c r="P7" s="322">
        <v>5214.1945303457451</v>
      </c>
      <c r="Q7" s="322">
        <v>169925.8801574235</v>
      </c>
      <c r="R7" s="329">
        <f t="shared" si="0"/>
        <v>446866.50840743474</v>
      </c>
    </row>
    <row r="8" spans="1:18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9">
        <f t="shared" si="0"/>
        <v>0</v>
      </c>
    </row>
    <row r="9" spans="1:18" ht="20.100000000000001" customHeight="1" x14ac:dyDescent="0.25">
      <c r="A9" s="173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0</v>
      </c>
      <c r="R9" s="329">
        <f t="shared" si="0"/>
        <v>0</v>
      </c>
    </row>
    <row r="10" spans="1:18" ht="20.100000000000001" customHeight="1" x14ac:dyDescent="0.25">
      <c r="A10" s="173" t="s">
        <v>166</v>
      </c>
      <c r="B10" s="322">
        <v>12</v>
      </c>
      <c r="C10" s="322">
        <v>64</v>
      </c>
      <c r="D10" s="322">
        <v>192.98000000000002</v>
      </c>
      <c r="E10" s="322">
        <v>125.931</v>
      </c>
      <c r="F10" s="322">
        <v>798.20200000000011</v>
      </c>
      <c r="G10" s="322">
        <v>5647.5479999999989</v>
      </c>
      <c r="H10" s="322">
        <v>10503.171999999999</v>
      </c>
      <c r="I10" s="322">
        <v>7685.8850000000002</v>
      </c>
      <c r="J10" s="322">
        <v>2515.854408526257</v>
      </c>
      <c r="K10" s="322">
        <v>9287.447591473745</v>
      </c>
      <c r="L10" s="322">
        <v>5699.8220000000001</v>
      </c>
      <c r="M10" s="322">
        <v>2548.956999999999</v>
      </c>
      <c r="N10" s="322">
        <v>8556.1919999999991</v>
      </c>
      <c r="O10" s="322">
        <v>3397.1130000000007</v>
      </c>
      <c r="P10" s="322">
        <v>0</v>
      </c>
      <c r="Q10" s="322">
        <v>55822.463000000018</v>
      </c>
      <c r="R10" s="329">
        <f t="shared" si="0"/>
        <v>112857.56700000002</v>
      </c>
    </row>
    <row r="11" spans="1:18" ht="20.100000000000001" customHeight="1" x14ac:dyDescent="0.25">
      <c r="A11" s="173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322">
        <v>0</v>
      </c>
      <c r="O11" s="322">
        <v>0</v>
      </c>
      <c r="P11" s="322">
        <v>0</v>
      </c>
      <c r="Q11" s="322">
        <v>0</v>
      </c>
      <c r="R11" s="329">
        <f t="shared" si="0"/>
        <v>0</v>
      </c>
    </row>
    <row r="12" spans="1:18" ht="20.100000000000001" customHeight="1" x14ac:dyDescent="0.25">
      <c r="A12" s="173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322">
        <v>0</v>
      </c>
      <c r="O12" s="322">
        <v>0</v>
      </c>
      <c r="P12" s="322">
        <v>0</v>
      </c>
      <c r="Q12" s="322">
        <v>0</v>
      </c>
      <c r="R12" s="329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322">
        <v>0</v>
      </c>
      <c r="O13" s="322">
        <v>0</v>
      </c>
      <c r="P13" s="322">
        <v>0</v>
      </c>
      <c r="Q13" s="322">
        <v>0</v>
      </c>
      <c r="R13" s="329">
        <f t="shared" si="0"/>
        <v>0</v>
      </c>
    </row>
    <row r="14" spans="1:18" ht="20.100000000000001" customHeight="1" x14ac:dyDescent="0.25">
      <c r="A14" s="125" t="s">
        <v>170</v>
      </c>
      <c r="B14" s="322">
        <v>29211.83</v>
      </c>
      <c r="C14" s="322">
        <v>51405.569999999992</v>
      </c>
      <c r="D14" s="322">
        <v>90206.280000000013</v>
      </c>
      <c r="E14" s="322">
        <v>50944.05</v>
      </c>
      <c r="F14" s="322">
        <v>94321.87000000001</v>
      </c>
      <c r="G14" s="322">
        <v>178971.18</v>
      </c>
      <c r="H14" s="322">
        <v>149433.883</v>
      </c>
      <c r="I14" s="322">
        <v>157413.56999999998</v>
      </c>
      <c r="J14" s="322">
        <v>33641.014029856102</v>
      </c>
      <c r="K14" s="322">
        <v>181315.58737347019</v>
      </c>
      <c r="L14" s="322">
        <v>105668.51000000001</v>
      </c>
      <c r="M14" s="322">
        <v>42428.790000000008</v>
      </c>
      <c r="N14" s="322">
        <v>132160.87</v>
      </c>
      <c r="O14" s="322">
        <v>25792.71</v>
      </c>
      <c r="P14" s="322">
        <v>26106.78</v>
      </c>
      <c r="Q14" s="322">
        <v>863093.03223818925</v>
      </c>
      <c r="R14" s="329">
        <f t="shared" si="0"/>
        <v>2212115.5266415155</v>
      </c>
    </row>
    <row r="15" spans="1:18" ht="20.100000000000001" customHeight="1" x14ac:dyDescent="0.25">
      <c r="A15" s="125" t="s">
        <v>307</v>
      </c>
      <c r="B15" s="322">
        <v>12949.800731534428</v>
      </c>
      <c r="C15" s="322">
        <v>25046.005139906956</v>
      </c>
      <c r="D15" s="322">
        <v>58010.316920898491</v>
      </c>
      <c r="E15" s="322">
        <v>39768.058932911517</v>
      </c>
      <c r="F15" s="322">
        <v>70169.903245966823</v>
      </c>
      <c r="G15" s="322">
        <v>122111.85057979658</v>
      </c>
      <c r="H15" s="322">
        <v>53994.713458145627</v>
      </c>
      <c r="I15" s="322">
        <v>106954.16350019728</v>
      </c>
      <c r="J15" s="322">
        <v>41401.875064340995</v>
      </c>
      <c r="K15" s="322">
        <v>97848.601391737277</v>
      </c>
      <c r="L15" s="322">
        <v>95969.991887163662</v>
      </c>
      <c r="M15" s="322">
        <v>38648.98727612423</v>
      </c>
      <c r="N15" s="322">
        <v>111074.48590387491</v>
      </c>
      <c r="O15" s="322">
        <v>13129.783589802591</v>
      </c>
      <c r="P15" s="322">
        <v>26606.269451622051</v>
      </c>
      <c r="Q15" s="322">
        <v>0</v>
      </c>
      <c r="R15" s="329">
        <f t="shared" si="0"/>
        <v>913684.80707402318</v>
      </c>
    </row>
    <row r="16" spans="1:18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/>
      <c r="J17" s="322"/>
      <c r="K17" s="322"/>
      <c r="L17" s="322"/>
      <c r="M17" s="322"/>
      <c r="N17" s="322"/>
      <c r="O17" s="322"/>
      <c r="P17" s="322"/>
      <c r="Q17" s="322">
        <v>0</v>
      </c>
      <c r="R17" s="329">
        <f t="shared" si="0"/>
        <v>0</v>
      </c>
    </row>
    <row r="18" spans="1:18" ht="20.100000000000001" customHeight="1" x14ac:dyDescent="0.25">
      <c r="A18" s="194" t="s">
        <v>399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ht="20.100000000000001" customHeight="1" x14ac:dyDescent="0.25">
      <c r="A19" s="231" t="s">
        <v>22</v>
      </c>
      <c r="B19" s="330">
        <f>SUM(B5:B18)</f>
        <v>83895.676525639195</v>
      </c>
      <c r="C19" s="330">
        <f t="shared" ref="C19:Q19" si="1">SUM(C5:C18)</f>
        <v>155657.75218810228</v>
      </c>
      <c r="D19" s="330">
        <f t="shared" si="1"/>
        <v>300752.9411233124</v>
      </c>
      <c r="E19" s="330">
        <f t="shared" si="1"/>
        <v>174981.45585464049</v>
      </c>
      <c r="F19" s="330">
        <f t="shared" si="1"/>
        <v>380969.0399195393</v>
      </c>
      <c r="G19" s="330">
        <f t="shared" si="1"/>
        <v>773056.60360964667</v>
      </c>
      <c r="H19" s="330">
        <f t="shared" si="1"/>
        <v>454658.94238435832</v>
      </c>
      <c r="I19" s="330">
        <f t="shared" si="1"/>
        <v>541151.2060000404</v>
      </c>
      <c r="J19" s="330">
        <f t="shared" si="1"/>
        <v>161575.81167570231</v>
      </c>
      <c r="K19" s="330">
        <f t="shared" si="1"/>
        <v>677873.0243904352</v>
      </c>
      <c r="L19" s="330">
        <f t="shared" si="1"/>
        <v>429021.58197840129</v>
      </c>
      <c r="M19" s="330">
        <f t="shared" si="1"/>
        <v>173616.46553281427</v>
      </c>
      <c r="N19" s="330">
        <f t="shared" si="1"/>
        <v>475951.55784282944</v>
      </c>
      <c r="O19" s="330">
        <f t="shared" si="1"/>
        <v>71141.420578827587</v>
      </c>
      <c r="P19" s="330">
        <f t="shared" si="1"/>
        <v>99821.953853222978</v>
      </c>
      <c r="Q19" s="330">
        <f t="shared" si="1"/>
        <v>2809218.3751259218</v>
      </c>
      <c r="R19" s="329">
        <f t="shared" si="0"/>
        <v>7763343.8085834328</v>
      </c>
    </row>
    <row r="20" spans="1:18" ht="13.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8" ht="15" customHeight="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8" ht="15" x14ac:dyDescent="0.25">
      <c r="A22" s="187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</row>
    <row r="23" spans="1:18" ht="15" x14ac:dyDescent="0.25">
      <c r="A23" s="187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</row>
    <row r="24" spans="1:18" ht="15" x14ac:dyDescent="0.25">
      <c r="A24" s="187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5" spans="1:18" ht="15" x14ac:dyDescent="0.25">
      <c r="A25" s="187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</row>
    <row r="26" spans="1:18" ht="15" x14ac:dyDescent="0.25">
      <c r="A26" s="187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</row>
    <row r="27" spans="1:18" ht="15" x14ac:dyDescent="0.25">
      <c r="A27" s="187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</row>
    <row r="28" spans="1:18" ht="15" x14ac:dyDescent="0.25">
      <c r="A28" s="187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</row>
    <row r="29" spans="1:18" ht="15" x14ac:dyDescent="0.25">
      <c r="A29" s="187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</row>
    <row r="30" spans="1:18" ht="15" x14ac:dyDescent="0.25">
      <c r="A30" s="187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</row>
    <row r="31" spans="1:18" ht="15" x14ac:dyDescent="0.25">
      <c r="A31" s="187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</row>
    <row r="32" spans="1:18" ht="15" x14ac:dyDescent="0.25">
      <c r="A32" s="187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</row>
    <row r="33" spans="1:18" ht="15" x14ac:dyDescent="0.25">
      <c r="A33" s="187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F43" sqref="F43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67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22">
        <v>0</v>
      </c>
      <c r="C5" s="322">
        <v>0</v>
      </c>
      <c r="D5" s="322">
        <v>0</v>
      </c>
      <c r="E5" s="322">
        <v>0</v>
      </c>
      <c r="F5" s="322">
        <v>0</v>
      </c>
      <c r="G5" s="322">
        <v>0</v>
      </c>
      <c r="H5" s="322">
        <v>0</v>
      </c>
      <c r="I5" s="322">
        <v>0</v>
      </c>
      <c r="J5" s="322">
        <v>0</v>
      </c>
      <c r="K5" s="322">
        <v>0</v>
      </c>
      <c r="L5" s="322">
        <v>0</v>
      </c>
      <c r="M5" s="322">
        <v>0</v>
      </c>
      <c r="N5" s="322">
        <v>0</v>
      </c>
      <c r="O5" s="322">
        <v>0</v>
      </c>
      <c r="P5" s="322">
        <v>0</v>
      </c>
      <c r="Q5" s="322">
        <v>0</v>
      </c>
      <c r="R5" s="324">
        <f>SUM(B5:Q5)</f>
        <v>0</v>
      </c>
    </row>
    <row r="6" spans="1:18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0</v>
      </c>
      <c r="K6" s="322">
        <v>0</v>
      </c>
      <c r="L6" s="322">
        <v>0</v>
      </c>
      <c r="M6" s="322">
        <v>0</v>
      </c>
      <c r="N6" s="322">
        <v>0</v>
      </c>
      <c r="O6" s="322">
        <v>0</v>
      </c>
      <c r="P6" s="322">
        <v>0</v>
      </c>
      <c r="Q6" s="322">
        <v>0</v>
      </c>
      <c r="R6" s="324">
        <f t="shared" ref="R6:R19" si="0">SUM(B6:Q6)</f>
        <v>0</v>
      </c>
    </row>
    <row r="7" spans="1:18" ht="20.100000000000001" customHeight="1" x14ac:dyDescent="0.25">
      <c r="A7" s="173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322">
        <v>0</v>
      </c>
      <c r="O7" s="322">
        <v>0</v>
      </c>
      <c r="P7" s="322">
        <v>0</v>
      </c>
      <c r="Q7" s="322">
        <v>0</v>
      </c>
      <c r="R7" s="324">
        <f t="shared" si="0"/>
        <v>0</v>
      </c>
    </row>
    <row r="8" spans="1:18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4">
        <f t="shared" si="0"/>
        <v>0</v>
      </c>
    </row>
    <row r="9" spans="1:18" ht="20.100000000000001" customHeight="1" x14ac:dyDescent="0.25">
      <c r="A9" s="173" t="s">
        <v>165</v>
      </c>
      <c r="B9" s="322">
        <v>0</v>
      </c>
      <c r="C9" s="322">
        <v>0</v>
      </c>
      <c r="D9" s="322">
        <v>400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0</v>
      </c>
      <c r="R9" s="324">
        <f t="shared" si="0"/>
        <v>400</v>
      </c>
    </row>
    <row r="10" spans="1:18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100</v>
      </c>
      <c r="L10" s="322">
        <v>0</v>
      </c>
      <c r="M10" s="322">
        <v>0</v>
      </c>
      <c r="N10" s="322">
        <v>0</v>
      </c>
      <c r="O10" s="322">
        <v>0</v>
      </c>
      <c r="P10" s="322">
        <v>0</v>
      </c>
      <c r="Q10" s="322">
        <v>0</v>
      </c>
      <c r="R10" s="324">
        <f t="shared" si="0"/>
        <v>100</v>
      </c>
    </row>
    <row r="11" spans="1:18" ht="20.100000000000001" customHeight="1" x14ac:dyDescent="0.25">
      <c r="A11" s="173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322">
        <v>0</v>
      </c>
      <c r="O11" s="322">
        <v>0</v>
      </c>
      <c r="P11" s="322">
        <v>0</v>
      </c>
      <c r="Q11" s="322">
        <v>0</v>
      </c>
      <c r="R11" s="324">
        <f t="shared" si="0"/>
        <v>0</v>
      </c>
    </row>
    <row r="12" spans="1:18" ht="20.100000000000001" customHeight="1" x14ac:dyDescent="0.25">
      <c r="A12" s="173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322">
        <v>0</v>
      </c>
      <c r="O12" s="322">
        <v>0</v>
      </c>
      <c r="P12" s="322">
        <v>0</v>
      </c>
      <c r="Q12" s="322">
        <v>0</v>
      </c>
      <c r="R12" s="324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322">
        <v>0</v>
      </c>
      <c r="O13" s="322">
        <v>0</v>
      </c>
      <c r="P13" s="322">
        <v>0</v>
      </c>
      <c r="Q13" s="322">
        <v>0</v>
      </c>
      <c r="R13" s="324">
        <f t="shared" si="0"/>
        <v>0</v>
      </c>
    </row>
    <row r="14" spans="1:18" ht="20.100000000000001" customHeight="1" x14ac:dyDescent="0.25">
      <c r="A14" s="125" t="s">
        <v>170</v>
      </c>
      <c r="B14" s="322">
        <v>0</v>
      </c>
      <c r="C14" s="322">
        <v>0</v>
      </c>
      <c r="D14" s="322">
        <v>0</v>
      </c>
      <c r="E14" s="322">
        <v>0</v>
      </c>
      <c r="F14" s="322">
        <v>0</v>
      </c>
      <c r="G14" s="322">
        <v>0</v>
      </c>
      <c r="H14" s="322">
        <v>0</v>
      </c>
      <c r="I14" s="322">
        <v>0</v>
      </c>
      <c r="J14" s="322">
        <v>0</v>
      </c>
      <c r="K14" s="322">
        <v>0</v>
      </c>
      <c r="L14" s="322">
        <v>0</v>
      </c>
      <c r="M14" s="322">
        <v>0</v>
      </c>
      <c r="N14" s="322">
        <v>0</v>
      </c>
      <c r="O14" s="322">
        <v>0</v>
      </c>
      <c r="P14" s="322">
        <v>0</v>
      </c>
      <c r="Q14" s="322">
        <v>7038.8739999999998</v>
      </c>
      <c r="R14" s="324">
        <f t="shared" si="0"/>
        <v>7038.8739999999998</v>
      </c>
    </row>
    <row r="15" spans="1:18" ht="20.100000000000001" customHeight="1" x14ac:dyDescent="0.25">
      <c r="A15" s="125" t="s">
        <v>307</v>
      </c>
      <c r="B15" s="322">
        <v>0</v>
      </c>
      <c r="C15" s="322">
        <v>1001.4094806249977</v>
      </c>
      <c r="D15" s="322">
        <v>16.11</v>
      </c>
      <c r="E15" s="322">
        <v>10.33</v>
      </c>
      <c r="F15" s="322">
        <v>0.12000000000000001</v>
      </c>
      <c r="G15" s="322">
        <v>1.6659999999999999</v>
      </c>
      <c r="H15" s="322">
        <v>6831.6030000000001</v>
      </c>
      <c r="I15" s="322">
        <v>0</v>
      </c>
      <c r="J15" s="322">
        <v>0</v>
      </c>
      <c r="K15" s="322">
        <v>37.981000000000009</v>
      </c>
      <c r="L15" s="322">
        <v>0</v>
      </c>
      <c r="M15" s="322">
        <v>0</v>
      </c>
      <c r="N15" s="322">
        <v>801.12758449999819</v>
      </c>
      <c r="O15" s="322">
        <v>0</v>
      </c>
      <c r="P15" s="322">
        <v>0.51800000000000002</v>
      </c>
      <c r="Q15" s="322">
        <v>0</v>
      </c>
      <c r="R15" s="324">
        <f t="shared" si="0"/>
        <v>8700.8650651249955</v>
      </c>
    </row>
    <row r="16" spans="1:18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4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>
        <v>0</v>
      </c>
      <c r="J17" s="322">
        <v>0</v>
      </c>
      <c r="K17" s="322">
        <v>0</v>
      </c>
      <c r="L17" s="322">
        <v>0</v>
      </c>
      <c r="M17" s="322">
        <v>0</v>
      </c>
      <c r="N17" s="322">
        <v>0</v>
      </c>
      <c r="O17" s="322">
        <v>0</v>
      </c>
      <c r="P17" s="322">
        <v>0</v>
      </c>
      <c r="Q17" s="322">
        <v>0</v>
      </c>
      <c r="R17" s="324">
        <f t="shared" si="0"/>
        <v>0</v>
      </c>
    </row>
    <row r="18" spans="1:18" ht="20.100000000000001" customHeight="1" x14ac:dyDescent="0.25">
      <c r="A18" s="194" t="s">
        <v>399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4">
        <f t="shared" si="0"/>
        <v>0</v>
      </c>
    </row>
    <row r="19" spans="1:18" ht="20.100000000000001" customHeight="1" x14ac:dyDescent="0.25">
      <c r="A19" s="231" t="s">
        <v>22</v>
      </c>
      <c r="B19" s="332">
        <f>SUM(B5:B18)</f>
        <v>0</v>
      </c>
      <c r="C19" s="332">
        <f t="shared" ref="C19:Q19" si="1">SUM(C5:C18)</f>
        <v>1001.4094806249977</v>
      </c>
      <c r="D19" s="332">
        <f t="shared" si="1"/>
        <v>416.11</v>
      </c>
      <c r="E19" s="332">
        <f t="shared" si="1"/>
        <v>10.33</v>
      </c>
      <c r="F19" s="332">
        <f t="shared" si="1"/>
        <v>0.12000000000000001</v>
      </c>
      <c r="G19" s="332">
        <f t="shared" si="1"/>
        <v>1.6659999999999999</v>
      </c>
      <c r="H19" s="332">
        <f t="shared" si="1"/>
        <v>6831.6030000000001</v>
      </c>
      <c r="I19" s="332">
        <f t="shared" si="1"/>
        <v>0</v>
      </c>
      <c r="J19" s="332">
        <f t="shared" si="1"/>
        <v>0</v>
      </c>
      <c r="K19" s="332">
        <f t="shared" si="1"/>
        <v>137.98099999999999</v>
      </c>
      <c r="L19" s="332">
        <f t="shared" si="1"/>
        <v>0</v>
      </c>
      <c r="M19" s="332">
        <f t="shared" si="1"/>
        <v>0</v>
      </c>
      <c r="N19" s="332">
        <f t="shared" si="1"/>
        <v>801.12758449999819</v>
      </c>
      <c r="O19" s="332">
        <f t="shared" si="1"/>
        <v>0</v>
      </c>
      <c r="P19" s="332">
        <f t="shared" si="1"/>
        <v>0.51800000000000002</v>
      </c>
      <c r="Q19" s="332">
        <f t="shared" si="1"/>
        <v>7038.8739999999998</v>
      </c>
      <c r="R19" s="324">
        <f t="shared" si="0"/>
        <v>16239.739065124995</v>
      </c>
    </row>
    <row r="20" spans="1:18" ht="13.5" customHeight="1" x14ac:dyDescent="0.25">
      <c r="A20" s="2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15" customHeight="1" x14ac:dyDescent="0.25">
      <c r="A21" s="20" t="s">
        <v>125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R29"/>
  <sheetViews>
    <sheetView topLeftCell="E1" zoomScaleNormal="100" workbookViewId="0">
      <selection activeCell="L39" sqref="L39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18" ht="13.5" customHeight="1" x14ac:dyDescent="0.25">
      <c r="A1" s="70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3.25" customHeight="1" x14ac:dyDescent="0.25">
      <c r="A4" s="31" t="s">
        <v>101</v>
      </c>
      <c r="B4" s="31" t="s">
        <v>191</v>
      </c>
      <c r="C4" s="31" t="s">
        <v>192</v>
      </c>
      <c r="D4" s="31" t="s">
        <v>193</v>
      </c>
      <c r="E4" s="31" t="s">
        <v>194</v>
      </c>
      <c r="F4" s="31" t="s">
        <v>195</v>
      </c>
      <c r="G4" s="31" t="s">
        <v>196</v>
      </c>
      <c r="H4" s="31" t="s">
        <v>197</v>
      </c>
      <c r="I4" s="31" t="s">
        <v>198</v>
      </c>
      <c r="J4" s="31" t="s">
        <v>407</v>
      </c>
      <c r="K4" s="31" t="s">
        <v>199</v>
      </c>
      <c r="L4" s="31" t="s">
        <v>200</v>
      </c>
      <c r="M4" s="31" t="s">
        <v>201</v>
      </c>
      <c r="N4" s="31" t="s">
        <v>202</v>
      </c>
      <c r="O4" s="31" t="s">
        <v>203</v>
      </c>
      <c r="P4" s="31" t="s">
        <v>204</v>
      </c>
      <c r="Q4" s="31" t="s">
        <v>112</v>
      </c>
      <c r="R4" s="31" t="s">
        <v>22</v>
      </c>
    </row>
    <row r="5" spans="1:18" ht="20.100000000000001" customHeight="1" x14ac:dyDescent="0.3">
      <c r="A5" s="125" t="s">
        <v>162</v>
      </c>
      <c r="B5" s="333">
        <f>'22'!B5+'23'!B5+'24'!B5+'25'!B5+'26'!B5</f>
        <v>25164.542137522432</v>
      </c>
      <c r="C5" s="333">
        <f>'22'!C5+'23'!C5+'24'!C5+'25'!C5+'26'!C5</f>
        <v>39323.663719236254</v>
      </c>
      <c r="D5" s="333">
        <f>'22'!D5+'23'!D5+'24'!D5+'25'!D5+'26'!D5</f>
        <v>79448.733782568161</v>
      </c>
      <c r="E5" s="333">
        <f>'22'!E5+'23'!E5+'24'!E5+'25'!E5+'26'!E5</f>
        <v>51035.447286359944</v>
      </c>
      <c r="F5" s="333">
        <f>'22'!F5+'23'!F5+'24'!F5+'25'!F5+'26'!F5</f>
        <v>134440.24440413679</v>
      </c>
      <c r="G5" s="333">
        <f>'22'!G5+'23'!G5+'24'!G5+'25'!G5+'26'!G5</f>
        <v>292145.20344183629</v>
      </c>
      <c r="H5" s="333">
        <f>'22'!H5+'23'!H5+'24'!H5+'25'!H5+'26'!H5</f>
        <v>147089.57406590885</v>
      </c>
      <c r="I5" s="333">
        <f>'22'!I5+'23'!I5+'24'!I5+'25'!I5+'26'!I5</f>
        <v>160088.6067907704</v>
      </c>
      <c r="J5" s="333">
        <f>'22'!J5+'23'!J5+'24'!J5+'25'!J5+'26'!J5</f>
        <v>49895.546444884982</v>
      </c>
      <c r="K5" s="333">
        <f>'22'!K5+'23'!K5+'24'!K5+'25'!K5+'26'!K5</f>
        <v>256424.27980337708</v>
      </c>
      <c r="L5" s="333">
        <f>'22'!L5+'23'!L5+'24'!L5+'25'!L5+'26'!L5</f>
        <v>142985.85386362727</v>
      </c>
      <c r="M5" s="333">
        <f>'22'!M5+'23'!M5+'24'!M5+'25'!M5+'26'!M5</f>
        <v>55020.932856886306</v>
      </c>
      <c r="N5" s="333">
        <f>'22'!N5+'23'!N5+'24'!N5+'25'!N5+'26'!N5</f>
        <v>143322.08400097996</v>
      </c>
      <c r="O5" s="333">
        <f>'22'!O5+'23'!O5+'24'!O5+'25'!O5+'26'!O5</f>
        <v>17492.405777047537</v>
      </c>
      <c r="P5" s="333">
        <f>'22'!P5+'23'!P5+'24'!P5+'25'!P5+'26'!P5</f>
        <v>34623.563379736661</v>
      </c>
      <c r="Q5" s="333">
        <f>'22'!Q5+'23'!Q5+'24'!Q5+'25'!Q5+'26'!Q5</f>
        <v>1088407.1598124097</v>
      </c>
      <c r="R5" s="329">
        <f>SUM(B5:Q5)</f>
        <v>2716907.8415672886</v>
      </c>
    </row>
    <row r="6" spans="1:18" ht="20.100000000000001" customHeight="1" x14ac:dyDescent="0.3">
      <c r="A6" s="125" t="s">
        <v>163</v>
      </c>
      <c r="B6" s="333">
        <f>'22'!B6+'23'!B6+'24'!B6+'25'!B6+'26'!B6</f>
        <v>10325.81131577319</v>
      </c>
      <c r="C6" s="333">
        <f>'22'!C6+'23'!C6+'24'!C6+'25'!C6+'26'!C6</f>
        <v>26402.31805992766</v>
      </c>
      <c r="D6" s="333">
        <f>'22'!D6+'23'!D6+'24'!D6+'25'!D6+'26'!D6</f>
        <v>56908.857228560533</v>
      </c>
      <c r="E6" s="333">
        <f>'22'!E6+'23'!E6+'24'!E6+'25'!E6+'26'!E6</f>
        <v>20735.487466621777</v>
      </c>
      <c r="F6" s="333">
        <f>'22'!F6+'23'!F6+'24'!F6+'25'!F6+'26'!F6</f>
        <v>58624.902218113646</v>
      </c>
      <c r="G6" s="333">
        <f>'22'!G6+'23'!G6+'24'!G6+'25'!G6+'26'!G6</f>
        <v>141643.27517299695</v>
      </c>
      <c r="H6" s="333">
        <f>'22'!H6+'23'!H6+'24'!H6+'25'!H6+'26'!H6</f>
        <v>77602.595729559267</v>
      </c>
      <c r="I6" s="333">
        <f>'22'!I6+'23'!I6+'24'!I6+'25'!I6+'26'!I6</f>
        <v>91321.165245028926</v>
      </c>
      <c r="J6" s="333">
        <f>'22'!J6+'23'!J6+'24'!J6+'25'!J6+'26'!J6</f>
        <v>29037.185338200339</v>
      </c>
      <c r="K6" s="333">
        <f>'22'!K6+'23'!K6+'24'!K6+'25'!K6+'26'!K6</f>
        <v>115909.8001536502</v>
      </c>
      <c r="L6" s="333">
        <f>'22'!L6+'23'!L6+'24'!L6+'25'!L6+'26'!L6</f>
        <v>52064.466913691198</v>
      </c>
      <c r="M6" s="333">
        <f>'22'!M6+'23'!M6+'24'!M6+'25'!M6+'26'!M6</f>
        <v>23449.929678802037</v>
      </c>
      <c r="N6" s="333">
        <f>'22'!N6+'23'!N6+'24'!N6+'25'!N6+'26'!N6</f>
        <v>58411.226670634191</v>
      </c>
      <c r="O6" s="333">
        <f>'22'!O6+'23'!O6+'24'!O6+'25'!O6+'26'!O6</f>
        <v>7625.7209486053071</v>
      </c>
      <c r="P6" s="333">
        <f>'22'!P6+'23'!P6+'24'!P6+'25'!P6+'26'!P6</f>
        <v>8875.7646542586426</v>
      </c>
      <c r="Q6" s="333">
        <f>'22'!Q6+'23'!Q6+'24'!Q6+'25'!Q6+'26'!Q6</f>
        <v>647964.52609059005</v>
      </c>
      <c r="R6" s="329">
        <f t="shared" ref="R6:R19" si="0">SUM(B6:Q6)</f>
        <v>1426903.0328850138</v>
      </c>
    </row>
    <row r="7" spans="1:18" ht="20.100000000000001" customHeight="1" x14ac:dyDescent="0.3">
      <c r="A7" s="125" t="s">
        <v>164</v>
      </c>
      <c r="B7" s="333">
        <f>'22'!B7+'23'!B7+'24'!B7+'25'!B7+'26'!B7</f>
        <v>8402.0586318423557</v>
      </c>
      <c r="C7" s="333">
        <f>'22'!C7+'23'!C7+'24'!C7+'25'!C7+'26'!C7</f>
        <v>13749.133819377255</v>
      </c>
      <c r="D7" s="333">
        <f>'22'!D7+'23'!D7+'24'!D7+'25'!D7+'26'!D7</f>
        <v>18066.329244952547</v>
      </c>
      <c r="E7" s="333">
        <f>'22'!E7+'23'!E7+'24'!E7+'25'!E7+'26'!E7</f>
        <v>12697.334946260131</v>
      </c>
      <c r="F7" s="333">
        <f>'22'!F7+'23'!F7+'24'!F7+'25'!F7+'26'!F7</f>
        <v>29216.091936443412</v>
      </c>
      <c r="G7" s="333">
        <f>'22'!G7+'23'!G7+'24'!G7+'25'!G7+'26'!G7</f>
        <v>35638.796500237404</v>
      </c>
      <c r="H7" s="333">
        <f>'22'!H7+'23'!H7+'24'!H7+'25'!H7+'26'!H7</f>
        <v>17112.748683732945</v>
      </c>
      <c r="I7" s="333">
        <f>'22'!I7+'23'!I7+'24'!I7+'25'!I7+'26'!I7</f>
        <v>19018.433626680981</v>
      </c>
      <c r="J7" s="333">
        <f>'22'!J7+'23'!J7+'24'!J7+'25'!J7+'26'!J7</f>
        <v>7103.8664798566006</v>
      </c>
      <c r="K7" s="333">
        <f>'22'!K7+'23'!K7+'24'!K7+'25'!K7+'26'!K7</f>
        <v>31187.930338189581</v>
      </c>
      <c r="L7" s="333">
        <f>'22'!L7+'23'!L7+'24'!L7+'25'!L7+'26'!L7</f>
        <v>32167.335453201908</v>
      </c>
      <c r="M7" s="333">
        <f>'22'!M7+'23'!M7+'24'!M7+'25'!M7+'26'!M7</f>
        <v>13974.367013172541</v>
      </c>
      <c r="N7" s="333">
        <f>'22'!N7+'23'!N7+'24'!N7+'25'!N7+'26'!N7</f>
        <v>34489.100117371476</v>
      </c>
      <c r="O7" s="333">
        <f>'22'!O7+'23'!O7+'24'!O7+'25'!O7+'26'!O7</f>
        <v>4531.6773815740471</v>
      </c>
      <c r="P7" s="333">
        <f>'22'!P7+'23'!P7+'24'!P7+'25'!P7+'26'!P7</f>
        <v>5323.6540463538331</v>
      </c>
      <c r="Q7" s="333">
        <f>'22'!Q7+'23'!Q7+'24'!Q7+'25'!Q7+'26'!Q7</f>
        <v>171102.3008315686</v>
      </c>
      <c r="R7" s="329">
        <f t="shared" si="0"/>
        <v>453781.15905081562</v>
      </c>
    </row>
    <row r="8" spans="1:18" ht="20.100000000000001" customHeight="1" x14ac:dyDescent="0.3">
      <c r="A8" s="125" t="s">
        <v>186</v>
      </c>
      <c r="B8" s="333">
        <f>'22'!B8+'23'!B8+'24'!B8+'25'!B8+'26'!B8</f>
        <v>29.558000000000003</v>
      </c>
      <c r="C8" s="333">
        <f>'22'!C8+'23'!C8+'24'!C8+'25'!C8+'26'!C8</f>
        <v>160.77799999999999</v>
      </c>
      <c r="D8" s="333">
        <f>'22'!D8+'23'!D8+'24'!D8+'25'!D8+'26'!D8</f>
        <v>104.45700000000001</v>
      </c>
      <c r="E8" s="333">
        <f>'22'!E8+'23'!E8+'24'!E8+'25'!E8+'26'!E8</f>
        <v>55.05</v>
      </c>
      <c r="F8" s="333">
        <f>'22'!F8+'23'!F8+'24'!F8+'25'!F8+'26'!F8</f>
        <v>105.002</v>
      </c>
      <c r="G8" s="333">
        <f>'22'!G8+'23'!G8+'24'!G8+'25'!G8+'26'!G8</f>
        <v>728.69</v>
      </c>
      <c r="H8" s="333">
        <f>'22'!H8+'23'!H8+'24'!H8+'25'!H8+'26'!H8</f>
        <v>209.001</v>
      </c>
      <c r="I8" s="333">
        <f>'22'!I8+'23'!I8+'24'!I8+'25'!I8+'26'!I8</f>
        <v>95.998999999999995</v>
      </c>
      <c r="J8" s="333">
        <f>'22'!J8+'23'!J8+'24'!J8+'25'!J8+'26'!J8</f>
        <v>398.43135414971601</v>
      </c>
      <c r="K8" s="333">
        <f>'22'!K8+'23'!K8+'24'!K8+'25'!K8+'26'!K8</f>
        <v>327.67399999999998</v>
      </c>
      <c r="L8" s="333">
        <f>'22'!L8+'23'!L8+'24'!L8+'25'!L8+'26'!L8</f>
        <v>330.06400000000002</v>
      </c>
      <c r="M8" s="333">
        <f>'22'!M8+'23'!M8+'24'!M8+'25'!M8+'26'!M8</f>
        <v>56</v>
      </c>
      <c r="N8" s="333">
        <f>'22'!N8+'23'!N8+'24'!N8+'25'!N8+'26'!N8</f>
        <v>1113.588</v>
      </c>
      <c r="O8" s="333">
        <f>'22'!O8+'23'!O8+'24'!O8+'25'!O8+'26'!O8</f>
        <v>174.34899999999999</v>
      </c>
      <c r="P8" s="333">
        <f>'22'!P8+'23'!P8+'24'!P8+'25'!P8+'26'!P8</f>
        <v>100.23</v>
      </c>
      <c r="Q8" s="333">
        <f>'22'!Q8+'23'!Q8+'24'!Q8+'25'!Q8+'26'!Q8</f>
        <v>2045.7080000000001</v>
      </c>
      <c r="R8" s="329">
        <f t="shared" si="0"/>
        <v>6034.579354149716</v>
      </c>
    </row>
    <row r="9" spans="1:18" ht="20.100000000000001" customHeight="1" x14ac:dyDescent="0.3">
      <c r="A9" s="125" t="s">
        <v>165</v>
      </c>
      <c r="B9" s="333">
        <f>'22'!B9+'23'!B9+'24'!B9+'25'!B9+'26'!B9</f>
        <v>21230.147999999997</v>
      </c>
      <c r="C9" s="333">
        <f>'22'!C9+'23'!C9+'24'!C9+'25'!C9+'26'!C9</f>
        <v>51300.364999999998</v>
      </c>
      <c r="D9" s="333">
        <f>'22'!D9+'23'!D9+'24'!D9+'25'!D9+'26'!D9</f>
        <v>108762.749</v>
      </c>
      <c r="E9" s="333">
        <f>'22'!E9+'23'!E9+'24'!E9+'25'!E9+'26'!E9</f>
        <v>879.14900000000011</v>
      </c>
      <c r="F9" s="333">
        <f>'22'!F9+'23'!F9+'24'!F9+'25'!F9+'26'!F9</f>
        <v>2980.777</v>
      </c>
      <c r="G9" s="333">
        <f>'22'!G9+'23'!G9+'24'!G9+'25'!G9+'26'!G9</f>
        <v>618.21100000000001</v>
      </c>
      <c r="H9" s="333">
        <f>'22'!H9+'23'!H9+'24'!H9+'25'!H9+'26'!H9</f>
        <v>1144.5260000000001</v>
      </c>
      <c r="I9" s="333">
        <f>'22'!I9+'23'!I9+'24'!I9+'25'!I9+'26'!I9</f>
        <v>854.04599999999982</v>
      </c>
      <c r="J9" s="333">
        <f>'22'!J9+'23'!J9+'24'!J9+'25'!J9+'26'!J9</f>
        <v>477.65240319999998</v>
      </c>
      <c r="K9" s="333">
        <f>'22'!K9+'23'!K9+'24'!K9+'25'!K9+'26'!K9</f>
        <v>14680.877999999999</v>
      </c>
      <c r="L9" s="333">
        <f>'22'!L9+'23'!L9+'24'!L9+'25'!L9+'26'!L9</f>
        <v>3437.2630000000004</v>
      </c>
      <c r="M9" s="333">
        <f>'22'!M9+'23'!M9+'24'!M9+'25'!M9+'26'!M9</f>
        <v>176.07599999999996</v>
      </c>
      <c r="N9" s="333">
        <f>'22'!N9+'23'!N9+'24'!N9+'25'!N9+'26'!N9</f>
        <v>37231.403000000006</v>
      </c>
      <c r="O9" s="333">
        <f>'22'!O9+'23'!O9+'24'!O9+'25'!O9+'26'!O9</f>
        <v>2710.0360000000001</v>
      </c>
      <c r="P9" s="333">
        <f>'22'!P9+'23'!P9+'24'!P9+'25'!P9+'26'!P9</f>
        <v>44452.15</v>
      </c>
      <c r="Q9" s="333">
        <f>'22'!Q9+'23'!Q9+'24'!Q9+'25'!Q9+'26'!Q9</f>
        <v>1292188.6379999998</v>
      </c>
      <c r="R9" s="329">
        <f t="shared" si="0"/>
        <v>1583124.0674031998</v>
      </c>
    </row>
    <row r="10" spans="1:18" ht="20.100000000000001" customHeight="1" x14ac:dyDescent="0.3">
      <c r="A10" s="125" t="s">
        <v>166</v>
      </c>
      <c r="B10" s="333">
        <f>'22'!B10+'23'!B10+'24'!B10+'25'!B10+'26'!B10</f>
        <v>12</v>
      </c>
      <c r="C10" s="333">
        <f>'22'!C10+'23'!C10+'24'!C10+'25'!C10+'26'!C10</f>
        <v>64</v>
      </c>
      <c r="D10" s="333">
        <f>'22'!D10+'23'!D10+'24'!D10+'25'!D10+'26'!D10</f>
        <v>192.98000000000002</v>
      </c>
      <c r="E10" s="333">
        <f>'22'!E10+'23'!E10+'24'!E10+'25'!E10+'26'!E10</f>
        <v>125.931</v>
      </c>
      <c r="F10" s="333">
        <f>'22'!F10+'23'!F10+'24'!F10+'25'!F10+'26'!F10</f>
        <v>972.68000000000006</v>
      </c>
      <c r="G10" s="333">
        <f>'22'!G10+'23'!G10+'24'!G10+'25'!G10+'26'!G10</f>
        <v>6169.5499999999993</v>
      </c>
      <c r="H10" s="333">
        <f>'22'!H10+'23'!H10+'24'!H10+'25'!H10+'26'!H10</f>
        <v>12095.170999999998</v>
      </c>
      <c r="I10" s="333">
        <f>'22'!I10+'23'!I10+'24'!I10+'25'!I10+'26'!I10</f>
        <v>8492.902</v>
      </c>
      <c r="J10" s="333">
        <f>'22'!J10+'23'!J10+'24'!J10+'25'!J10+'26'!J10</f>
        <v>3485.8894085262559</v>
      </c>
      <c r="K10" s="333">
        <f>'22'!K10+'23'!K10+'24'!K10+'25'!K10+'26'!K10</f>
        <v>9967.6545914737453</v>
      </c>
      <c r="L10" s="333">
        <f>'22'!L10+'23'!L10+'24'!L10+'25'!L10+'26'!L10</f>
        <v>5737.8220000000001</v>
      </c>
      <c r="M10" s="333">
        <f>'22'!M10+'23'!M10+'24'!M10+'25'!M10+'26'!M10</f>
        <v>2553.956999999999</v>
      </c>
      <c r="N10" s="333">
        <f>'22'!N10+'23'!N10+'24'!N10+'25'!N10+'26'!N10</f>
        <v>8702.7899999999991</v>
      </c>
      <c r="O10" s="333">
        <f>'22'!O10+'23'!O10+'24'!O10+'25'!O10+'26'!O10</f>
        <v>3397.1130000000007</v>
      </c>
      <c r="P10" s="333">
        <f>'22'!P10+'23'!P10+'24'!P10+'25'!P10+'26'!P10</f>
        <v>0</v>
      </c>
      <c r="Q10" s="333">
        <f>'22'!Q10+'23'!Q10+'24'!Q10+'25'!Q10+'26'!Q10</f>
        <v>65589.761000000013</v>
      </c>
      <c r="R10" s="329">
        <f t="shared" si="0"/>
        <v>127560.20100000002</v>
      </c>
    </row>
    <row r="11" spans="1:18" ht="20.100000000000001" customHeight="1" x14ac:dyDescent="0.3">
      <c r="A11" s="125" t="s">
        <v>167</v>
      </c>
      <c r="B11" s="333">
        <f>'22'!B11+'23'!B11+'24'!B11+'25'!B11+'26'!B11</f>
        <v>0</v>
      </c>
      <c r="C11" s="333">
        <f>'22'!C11+'23'!C11+'24'!C11+'25'!C11+'26'!C11</f>
        <v>0</v>
      </c>
      <c r="D11" s="333">
        <f>'22'!D11+'23'!D11+'24'!D11+'25'!D11+'26'!D11</f>
        <v>0</v>
      </c>
      <c r="E11" s="333">
        <f>'22'!E11+'23'!E11+'24'!E11+'25'!E11+'26'!E11</f>
        <v>6312.9599999999991</v>
      </c>
      <c r="F11" s="333">
        <f>'22'!F11+'23'!F11+'24'!F11+'25'!F11+'26'!F11</f>
        <v>0</v>
      </c>
      <c r="G11" s="333">
        <f>'22'!G11+'23'!G11+'24'!G11+'25'!G11+'26'!G11</f>
        <v>88313.31</v>
      </c>
      <c r="H11" s="333">
        <f>'22'!H11+'23'!H11+'24'!H11+'25'!H11+'26'!H11</f>
        <v>794.2399999999999</v>
      </c>
      <c r="I11" s="333">
        <f>'22'!I11+'23'!I11+'24'!I11+'25'!I11+'26'!I11</f>
        <v>647.89</v>
      </c>
      <c r="J11" s="333">
        <f>'22'!J11+'23'!J11+'24'!J11+'25'!J11+'26'!J11</f>
        <v>55.65</v>
      </c>
      <c r="K11" s="333">
        <f>'22'!K11+'23'!K11+'24'!K11+'25'!K11+'26'!K11</f>
        <v>52344.289999999994</v>
      </c>
      <c r="L11" s="333">
        <f>'22'!L11+'23'!L11+'24'!L11+'25'!L11+'26'!L11</f>
        <v>0</v>
      </c>
      <c r="M11" s="333">
        <f>'22'!M11+'23'!M11+'24'!M11+'25'!M11+'26'!M11</f>
        <v>4194.8500000000004</v>
      </c>
      <c r="N11" s="333">
        <f>'22'!N11+'23'!N11+'24'!N11+'25'!N11+'26'!N11</f>
        <v>8114.15</v>
      </c>
      <c r="O11" s="333">
        <f>'22'!O11+'23'!O11+'24'!O11+'25'!O11+'26'!O11</f>
        <v>0</v>
      </c>
      <c r="P11" s="333">
        <f>'22'!P11+'23'!P11+'24'!P11+'25'!P11+'26'!P11</f>
        <v>40591.800000000003</v>
      </c>
      <c r="Q11" s="333">
        <f>'22'!Q11+'23'!Q11+'24'!Q11+'25'!Q11+'26'!Q11</f>
        <v>1099.8599999999999</v>
      </c>
      <c r="R11" s="329">
        <f t="shared" si="0"/>
        <v>202468.99999999994</v>
      </c>
    </row>
    <row r="12" spans="1:18" ht="20.100000000000001" customHeight="1" x14ac:dyDescent="0.3">
      <c r="A12" s="125" t="s">
        <v>168</v>
      </c>
      <c r="B12" s="333">
        <f>'22'!B12+'23'!B12+'24'!B12+'25'!B12+'26'!B12</f>
        <v>0</v>
      </c>
      <c r="C12" s="333">
        <f>'22'!C12+'23'!C12+'24'!C12+'25'!C12+'26'!C12</f>
        <v>0</v>
      </c>
      <c r="D12" s="333">
        <f>'22'!D12+'23'!D12+'24'!D12+'25'!D12+'26'!D12</f>
        <v>0</v>
      </c>
      <c r="E12" s="333">
        <f>'22'!E12+'23'!E12+'24'!E12+'25'!E12+'26'!E12</f>
        <v>0</v>
      </c>
      <c r="F12" s="333">
        <f>'22'!F12+'23'!F12+'24'!F12+'25'!F12+'26'!F12</f>
        <v>26.14</v>
      </c>
      <c r="G12" s="333">
        <f>'22'!G12+'23'!G12+'24'!G12+'25'!G12+'26'!G12</f>
        <v>0</v>
      </c>
      <c r="H12" s="333">
        <f>'22'!H12+'23'!H12+'24'!H12+'25'!H12+'26'!H12</f>
        <v>26.702000000000002</v>
      </c>
      <c r="I12" s="333">
        <f>'22'!I12+'23'!I12+'24'!I12+'25'!I12+'26'!I12</f>
        <v>0</v>
      </c>
      <c r="J12" s="333">
        <f>'22'!J12+'23'!J12+'24'!J12+'25'!J12+'26'!J12</f>
        <v>0</v>
      </c>
      <c r="K12" s="333">
        <f>'22'!K12+'23'!K12+'24'!K12+'25'!K12+'26'!K12</f>
        <v>0</v>
      </c>
      <c r="L12" s="333">
        <f>'22'!L12+'23'!L12+'24'!L12+'25'!L12+'26'!L12</f>
        <v>0</v>
      </c>
      <c r="M12" s="333">
        <f>'22'!M12+'23'!M12+'24'!M12+'25'!M12+'26'!M12</f>
        <v>2933.23</v>
      </c>
      <c r="N12" s="333">
        <f>'22'!N12+'23'!N12+'24'!N12+'25'!N12+'26'!N12</f>
        <v>447.03999999999996</v>
      </c>
      <c r="O12" s="333">
        <f>'22'!O12+'23'!O12+'24'!O12+'25'!O12+'26'!O12</f>
        <v>0</v>
      </c>
      <c r="P12" s="333">
        <f>'22'!P12+'23'!P12+'24'!P12+'25'!P12+'26'!P12</f>
        <v>0</v>
      </c>
      <c r="Q12" s="333">
        <f>'22'!Q12+'23'!Q12+'24'!Q12+'25'!Q12+'26'!Q12</f>
        <v>0</v>
      </c>
      <c r="R12" s="329">
        <f t="shared" si="0"/>
        <v>3433.1120000000001</v>
      </c>
    </row>
    <row r="13" spans="1:18" ht="20.100000000000001" customHeight="1" x14ac:dyDescent="0.3">
      <c r="A13" s="125" t="s">
        <v>169</v>
      </c>
      <c r="B13" s="333">
        <f>'22'!B13+'23'!B13+'24'!B13+'25'!B13+'26'!B13</f>
        <v>14978.049999999997</v>
      </c>
      <c r="C13" s="333">
        <f>'22'!C13+'23'!C13+'24'!C13+'25'!C13+'26'!C13</f>
        <v>29194.698000000004</v>
      </c>
      <c r="D13" s="333">
        <f>'22'!D13+'23'!D13+'24'!D13+'25'!D13+'26'!D13</f>
        <v>53560.79300000002</v>
      </c>
      <c r="E13" s="333">
        <f>'22'!E13+'23'!E13+'24'!E13+'25'!E13+'26'!E13</f>
        <v>22619.831000000002</v>
      </c>
      <c r="F13" s="333">
        <f>'22'!F13+'23'!F13+'24'!F13+'25'!F13+'26'!F13</f>
        <v>1348.55</v>
      </c>
      <c r="G13" s="333">
        <f>'22'!G13+'23'!G13+'24'!G13+'25'!G13+'26'!G13</f>
        <v>5724.7530000000006</v>
      </c>
      <c r="H13" s="333">
        <f>'22'!H13+'23'!H13+'24'!H13+'25'!H13+'26'!H13</f>
        <v>831.40000000000009</v>
      </c>
      <c r="I13" s="333">
        <f>'22'!I13+'23'!I13+'24'!I13+'25'!I13+'26'!I13</f>
        <v>35681.404000000002</v>
      </c>
      <c r="J13" s="333">
        <f>'22'!J13+'23'!J13+'24'!J13+'25'!J13+'26'!J13</f>
        <v>42427.18</v>
      </c>
      <c r="K13" s="333">
        <f>'22'!K13+'23'!K13+'24'!K13+'25'!K13+'26'!K13</f>
        <v>156830.59000000003</v>
      </c>
      <c r="L13" s="333">
        <f>'22'!L13+'23'!L13+'24'!L13+'25'!L13+'26'!L13</f>
        <v>0</v>
      </c>
      <c r="M13" s="333">
        <f>'22'!M13+'23'!M13+'24'!M13+'25'!M13+'26'!M13</f>
        <v>56594.123</v>
      </c>
      <c r="N13" s="333">
        <f>'22'!N13+'23'!N13+'24'!N13+'25'!N13+'26'!N13</f>
        <v>18425.503999999997</v>
      </c>
      <c r="O13" s="333">
        <f>'22'!O13+'23'!O13+'24'!O13+'25'!O13+'26'!O13</f>
        <v>0</v>
      </c>
      <c r="P13" s="333">
        <f>'22'!P13+'23'!P13+'24'!P13+'25'!P13+'26'!P13</f>
        <v>0</v>
      </c>
      <c r="Q13" s="333">
        <f>'22'!Q13+'23'!Q13+'24'!Q13+'25'!Q13+'26'!Q13</f>
        <v>2353.7979999999998</v>
      </c>
      <c r="R13" s="329">
        <f t="shared" si="0"/>
        <v>440570.67400000012</v>
      </c>
    </row>
    <row r="14" spans="1:18" ht="20.100000000000001" customHeight="1" x14ac:dyDescent="0.3">
      <c r="A14" s="125" t="s">
        <v>170</v>
      </c>
      <c r="B14" s="333">
        <f>'22'!B14+'23'!B14+'24'!B14+'25'!B14+'26'!B14</f>
        <v>48899.671999999999</v>
      </c>
      <c r="C14" s="333">
        <f>'22'!C14+'23'!C14+'24'!C14+'25'!C14+'26'!C14</f>
        <v>87438.990999999995</v>
      </c>
      <c r="D14" s="333">
        <f>'22'!D14+'23'!D14+'24'!D14+'25'!D14+'26'!D14</f>
        <v>222693.63900000002</v>
      </c>
      <c r="E14" s="333">
        <f>'22'!E14+'23'!E14+'24'!E14+'25'!E14+'26'!E14</f>
        <v>139331.978</v>
      </c>
      <c r="F14" s="333">
        <f>'22'!F14+'23'!F14+'24'!F14+'25'!F14+'26'!F14</f>
        <v>181692.2</v>
      </c>
      <c r="G14" s="333">
        <f>'22'!G14+'23'!G14+'24'!G14+'25'!G14+'26'!G14</f>
        <v>494742.29200000002</v>
      </c>
      <c r="H14" s="333">
        <f>'22'!H14+'23'!H14+'24'!H14+'25'!H14+'26'!H14</f>
        <v>247002.23499999999</v>
      </c>
      <c r="I14" s="333">
        <f>'22'!I14+'23'!I14+'24'!I14+'25'!I14+'26'!I14</f>
        <v>261834.95299999998</v>
      </c>
      <c r="J14" s="333">
        <f>'22'!J14+'23'!J14+'24'!J14+'25'!J14+'26'!J14</f>
        <v>66612.283029856102</v>
      </c>
      <c r="K14" s="333">
        <f>'22'!K14+'23'!K14+'24'!K14+'25'!K14+'26'!K14</f>
        <v>353351.38637347019</v>
      </c>
      <c r="L14" s="333">
        <f>'22'!L14+'23'!L14+'24'!L14+'25'!L14+'26'!L14</f>
        <v>182794.14800000002</v>
      </c>
      <c r="M14" s="333">
        <f>'22'!M14+'23'!M14+'24'!M14+'25'!M14+'26'!M14</f>
        <v>92882.719000000012</v>
      </c>
      <c r="N14" s="333">
        <f>'22'!N14+'23'!N14+'24'!N14+'25'!N14+'26'!N14</f>
        <v>222054.86599999998</v>
      </c>
      <c r="O14" s="333">
        <f>'22'!O14+'23'!O14+'24'!O14+'25'!O14+'26'!O14</f>
        <v>34113.589999999997</v>
      </c>
      <c r="P14" s="333">
        <f>'22'!P14+'23'!P14+'24'!P14+'25'!P14+'26'!P14</f>
        <v>46241.423999999999</v>
      </c>
      <c r="Q14" s="333">
        <f>'22'!Q14+'23'!Q14+'24'!Q14+'25'!Q14+'26'!Q14</f>
        <v>1802215.4957862699</v>
      </c>
      <c r="R14" s="329">
        <f t="shared" si="0"/>
        <v>4483901.8721895963</v>
      </c>
    </row>
    <row r="15" spans="1:18" ht="20.100000000000001" customHeight="1" x14ac:dyDescent="0.3">
      <c r="A15" s="125" t="s">
        <v>307</v>
      </c>
      <c r="B15" s="333">
        <f>'22'!B15+'23'!B15+'24'!B15+'25'!B15+'26'!B15</f>
        <v>56398.971737492044</v>
      </c>
      <c r="C15" s="333">
        <f>'22'!C15+'23'!C15+'24'!C15+'25'!C15+'26'!C15</f>
        <v>417237.30812794308</v>
      </c>
      <c r="D15" s="333">
        <f>'22'!D15+'23'!D15+'24'!D15+'25'!D15+'26'!D15</f>
        <v>1746368.7024025756</v>
      </c>
      <c r="E15" s="333">
        <f>'22'!E15+'23'!E15+'24'!E15+'25'!E15+'26'!E15</f>
        <v>418479.95989580167</v>
      </c>
      <c r="F15" s="333">
        <f>'22'!F15+'23'!F15+'24'!F15+'25'!F15+'26'!F15</f>
        <v>284582.47687702696</v>
      </c>
      <c r="G15" s="333">
        <f>'22'!G15+'23'!G15+'24'!G15+'25'!G15+'26'!G15</f>
        <v>235512.26274347291</v>
      </c>
      <c r="H15" s="333">
        <f>'22'!H15+'23'!H15+'24'!H15+'25'!H15+'26'!H15</f>
        <v>124317.31803608307</v>
      </c>
      <c r="I15" s="333">
        <f>'22'!I15+'23'!I15+'24'!I15+'25'!I15+'26'!I15</f>
        <v>241097.07183576463</v>
      </c>
      <c r="J15" s="333">
        <f>'22'!J15+'23'!J15+'24'!J15+'25'!J15+'26'!J15</f>
        <v>86983.824086748791</v>
      </c>
      <c r="K15" s="333">
        <f>'22'!K15+'23'!K15+'24'!K15+'25'!K15+'26'!K15</f>
        <v>408767.04406872409</v>
      </c>
      <c r="L15" s="333">
        <f>'22'!L15+'23'!L15+'24'!L15+'25'!L15+'26'!L15</f>
        <v>188104.50379273252</v>
      </c>
      <c r="M15" s="333">
        <f>'22'!M15+'23'!M15+'24'!M15+'25'!M15+'26'!M15</f>
        <v>101793.59335809844</v>
      </c>
      <c r="N15" s="333">
        <f>'22'!N15+'23'!N15+'24'!N15+'25'!N15+'26'!N15</f>
        <v>425946.12156883051</v>
      </c>
      <c r="O15" s="333">
        <f>'22'!O15+'23'!O15+'24'!O15+'25'!O15+'26'!O15</f>
        <v>79213.284969001033</v>
      </c>
      <c r="P15" s="333">
        <f>'22'!P15+'23'!P15+'24'!P15+'25'!P15+'26'!P15</f>
        <v>104505.01678513114</v>
      </c>
      <c r="Q15" s="333">
        <f>'22'!Q15+'23'!Q15+'24'!Q15+'25'!Q15+'26'!Q15</f>
        <v>0</v>
      </c>
      <c r="R15" s="329">
        <f t="shared" si="0"/>
        <v>4919307.460285427</v>
      </c>
    </row>
    <row r="16" spans="1:18" ht="20.100000000000001" customHeight="1" x14ac:dyDescent="0.3">
      <c r="A16" s="125" t="s">
        <v>308</v>
      </c>
      <c r="B16" s="333">
        <f>'22'!B16+'23'!B16+'24'!B16+'25'!B16+'26'!B16</f>
        <v>0</v>
      </c>
      <c r="C16" s="333">
        <f>'22'!C16+'23'!C16+'24'!C16+'25'!C16+'26'!C16</f>
        <v>0</v>
      </c>
      <c r="D16" s="333">
        <f>'22'!D16+'23'!D16+'24'!D16+'25'!D16+'26'!D16</f>
        <v>0</v>
      </c>
      <c r="E16" s="333">
        <f>'22'!E16+'23'!E16+'24'!E16+'25'!E16+'26'!E16</f>
        <v>0</v>
      </c>
      <c r="F16" s="333">
        <f>'22'!F16+'23'!F16+'24'!F16+'25'!F16+'26'!F16</f>
        <v>0</v>
      </c>
      <c r="G16" s="333">
        <f>'22'!G16+'23'!G16+'24'!G16+'25'!G16+'26'!G16</f>
        <v>0</v>
      </c>
      <c r="H16" s="333">
        <f>'22'!H16+'23'!H16+'24'!H16+'25'!H16+'26'!H16</f>
        <v>0</v>
      </c>
      <c r="I16" s="333">
        <f>'22'!I16+'23'!I16+'24'!I16+'25'!I16+'26'!I16</f>
        <v>0</v>
      </c>
      <c r="J16" s="333">
        <f>'22'!J16+'23'!J16+'24'!J16+'25'!J16+'26'!J16</f>
        <v>0</v>
      </c>
      <c r="K16" s="333">
        <f>'22'!K16+'23'!K16+'24'!K16+'25'!K16+'26'!K16</f>
        <v>0</v>
      </c>
      <c r="L16" s="333">
        <f>'22'!L16+'23'!L16+'24'!L16+'25'!L16+'26'!L16</f>
        <v>0</v>
      </c>
      <c r="M16" s="333">
        <f>'22'!M16+'23'!M16+'24'!M16+'25'!M16+'26'!M16</f>
        <v>0</v>
      </c>
      <c r="N16" s="333">
        <f>'22'!N16+'23'!N16+'24'!N16+'25'!N16+'26'!N16</f>
        <v>0</v>
      </c>
      <c r="O16" s="333">
        <f>'22'!O16+'23'!O16+'24'!O16+'25'!O16+'26'!O16</f>
        <v>0</v>
      </c>
      <c r="P16" s="333">
        <f>'22'!P16+'23'!P16+'24'!P16+'25'!P16+'26'!P16</f>
        <v>0</v>
      </c>
      <c r="Q16" s="333">
        <f>'22'!Q16+'23'!Q16+'24'!Q16+'25'!Q16+'26'!Q16</f>
        <v>0</v>
      </c>
      <c r="R16" s="329">
        <f t="shared" si="0"/>
        <v>0</v>
      </c>
    </row>
    <row r="17" spans="1:18" ht="20.100000000000001" customHeight="1" x14ac:dyDescent="0.3">
      <c r="A17" s="125" t="s">
        <v>177</v>
      </c>
      <c r="B17" s="333">
        <f>'22'!B17+'23'!B17+'24'!B17+'25'!B17+'26'!B17</f>
        <v>0</v>
      </c>
      <c r="C17" s="333">
        <f>'22'!C17+'23'!C17+'24'!C17+'25'!C17+'26'!C17</f>
        <v>19683.150000000001</v>
      </c>
      <c r="D17" s="333">
        <f>'22'!D17+'23'!D17+'24'!D17+'25'!D17+'26'!D17</f>
        <v>4185</v>
      </c>
      <c r="E17" s="333">
        <f>'22'!E17+'23'!E17+'24'!E17+'25'!E17+'26'!E17</f>
        <v>6549.76</v>
      </c>
      <c r="F17" s="333">
        <f>'22'!F17+'23'!F17+'24'!F17+'25'!F17+'26'!F17</f>
        <v>85</v>
      </c>
      <c r="G17" s="333">
        <f>'22'!G17+'23'!G17+'24'!G17+'25'!G17+'26'!G17</f>
        <v>21103.65</v>
      </c>
      <c r="H17" s="333">
        <f>'22'!H17+'23'!H17+'24'!H17+'25'!H17+'26'!H17</f>
        <v>12886.03</v>
      </c>
      <c r="I17" s="333">
        <f>'22'!I17+'23'!I17+'24'!I17+'25'!I17+'26'!I17</f>
        <v>0</v>
      </c>
      <c r="J17" s="333">
        <f>'22'!J17+'23'!J17+'24'!J17+'25'!J17+'26'!J17</f>
        <v>0</v>
      </c>
      <c r="K17" s="333">
        <f>'22'!K17+'23'!K17+'24'!K17+'25'!K17+'26'!K17</f>
        <v>0</v>
      </c>
      <c r="L17" s="333">
        <f>'22'!L17+'23'!L17+'24'!L17+'25'!L17+'26'!L17</f>
        <v>0</v>
      </c>
      <c r="M17" s="333">
        <f>'22'!M17+'23'!M17+'24'!M17+'25'!M17+'26'!M17</f>
        <v>0</v>
      </c>
      <c r="N17" s="333">
        <f>'22'!N17+'23'!N17+'24'!N17+'25'!N17+'26'!N17</f>
        <v>0</v>
      </c>
      <c r="O17" s="333">
        <f>'22'!O17+'23'!O17+'24'!O17+'25'!O17+'26'!O17</f>
        <v>0</v>
      </c>
      <c r="P17" s="333">
        <f>'22'!P17+'23'!P17+'24'!P17+'25'!P17+'26'!P17</f>
        <v>0</v>
      </c>
      <c r="Q17" s="333">
        <f>'22'!Q17+'23'!Q17+'24'!Q17+'25'!Q17+'26'!Q17</f>
        <v>46866.840000000004</v>
      </c>
      <c r="R17" s="329">
        <f t="shared" si="0"/>
        <v>111359.43000000001</v>
      </c>
    </row>
    <row r="18" spans="1:18" ht="20.100000000000001" customHeight="1" x14ac:dyDescent="0.3">
      <c r="A18" s="194" t="s">
        <v>399</v>
      </c>
      <c r="B18" s="333">
        <f>'22'!B18+'23'!B18+'24'!B18+'25'!B18+'26'!B18</f>
        <v>0</v>
      </c>
      <c r="C18" s="333">
        <f>'22'!C18+'23'!C18+'24'!C18+'25'!C18+'26'!C18</f>
        <v>0</v>
      </c>
      <c r="D18" s="333">
        <f>'22'!D18+'23'!D18+'24'!D18+'25'!D18+'26'!D18</f>
        <v>0</v>
      </c>
      <c r="E18" s="333">
        <f>'22'!E18+'23'!E18+'24'!E18+'25'!E18+'26'!E18</f>
        <v>0</v>
      </c>
      <c r="F18" s="333">
        <f>'22'!F18+'23'!F18+'24'!F18+'25'!F18+'26'!F18</f>
        <v>0</v>
      </c>
      <c r="G18" s="333">
        <f>'22'!G18+'23'!G18+'24'!G18+'25'!G18+'26'!G18</f>
        <v>0</v>
      </c>
      <c r="H18" s="333">
        <f>'22'!H18+'23'!H18+'24'!H18+'25'!H18+'26'!H18</f>
        <v>0</v>
      </c>
      <c r="I18" s="333">
        <f>'22'!I18+'23'!I18+'24'!I18+'25'!I18+'26'!I18</f>
        <v>0</v>
      </c>
      <c r="J18" s="333">
        <f>'22'!J18+'23'!J18+'24'!J18+'25'!J18+'26'!J18</f>
        <v>0</v>
      </c>
      <c r="K18" s="333">
        <f>'22'!K18+'23'!K18+'24'!K18+'25'!K18+'26'!K18</f>
        <v>0</v>
      </c>
      <c r="L18" s="333">
        <f>'22'!L18+'23'!L18+'24'!L18+'25'!L18+'26'!L18</f>
        <v>0</v>
      </c>
      <c r="M18" s="333">
        <f>'22'!M18+'23'!M18+'24'!M18+'25'!M18+'26'!M18</f>
        <v>0</v>
      </c>
      <c r="N18" s="333">
        <f>'22'!N18+'23'!N18+'24'!N18+'25'!N18+'26'!N18</f>
        <v>0</v>
      </c>
      <c r="O18" s="333">
        <f>'22'!O18+'23'!O18+'24'!O18+'25'!O18+'26'!O18</f>
        <v>0</v>
      </c>
      <c r="P18" s="333">
        <f>'22'!P18+'23'!P18+'24'!P18+'25'!P18+'26'!P18</f>
        <v>0</v>
      </c>
      <c r="Q18" s="333">
        <f>'22'!Q18+'23'!Q18+'24'!Q18+'25'!Q18+'26'!Q18</f>
        <v>0</v>
      </c>
      <c r="R18" s="329">
        <f t="shared" si="0"/>
        <v>0</v>
      </c>
    </row>
    <row r="19" spans="1:18" ht="20.100000000000001" customHeight="1" x14ac:dyDescent="0.25">
      <c r="A19" s="232" t="s">
        <v>22</v>
      </c>
      <c r="B19" s="329">
        <f>SUM(B5:B18)</f>
        <v>185440.81182263003</v>
      </c>
      <c r="C19" s="329">
        <f t="shared" ref="C19:Q19" si="1">SUM(C5:C18)</f>
        <v>684554.40572648426</v>
      </c>
      <c r="D19" s="329">
        <f t="shared" si="1"/>
        <v>2290292.2406586567</v>
      </c>
      <c r="E19" s="329">
        <f t="shared" si="1"/>
        <v>678822.88859504357</v>
      </c>
      <c r="F19" s="329">
        <f t="shared" si="1"/>
        <v>694074.06443572079</v>
      </c>
      <c r="G19" s="329">
        <f t="shared" si="1"/>
        <v>1322339.9938585435</v>
      </c>
      <c r="H19" s="329">
        <f t="shared" si="1"/>
        <v>641111.5415152841</v>
      </c>
      <c r="I19" s="329">
        <f t="shared" si="1"/>
        <v>819132.47149824491</v>
      </c>
      <c r="J19" s="329">
        <f t="shared" si="1"/>
        <v>286477.50854542281</v>
      </c>
      <c r="K19" s="329">
        <f t="shared" si="1"/>
        <v>1399791.5273288849</v>
      </c>
      <c r="L19" s="329">
        <f t="shared" si="1"/>
        <v>607621.45702325285</v>
      </c>
      <c r="M19" s="329">
        <f t="shared" si="1"/>
        <v>353629.77790695929</v>
      </c>
      <c r="N19" s="329">
        <f t="shared" si="1"/>
        <v>958257.87335781613</v>
      </c>
      <c r="O19" s="329">
        <f t="shared" si="1"/>
        <v>149258.1770762279</v>
      </c>
      <c r="P19" s="329">
        <f t="shared" si="1"/>
        <v>284713.60286548029</v>
      </c>
      <c r="Q19" s="329">
        <f t="shared" si="1"/>
        <v>5119834.0875208378</v>
      </c>
      <c r="R19" s="329">
        <f t="shared" si="0"/>
        <v>16475352.429735489</v>
      </c>
    </row>
    <row r="20" spans="1:18" ht="13.5" customHeight="1" x14ac:dyDescent="0.25"/>
    <row r="21" spans="1:18" x14ac:dyDescent="0.25">
      <c r="M21" s="278"/>
    </row>
    <row r="24" spans="1:18" ht="17.25" x14ac:dyDescent="0.3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1:18" ht="17.25" x14ac:dyDescent="0.3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1:18" ht="17.25" x14ac:dyDescent="0.3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1:18" ht="17.25" x14ac:dyDescent="0.3"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</row>
    <row r="28" spans="1:18" ht="17.25" x14ac:dyDescent="0.3"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</row>
    <row r="29" spans="1:18" ht="17.25" x14ac:dyDescent="0.3">
      <c r="B29" s="487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topLeftCell="A16" zoomScale="95" zoomScaleNormal="95" workbookViewId="0">
      <selection activeCell="L39" sqref="L39"/>
    </sheetView>
  </sheetViews>
  <sheetFormatPr baseColWidth="10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508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20" customFormat="1" ht="20.100000000000001" customHeight="1" x14ac:dyDescent="0.25">
      <c r="A3" s="117" t="s">
        <v>191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2"/>
    </row>
    <row r="4" spans="1:15" s="120" customFormat="1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35" t="s">
        <v>22</v>
      </c>
    </row>
    <row r="5" spans="1:15" s="120" customFormat="1" ht="20.100000000000001" customHeight="1" x14ac:dyDescent="0.25">
      <c r="A5" s="194" t="s">
        <v>162</v>
      </c>
      <c r="B5" s="336">
        <v>2072.7652064000004</v>
      </c>
      <c r="C5" s="336">
        <v>1930.1670045156986</v>
      </c>
      <c r="D5" s="336">
        <v>2142.542611885272</v>
      </c>
      <c r="E5" s="336">
        <v>2050.5986812021542</v>
      </c>
      <c r="F5" s="336">
        <v>2059.5792385</v>
      </c>
      <c r="G5" s="336">
        <v>2003.6617633251817</v>
      </c>
      <c r="H5" s="336">
        <v>2055.3428181693757</v>
      </c>
      <c r="I5" s="336">
        <v>2259.4877833882456</v>
      </c>
      <c r="J5" s="336">
        <v>2081.2578790456364</v>
      </c>
      <c r="K5" s="336">
        <v>2090.1621026820121</v>
      </c>
      <c r="L5" s="336">
        <v>2063.0544950266562</v>
      </c>
      <c r="M5" s="336">
        <v>2355.9225533822064</v>
      </c>
      <c r="N5" s="337">
        <f t="shared" ref="N5:N19" si="0">SUM(B5:M5)</f>
        <v>25164.542137522436</v>
      </c>
    </row>
    <row r="6" spans="1:15" s="120" customFormat="1" ht="20.100000000000001" customHeight="1" x14ac:dyDescent="0.25">
      <c r="A6" s="194" t="s">
        <v>163</v>
      </c>
      <c r="B6" s="336">
        <v>845.76203779999992</v>
      </c>
      <c r="C6" s="336">
        <v>802.80929978170752</v>
      </c>
      <c r="D6" s="336">
        <v>908.47270631437527</v>
      </c>
      <c r="E6" s="336">
        <v>850.34817534226272</v>
      </c>
      <c r="F6" s="336">
        <v>879.90836740000009</v>
      </c>
      <c r="G6" s="336">
        <v>846.9136135295455</v>
      </c>
      <c r="H6" s="336">
        <v>850.15800958024511</v>
      </c>
      <c r="I6" s="336">
        <v>931.10748062435471</v>
      </c>
      <c r="J6" s="336">
        <v>854.12270576901756</v>
      </c>
      <c r="K6" s="336">
        <v>856.91498669678276</v>
      </c>
      <c r="L6" s="336">
        <v>799.97874993844528</v>
      </c>
      <c r="M6" s="336">
        <v>899.31518299645472</v>
      </c>
      <c r="N6" s="337">
        <f t="shared" si="0"/>
        <v>10325.811315773193</v>
      </c>
    </row>
    <row r="7" spans="1:15" s="120" customFormat="1" ht="20.100000000000001" customHeight="1" x14ac:dyDescent="0.25">
      <c r="A7" s="194" t="s">
        <v>164</v>
      </c>
      <c r="B7" s="336">
        <v>721.5187201</v>
      </c>
      <c r="C7" s="336">
        <v>648.66297995121477</v>
      </c>
      <c r="D7" s="336">
        <v>738.83014921184031</v>
      </c>
      <c r="E7" s="336">
        <v>681.17335777027779</v>
      </c>
      <c r="F7" s="336">
        <v>695.51844949999997</v>
      </c>
      <c r="G7" s="336">
        <v>652.55349596333372</v>
      </c>
      <c r="H7" s="336">
        <v>724.35317393251296</v>
      </c>
      <c r="I7" s="336">
        <v>729.28766701799964</v>
      </c>
      <c r="J7" s="336">
        <v>709.60122411005364</v>
      </c>
      <c r="K7" s="336">
        <v>689.31226270121215</v>
      </c>
      <c r="L7" s="336">
        <v>663.69008942459686</v>
      </c>
      <c r="M7" s="336">
        <v>747.55706215931332</v>
      </c>
      <c r="N7" s="337">
        <f t="shared" si="0"/>
        <v>8402.0586318423557</v>
      </c>
    </row>
    <row r="8" spans="1:15" s="120" customFormat="1" ht="20.100000000000001" customHeight="1" x14ac:dyDescent="0.25">
      <c r="A8" s="125" t="s">
        <v>186</v>
      </c>
      <c r="B8" s="336">
        <v>1.4540000000000002</v>
      </c>
      <c r="C8" s="336">
        <v>2.4239999999999999</v>
      </c>
      <c r="D8" s="336">
        <v>3.7869999999999999</v>
      </c>
      <c r="E8" s="336">
        <v>1.508</v>
      </c>
      <c r="F8" s="336">
        <v>1.9789999999999999</v>
      </c>
      <c r="G8" s="336">
        <v>1.7629999999999999</v>
      </c>
      <c r="H8" s="336">
        <v>6.4480000000000004</v>
      </c>
      <c r="I8" s="336">
        <v>1.3219999999999998</v>
      </c>
      <c r="J8" s="336">
        <v>1.4849999999999999</v>
      </c>
      <c r="K8" s="336">
        <v>1.28</v>
      </c>
      <c r="L8" s="336">
        <v>4.1230000000000002</v>
      </c>
      <c r="M8" s="336">
        <v>1.9850000000000001</v>
      </c>
      <c r="N8" s="337">
        <f t="shared" si="0"/>
        <v>29.558</v>
      </c>
    </row>
    <row r="9" spans="1:15" s="120" customFormat="1" ht="20.100000000000001" customHeight="1" x14ac:dyDescent="0.25">
      <c r="A9" s="125" t="s">
        <v>165</v>
      </c>
      <c r="B9" s="336">
        <v>2612.4249999999997</v>
      </c>
      <c r="C9" s="336">
        <v>2003.7760000000001</v>
      </c>
      <c r="D9" s="336">
        <v>1922.9650000000001</v>
      </c>
      <c r="E9" s="336">
        <v>1416.8369999999998</v>
      </c>
      <c r="F9" s="336">
        <v>973.22299999999996</v>
      </c>
      <c r="G9" s="336">
        <v>986.52499999999998</v>
      </c>
      <c r="H9" s="336">
        <v>1905.1189999999997</v>
      </c>
      <c r="I9" s="336">
        <v>1824.9749999999997</v>
      </c>
      <c r="J9" s="336">
        <v>1807.809</v>
      </c>
      <c r="K9" s="336">
        <v>1894.7290000000007</v>
      </c>
      <c r="L9" s="336">
        <v>1743.0419999999999</v>
      </c>
      <c r="M9" s="336">
        <v>2138.7229999999995</v>
      </c>
      <c r="N9" s="337">
        <f t="shared" si="0"/>
        <v>21230.147999999997</v>
      </c>
    </row>
    <row r="10" spans="1:15" s="12" customFormat="1" ht="20.100000000000001" customHeight="1" x14ac:dyDescent="0.25">
      <c r="A10" s="125" t="s">
        <v>166</v>
      </c>
      <c r="B10" s="336">
        <v>0</v>
      </c>
      <c r="C10" s="336">
        <v>4</v>
      </c>
      <c r="D10" s="336">
        <v>0</v>
      </c>
      <c r="E10" s="336">
        <v>0</v>
      </c>
      <c r="F10" s="336">
        <v>0</v>
      </c>
      <c r="G10" s="336">
        <v>4</v>
      </c>
      <c r="H10" s="336">
        <v>0</v>
      </c>
      <c r="I10" s="336">
        <v>0</v>
      </c>
      <c r="J10" s="336">
        <v>4</v>
      </c>
      <c r="K10" s="336"/>
      <c r="L10" s="336"/>
      <c r="M10" s="336">
        <v>0</v>
      </c>
      <c r="N10" s="337">
        <f t="shared" si="0"/>
        <v>12</v>
      </c>
      <c r="O10" s="120"/>
    </row>
    <row r="11" spans="1:15" ht="20.100000000000001" customHeight="1" x14ac:dyDescent="0.25">
      <c r="A11" s="125" t="s">
        <v>167</v>
      </c>
      <c r="B11" s="336">
        <v>0</v>
      </c>
      <c r="C11" s="336">
        <v>0</v>
      </c>
      <c r="D11" s="336">
        <v>0</v>
      </c>
      <c r="E11" s="336">
        <v>0</v>
      </c>
      <c r="F11" s="336">
        <v>0</v>
      </c>
      <c r="G11" s="336">
        <v>0</v>
      </c>
      <c r="H11" s="336">
        <v>0</v>
      </c>
      <c r="I11" s="336">
        <v>0</v>
      </c>
      <c r="J11" s="336">
        <v>0</v>
      </c>
      <c r="K11" s="336"/>
      <c r="L11" s="336"/>
      <c r="M11" s="336"/>
      <c r="N11" s="337">
        <f t="shared" si="0"/>
        <v>0</v>
      </c>
      <c r="O11" s="119"/>
    </row>
    <row r="12" spans="1:15" s="12" customFormat="1" ht="20.100000000000001" customHeight="1" x14ac:dyDescent="0.25">
      <c r="A12" s="125" t="s">
        <v>168</v>
      </c>
      <c r="B12" s="336">
        <v>0</v>
      </c>
      <c r="C12" s="336">
        <v>0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336">
        <v>0</v>
      </c>
      <c r="J12" s="336">
        <v>0</v>
      </c>
      <c r="K12" s="336"/>
      <c r="L12" s="336"/>
      <c r="M12" s="336"/>
      <c r="N12" s="337">
        <f t="shared" si="0"/>
        <v>0</v>
      </c>
      <c r="O12" s="120"/>
    </row>
    <row r="13" spans="1:15" s="12" customFormat="1" ht="20.100000000000001" customHeight="1" x14ac:dyDescent="0.25">
      <c r="A13" s="125" t="s">
        <v>169</v>
      </c>
      <c r="B13" s="336">
        <v>868.81</v>
      </c>
      <c r="C13" s="336">
        <v>429.67</v>
      </c>
      <c r="D13" s="336">
        <v>429.67</v>
      </c>
      <c r="E13" s="336">
        <v>1330.3</v>
      </c>
      <c r="F13" s="336">
        <v>2060.7600000000002</v>
      </c>
      <c r="G13" s="336">
        <v>1564.58</v>
      </c>
      <c r="H13" s="336">
        <v>1891.52</v>
      </c>
      <c r="I13" s="336">
        <v>996.64</v>
      </c>
      <c r="J13" s="336">
        <v>751.91</v>
      </c>
      <c r="K13" s="336">
        <v>621.55999999999995</v>
      </c>
      <c r="L13" s="336">
        <v>2551.7399999999998</v>
      </c>
      <c r="M13" s="336">
        <v>1480.89</v>
      </c>
      <c r="N13" s="337">
        <f t="shared" si="0"/>
        <v>14978.049999999997</v>
      </c>
      <c r="O13" s="120"/>
    </row>
    <row r="14" spans="1:15" s="12" customFormat="1" ht="20.100000000000001" customHeight="1" x14ac:dyDescent="0.25">
      <c r="A14" s="125" t="s">
        <v>170</v>
      </c>
      <c r="B14" s="336">
        <v>3767.02</v>
      </c>
      <c r="C14" s="336">
        <v>3260.58</v>
      </c>
      <c r="D14" s="336">
        <v>3586.8599999999997</v>
      </c>
      <c r="E14" s="336">
        <v>3661.42</v>
      </c>
      <c r="F14" s="336">
        <v>3732.23</v>
      </c>
      <c r="G14" s="336">
        <v>3842.08</v>
      </c>
      <c r="H14" s="336">
        <v>4385.3</v>
      </c>
      <c r="I14" s="336">
        <v>4662.42</v>
      </c>
      <c r="J14" s="336">
        <v>4256.42</v>
      </c>
      <c r="K14" s="336">
        <v>4724.22</v>
      </c>
      <c r="L14" s="336">
        <v>4518.6900000000005</v>
      </c>
      <c r="M14" s="336">
        <v>4502.4319999999998</v>
      </c>
      <c r="N14" s="337">
        <f t="shared" si="0"/>
        <v>48899.672000000006</v>
      </c>
      <c r="O14" s="120"/>
    </row>
    <row r="15" spans="1:15" ht="20.100000000000001" customHeight="1" x14ac:dyDescent="0.25">
      <c r="A15" s="125" t="s">
        <v>307</v>
      </c>
      <c r="B15" s="336">
        <v>4256.4026199</v>
      </c>
      <c r="C15" s="336">
        <v>3631.5890260641436</v>
      </c>
      <c r="D15" s="336">
        <v>3929.9318819787645</v>
      </c>
      <c r="E15" s="336">
        <v>4241.7366521368676</v>
      </c>
      <c r="F15" s="336">
        <v>4655.8153726</v>
      </c>
      <c r="G15" s="336">
        <v>4732.6804498663887</v>
      </c>
      <c r="H15" s="336">
        <v>5365.1990778929339</v>
      </c>
      <c r="I15" s="336">
        <v>5209.987168514559</v>
      </c>
      <c r="J15" s="336">
        <v>4720.6000743437908</v>
      </c>
      <c r="K15" s="336">
        <v>5018.5330028802191</v>
      </c>
      <c r="L15" s="336">
        <v>5616.6947974996037</v>
      </c>
      <c r="M15" s="336">
        <v>5019.8016138147632</v>
      </c>
      <c r="N15" s="337">
        <f t="shared" si="0"/>
        <v>56398.971737492044</v>
      </c>
      <c r="O15" s="119"/>
    </row>
    <row r="16" spans="1:15" ht="20.100000000000001" customHeight="1" x14ac:dyDescent="0.25">
      <c r="A16" s="125" t="s">
        <v>308</v>
      </c>
      <c r="B16" s="336">
        <v>0</v>
      </c>
      <c r="C16" s="336">
        <v>0</v>
      </c>
      <c r="D16" s="336">
        <v>0</v>
      </c>
      <c r="E16" s="336">
        <v>0</v>
      </c>
      <c r="F16" s="336">
        <v>0</v>
      </c>
      <c r="G16" s="336">
        <v>0</v>
      </c>
      <c r="H16" s="336">
        <v>0</v>
      </c>
      <c r="I16" s="336">
        <v>0</v>
      </c>
      <c r="J16" s="336">
        <v>0</v>
      </c>
      <c r="K16" s="336"/>
      <c r="L16" s="336"/>
      <c r="M16" s="336"/>
      <c r="N16" s="337">
        <f t="shared" si="0"/>
        <v>0</v>
      </c>
      <c r="O16" s="119"/>
    </row>
    <row r="17" spans="1:15" ht="20.100000000000001" customHeight="1" x14ac:dyDescent="0.25">
      <c r="A17" s="125" t="s">
        <v>177</v>
      </c>
      <c r="B17" s="336">
        <v>0</v>
      </c>
      <c r="C17" s="336">
        <v>0</v>
      </c>
      <c r="D17" s="336">
        <v>0</v>
      </c>
      <c r="E17" s="336">
        <v>0</v>
      </c>
      <c r="F17" s="336">
        <v>0</v>
      </c>
      <c r="G17" s="336">
        <v>0</v>
      </c>
      <c r="H17" s="336">
        <v>0</v>
      </c>
      <c r="I17" s="336">
        <v>0</v>
      </c>
      <c r="J17" s="336">
        <v>0</v>
      </c>
      <c r="K17" s="336">
        <v>0</v>
      </c>
      <c r="L17" s="336">
        <v>0</v>
      </c>
      <c r="M17" s="336">
        <v>0</v>
      </c>
      <c r="N17" s="337">
        <f t="shared" si="0"/>
        <v>0</v>
      </c>
      <c r="O17" s="119"/>
    </row>
    <row r="18" spans="1:15" ht="20.100000000000001" customHeight="1" x14ac:dyDescent="0.25">
      <c r="A18" s="125" t="s">
        <v>399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7">
        <f t="shared" si="0"/>
        <v>0</v>
      </c>
      <c r="O18" s="119"/>
    </row>
    <row r="19" spans="1:15" ht="20.100000000000001" customHeight="1" x14ac:dyDescent="0.25">
      <c r="A19" s="231" t="s">
        <v>15</v>
      </c>
      <c r="B19" s="335">
        <f t="shared" ref="B19:M19" si="1">SUM(B5:B18)</f>
        <v>15146.1575842</v>
      </c>
      <c r="C19" s="335">
        <f t="shared" si="1"/>
        <v>12713.678310312764</v>
      </c>
      <c r="D19" s="335">
        <f t="shared" si="1"/>
        <v>13663.059349390251</v>
      </c>
      <c r="E19" s="335">
        <f t="shared" si="1"/>
        <v>14233.921866451561</v>
      </c>
      <c r="F19" s="335">
        <f t="shared" si="1"/>
        <v>15059.013428</v>
      </c>
      <c r="G19" s="335">
        <f t="shared" si="1"/>
        <v>14634.757322684451</v>
      </c>
      <c r="H19" s="335">
        <f t="shared" si="1"/>
        <v>17183.44007957507</v>
      </c>
      <c r="I19" s="335">
        <f t="shared" si="1"/>
        <v>16615.227099545158</v>
      </c>
      <c r="J19" s="335">
        <f t="shared" si="1"/>
        <v>15187.205883268498</v>
      </c>
      <c r="K19" s="335">
        <f t="shared" si="1"/>
        <v>15896.711354960229</v>
      </c>
      <c r="L19" s="335">
        <f t="shared" si="1"/>
        <v>17961.013131889304</v>
      </c>
      <c r="M19" s="335">
        <f t="shared" si="1"/>
        <v>17146.626412352736</v>
      </c>
      <c r="N19" s="337">
        <f t="shared" si="0"/>
        <v>185440.81182263</v>
      </c>
      <c r="O19" s="119"/>
    </row>
    <row r="20" spans="1:15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19"/>
    </row>
    <row r="21" spans="1:15" ht="20.100000000000001" customHeight="1" x14ac:dyDescent="0.25">
      <c r="A21" s="127" t="s">
        <v>192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19"/>
    </row>
    <row r="22" spans="1:15" ht="20.100000000000001" customHeight="1" x14ac:dyDescent="0.25">
      <c r="A22" s="48" t="s">
        <v>101</v>
      </c>
      <c r="B22" s="48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8" t="s">
        <v>7</v>
      </c>
      <c r="H22" s="48" t="s">
        <v>8</v>
      </c>
      <c r="I22" s="48" t="s">
        <v>9</v>
      </c>
      <c r="J22" s="48" t="s">
        <v>10</v>
      </c>
      <c r="K22" s="48" t="s">
        <v>11</v>
      </c>
      <c r="L22" s="48" t="s">
        <v>12</v>
      </c>
      <c r="M22" s="48" t="s">
        <v>13</v>
      </c>
      <c r="N22" s="35" t="s">
        <v>22</v>
      </c>
      <c r="O22" s="119"/>
    </row>
    <row r="23" spans="1:15" ht="20.100000000000001" customHeight="1" x14ac:dyDescent="0.25">
      <c r="A23" s="194" t="s">
        <v>162</v>
      </c>
      <c r="B23" s="334">
        <v>3548.9754480000001</v>
      </c>
      <c r="C23" s="334">
        <v>3142.4585360084757</v>
      </c>
      <c r="D23" s="334">
        <v>3297.2009520318861</v>
      </c>
      <c r="E23" s="334">
        <v>3175.3629302427789</v>
      </c>
      <c r="F23" s="334">
        <v>3267.1288536000002</v>
      </c>
      <c r="G23" s="334">
        <v>3208.8791751506196</v>
      </c>
      <c r="H23" s="334">
        <v>3558.1798556403191</v>
      </c>
      <c r="I23" s="334">
        <v>3458.0678847699328</v>
      </c>
      <c r="J23" s="334">
        <v>3091.3247799625874</v>
      </c>
      <c r="K23" s="334">
        <v>3081.7856198865938</v>
      </c>
      <c r="L23" s="334">
        <v>2963.2046709701863</v>
      </c>
      <c r="M23" s="334">
        <v>3531.0950129728767</v>
      </c>
      <c r="N23" s="335">
        <f t="shared" ref="N23:N37" si="2">SUM(B23:M23)</f>
        <v>39323.663719236254</v>
      </c>
      <c r="O23" s="119"/>
    </row>
    <row r="24" spans="1:15" ht="20.100000000000001" customHeight="1" x14ac:dyDescent="0.25">
      <c r="A24" s="194" t="s">
        <v>163</v>
      </c>
      <c r="B24" s="334">
        <v>1752.7357371000001</v>
      </c>
      <c r="C24" s="334">
        <v>1799.2608412961188</v>
      </c>
      <c r="D24" s="334">
        <v>2152.9624582983242</v>
      </c>
      <c r="E24" s="334">
        <v>2089.5622294590571</v>
      </c>
      <c r="F24" s="334">
        <v>2141.9767830999999</v>
      </c>
      <c r="G24" s="334">
        <v>2059.6015593990937</v>
      </c>
      <c r="H24" s="334">
        <v>2199.9664550158718</v>
      </c>
      <c r="I24" s="334">
        <v>2289.3059255471758</v>
      </c>
      <c r="J24" s="334">
        <v>2440.7654417339272</v>
      </c>
      <c r="K24" s="334">
        <v>2470.4642576986357</v>
      </c>
      <c r="L24" s="334">
        <v>2269.2091692025642</v>
      </c>
      <c r="M24" s="334">
        <v>2736.5072020768985</v>
      </c>
      <c r="N24" s="335">
        <f t="shared" si="2"/>
        <v>26402.318059927667</v>
      </c>
      <c r="O24" s="119"/>
    </row>
    <row r="25" spans="1:15" ht="20.100000000000001" customHeight="1" x14ac:dyDescent="0.25">
      <c r="A25" s="194" t="s">
        <v>164</v>
      </c>
      <c r="B25" s="334">
        <v>1439.3137704000001</v>
      </c>
      <c r="C25" s="334">
        <v>1230.6533710495837</v>
      </c>
      <c r="D25" s="334">
        <v>1240.829925574011</v>
      </c>
      <c r="E25" s="334">
        <v>1196.8934233440946</v>
      </c>
      <c r="F25" s="334">
        <v>1192.3319357999999</v>
      </c>
      <c r="G25" s="334">
        <v>1124.6662191135049</v>
      </c>
      <c r="H25" s="334">
        <v>1376.3628729070347</v>
      </c>
      <c r="I25" s="334">
        <v>1181.919445048869</v>
      </c>
      <c r="J25" s="334">
        <v>944.45075327604366</v>
      </c>
      <c r="K25" s="334">
        <v>949.50666982240068</v>
      </c>
      <c r="L25" s="334">
        <v>862.8024724026784</v>
      </c>
      <c r="M25" s="334">
        <v>1009.402960639033</v>
      </c>
      <c r="N25" s="335">
        <f t="shared" si="2"/>
        <v>13749.133819377252</v>
      </c>
      <c r="O25" s="119"/>
    </row>
    <row r="26" spans="1:15" ht="20.100000000000001" customHeight="1" x14ac:dyDescent="0.25">
      <c r="A26" s="194" t="s">
        <v>186</v>
      </c>
      <c r="B26" s="334">
        <v>8.9939999999999998</v>
      </c>
      <c r="C26" s="334">
        <v>10.436999999999999</v>
      </c>
      <c r="D26" s="334">
        <v>11.361000000000001</v>
      </c>
      <c r="E26" s="334">
        <v>16.141999999999999</v>
      </c>
      <c r="F26" s="334">
        <v>18.370999999999999</v>
      </c>
      <c r="G26" s="334">
        <v>10.847</v>
      </c>
      <c r="H26" s="334">
        <v>20.82</v>
      </c>
      <c r="I26" s="334">
        <v>10.879</v>
      </c>
      <c r="J26" s="334">
        <v>9.3320000000000007</v>
      </c>
      <c r="K26" s="334">
        <v>12.355</v>
      </c>
      <c r="L26" s="334">
        <v>14.475000000000001</v>
      </c>
      <c r="M26" s="334">
        <v>16.765000000000001</v>
      </c>
      <c r="N26" s="335">
        <f t="shared" si="2"/>
        <v>160.77799999999996</v>
      </c>
      <c r="O26" s="119"/>
    </row>
    <row r="27" spans="1:15" ht="20.100000000000001" customHeight="1" x14ac:dyDescent="0.25">
      <c r="A27" s="194" t="s">
        <v>165</v>
      </c>
      <c r="B27" s="334">
        <v>4879.3819999999996</v>
      </c>
      <c r="C27" s="334">
        <v>4521.5000000000009</v>
      </c>
      <c r="D27" s="334">
        <v>4134.134</v>
      </c>
      <c r="E27" s="334">
        <v>3291.6390000000001</v>
      </c>
      <c r="F27" s="334">
        <v>3229.6089999999999</v>
      </c>
      <c r="G27" s="334">
        <v>5215.3890000000001</v>
      </c>
      <c r="H27" s="334">
        <v>5429.8230000000003</v>
      </c>
      <c r="I27" s="334">
        <v>4418.1360000000004</v>
      </c>
      <c r="J27" s="334">
        <v>4064.014000000001</v>
      </c>
      <c r="K27" s="334">
        <v>3970.328</v>
      </c>
      <c r="L27" s="334">
        <v>3921.0039999999999</v>
      </c>
      <c r="M27" s="334">
        <v>4225.4070000000011</v>
      </c>
      <c r="N27" s="335">
        <f t="shared" si="2"/>
        <v>51300.365000000005</v>
      </c>
      <c r="O27" s="119"/>
    </row>
    <row r="28" spans="1:15" ht="20.100000000000001" customHeight="1" x14ac:dyDescent="0.25">
      <c r="A28" s="194" t="s">
        <v>166</v>
      </c>
      <c r="B28" s="334">
        <v>0</v>
      </c>
      <c r="C28" s="334">
        <v>0</v>
      </c>
      <c r="D28" s="334">
        <v>11</v>
      </c>
      <c r="E28" s="334">
        <v>4</v>
      </c>
      <c r="F28" s="334">
        <v>4</v>
      </c>
      <c r="G28" s="334">
        <v>15</v>
      </c>
      <c r="H28" s="334">
        <v>5</v>
      </c>
      <c r="I28" s="334">
        <v>11</v>
      </c>
      <c r="J28" s="334">
        <v>4</v>
      </c>
      <c r="K28" s="334">
        <v>5</v>
      </c>
      <c r="L28" s="334">
        <v>5</v>
      </c>
      <c r="M28" s="334">
        <v>0</v>
      </c>
      <c r="N28" s="335">
        <f t="shared" si="2"/>
        <v>64</v>
      </c>
      <c r="O28" s="119"/>
    </row>
    <row r="29" spans="1:15" ht="20.100000000000001" customHeight="1" x14ac:dyDescent="0.25">
      <c r="A29" s="194" t="s">
        <v>167</v>
      </c>
      <c r="B29" s="334">
        <v>0</v>
      </c>
      <c r="C29" s="334">
        <v>0</v>
      </c>
      <c r="D29" s="334">
        <v>0</v>
      </c>
      <c r="E29" s="334">
        <v>0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/>
      <c r="L29" s="334"/>
      <c r="M29" s="334"/>
      <c r="N29" s="335">
        <f t="shared" si="2"/>
        <v>0</v>
      </c>
      <c r="O29" s="119"/>
    </row>
    <row r="30" spans="1:15" ht="20.100000000000001" customHeight="1" x14ac:dyDescent="0.25">
      <c r="A30" s="194" t="s">
        <v>168</v>
      </c>
      <c r="B30" s="334">
        <v>0</v>
      </c>
      <c r="C30" s="334">
        <v>0</v>
      </c>
      <c r="D30" s="334">
        <v>0</v>
      </c>
      <c r="E30" s="334">
        <v>0</v>
      </c>
      <c r="F30" s="334">
        <v>0</v>
      </c>
      <c r="G30" s="334">
        <v>0</v>
      </c>
      <c r="H30" s="334">
        <v>0</v>
      </c>
      <c r="I30" s="334">
        <v>0</v>
      </c>
      <c r="J30" s="334">
        <v>0</v>
      </c>
      <c r="K30" s="334"/>
      <c r="L30" s="334"/>
      <c r="M30" s="334"/>
      <c r="N30" s="335">
        <f t="shared" si="2"/>
        <v>0</v>
      </c>
      <c r="O30" s="119"/>
    </row>
    <row r="31" spans="1:15" ht="20.100000000000001" customHeight="1" x14ac:dyDescent="0.25">
      <c r="A31" s="194" t="s">
        <v>169</v>
      </c>
      <c r="B31" s="334">
        <v>1134.9110000000001</v>
      </c>
      <c r="C31" s="334">
        <v>716.03100000000006</v>
      </c>
      <c r="D31" s="334">
        <v>797.20600000000002</v>
      </c>
      <c r="E31" s="334">
        <v>2908.7910000000002</v>
      </c>
      <c r="F31" s="334">
        <v>4150.8440000000001</v>
      </c>
      <c r="G31" s="334">
        <v>3363.9839999999999</v>
      </c>
      <c r="H31" s="334">
        <v>4127.7860000000001</v>
      </c>
      <c r="I31" s="334">
        <v>2087.15</v>
      </c>
      <c r="J31" s="334">
        <v>1731.2660000000001</v>
      </c>
      <c r="K31" s="334">
        <v>2198.232</v>
      </c>
      <c r="L31" s="334">
        <v>3425.0499999999997</v>
      </c>
      <c r="M31" s="334">
        <v>2553.4470000000001</v>
      </c>
      <c r="N31" s="335">
        <f t="shared" si="2"/>
        <v>29194.698</v>
      </c>
      <c r="O31" s="119"/>
    </row>
    <row r="32" spans="1:15" ht="20.100000000000001" customHeight="1" x14ac:dyDescent="0.25">
      <c r="A32" s="125" t="s">
        <v>170</v>
      </c>
      <c r="B32" s="334">
        <v>6335.32</v>
      </c>
      <c r="C32" s="334">
        <v>5890.1</v>
      </c>
      <c r="D32" s="334">
        <v>6650.23</v>
      </c>
      <c r="E32" s="334">
        <v>6731.7800000000007</v>
      </c>
      <c r="F32" s="334">
        <v>7049.78</v>
      </c>
      <c r="G32" s="334">
        <v>6974.9</v>
      </c>
      <c r="H32" s="334">
        <v>7816.0999999999995</v>
      </c>
      <c r="I32" s="334">
        <v>8092.19</v>
      </c>
      <c r="J32" s="334">
        <v>7375.03</v>
      </c>
      <c r="K32" s="334">
        <v>8033.89</v>
      </c>
      <c r="L32" s="334">
        <v>7861.7999999999993</v>
      </c>
      <c r="M32" s="334">
        <v>8627.871000000001</v>
      </c>
      <c r="N32" s="335">
        <f t="shared" si="2"/>
        <v>87438.991000000009</v>
      </c>
      <c r="O32" s="119"/>
    </row>
    <row r="33" spans="1:15" ht="20.100000000000001" customHeight="1" x14ac:dyDescent="0.25">
      <c r="A33" s="125" t="s">
        <v>307</v>
      </c>
      <c r="B33" s="334">
        <v>32317.588580799995</v>
      </c>
      <c r="C33" s="334">
        <v>26848.999899629351</v>
      </c>
      <c r="D33" s="334">
        <v>32194.378120476544</v>
      </c>
      <c r="E33" s="334">
        <v>34912.222144322543</v>
      </c>
      <c r="F33" s="334">
        <v>35996.716129100001</v>
      </c>
      <c r="G33" s="334">
        <v>34598.20379558963</v>
      </c>
      <c r="H33" s="334">
        <v>37610.853127231843</v>
      </c>
      <c r="I33" s="334">
        <v>36298.460430243184</v>
      </c>
      <c r="J33" s="334">
        <v>34505.787933688036</v>
      </c>
      <c r="K33" s="334">
        <v>36790.164323455319</v>
      </c>
      <c r="L33" s="334">
        <v>36922.614078936735</v>
      </c>
      <c r="M33" s="334">
        <v>38241.319564469835</v>
      </c>
      <c r="N33" s="335">
        <f t="shared" si="2"/>
        <v>417237.30812794302</v>
      </c>
      <c r="O33" s="119"/>
    </row>
    <row r="34" spans="1:15" ht="20.100000000000001" customHeight="1" x14ac:dyDescent="0.25">
      <c r="A34" s="125" t="s">
        <v>308</v>
      </c>
      <c r="B34" s="334">
        <v>0</v>
      </c>
      <c r="C34" s="334">
        <v>0</v>
      </c>
      <c r="D34" s="334">
        <v>0</v>
      </c>
      <c r="E34" s="334">
        <v>0</v>
      </c>
      <c r="F34" s="334">
        <v>0</v>
      </c>
      <c r="G34" s="334">
        <v>0</v>
      </c>
      <c r="H34" s="334">
        <v>0</v>
      </c>
      <c r="I34" s="334">
        <v>0</v>
      </c>
      <c r="J34" s="334">
        <v>0</v>
      </c>
      <c r="K34" s="334"/>
      <c r="L34" s="334"/>
      <c r="M34" s="334"/>
      <c r="N34" s="335">
        <f t="shared" si="2"/>
        <v>0</v>
      </c>
      <c r="O34" s="119"/>
    </row>
    <row r="35" spans="1:15" ht="20.100000000000001" customHeight="1" x14ac:dyDescent="0.25">
      <c r="A35" s="194" t="s">
        <v>177</v>
      </c>
      <c r="B35" s="336">
        <v>1028.93</v>
      </c>
      <c r="C35" s="336">
        <v>1245.96</v>
      </c>
      <c r="D35" s="336">
        <v>1245.96</v>
      </c>
      <c r="E35" s="336">
        <v>1465.24</v>
      </c>
      <c r="F35" s="336">
        <v>1709.86</v>
      </c>
      <c r="G35" s="336">
        <v>1723.22</v>
      </c>
      <c r="H35" s="336">
        <v>1954.66</v>
      </c>
      <c r="I35" s="336">
        <v>1967.94</v>
      </c>
      <c r="J35" s="336">
        <v>1811.35</v>
      </c>
      <c r="K35" s="336">
        <v>2029.22</v>
      </c>
      <c r="L35" s="336">
        <v>1955.52</v>
      </c>
      <c r="M35" s="336">
        <v>1545.29</v>
      </c>
      <c r="N35" s="335">
        <f t="shared" si="2"/>
        <v>19683.150000000001</v>
      </c>
      <c r="O35" s="119"/>
    </row>
    <row r="36" spans="1:15" ht="20.100000000000001" customHeight="1" x14ac:dyDescent="0.25">
      <c r="A36" s="125" t="s">
        <v>399</v>
      </c>
      <c r="B36" s="336">
        <v>0</v>
      </c>
      <c r="C36" s="336">
        <v>0</v>
      </c>
      <c r="D36" s="336">
        <v>0</v>
      </c>
      <c r="E36" s="336">
        <v>0</v>
      </c>
      <c r="F36" s="336">
        <v>0</v>
      </c>
      <c r="G36" s="336">
        <v>0</v>
      </c>
      <c r="H36" s="336">
        <v>0</v>
      </c>
      <c r="I36" s="336">
        <v>0</v>
      </c>
      <c r="J36" s="336">
        <v>0</v>
      </c>
      <c r="K36" s="336">
        <v>0</v>
      </c>
      <c r="L36" s="336">
        <v>0</v>
      </c>
      <c r="M36" s="336">
        <v>0</v>
      </c>
      <c r="N36" s="335">
        <f t="shared" si="2"/>
        <v>0</v>
      </c>
      <c r="O36" s="119"/>
    </row>
    <row r="37" spans="1:15" ht="20.100000000000001" customHeight="1" x14ac:dyDescent="0.25">
      <c r="A37" s="231" t="s">
        <v>15</v>
      </c>
      <c r="B37" s="335">
        <f t="shared" ref="B37:M37" si="3">SUM(B23:B36)</f>
        <v>52446.150536299996</v>
      </c>
      <c r="C37" s="335">
        <f t="shared" si="3"/>
        <v>45405.40064798353</v>
      </c>
      <c r="D37" s="335">
        <f t="shared" si="3"/>
        <v>51735.262456380769</v>
      </c>
      <c r="E37" s="335">
        <f t="shared" si="3"/>
        <v>55791.632727368473</v>
      </c>
      <c r="F37" s="335">
        <f t="shared" si="3"/>
        <v>58760.6177016</v>
      </c>
      <c r="G37" s="335">
        <f t="shared" si="3"/>
        <v>58294.690749252848</v>
      </c>
      <c r="H37" s="335">
        <f t="shared" si="3"/>
        <v>64099.551310795068</v>
      </c>
      <c r="I37" s="335">
        <f t="shared" si="3"/>
        <v>59815.048685609159</v>
      </c>
      <c r="J37" s="335">
        <f t="shared" si="3"/>
        <v>55977.320908660593</v>
      </c>
      <c r="K37" s="335">
        <f t="shared" si="3"/>
        <v>59540.945870862954</v>
      </c>
      <c r="L37" s="335">
        <f t="shared" si="3"/>
        <v>60200.67939151216</v>
      </c>
      <c r="M37" s="335">
        <f t="shared" si="3"/>
        <v>62487.104740158647</v>
      </c>
      <c r="N37" s="335">
        <f t="shared" si="2"/>
        <v>684554.40572648426</v>
      </c>
      <c r="O37" s="119"/>
    </row>
    <row r="38" spans="1:15" ht="12.75" customHeight="1" x14ac:dyDescent="0.25">
      <c r="A38" s="118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8"/>
      <c r="M38" s="198"/>
      <c r="N38" s="197"/>
      <c r="O38" s="119"/>
    </row>
    <row r="39" spans="1:15" ht="12.75" customHeight="1" x14ac:dyDescent="0.25">
      <c r="O39" s="119"/>
    </row>
    <row r="40" spans="1:15" ht="16.5" customHeight="1" x14ac:dyDescent="0.25"/>
    <row r="41" spans="1:15" ht="16.5" customHeight="1" x14ac:dyDescent="0.25"/>
    <row r="42" spans="1:15" ht="16.5" customHeight="1" x14ac:dyDescent="0.25"/>
    <row r="43" spans="1:15" ht="16.5" customHeight="1" x14ac:dyDescent="0.25"/>
    <row r="44" spans="1:15" ht="16.5" customHeight="1" x14ac:dyDescent="0.25"/>
    <row r="45" spans="1:15" ht="16.5" customHeight="1" x14ac:dyDescent="0.25"/>
    <row r="46" spans="1:15" ht="16.5" customHeight="1" x14ac:dyDescent="0.25"/>
    <row r="47" spans="1:15" ht="16.5" customHeight="1" x14ac:dyDescent="0.25"/>
    <row r="48" spans="1:15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51"/>
  <sheetViews>
    <sheetView topLeftCell="A19" zoomScale="115" zoomScaleNormal="115" workbookViewId="0">
      <selection activeCell="L39" sqref="L39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80" customFormat="1" ht="12.75" x14ac:dyDescent="0.2">
      <c r="A8" s="292" t="s">
        <v>81</v>
      </c>
      <c r="B8" s="66"/>
      <c r="C8" s="66"/>
      <c r="D8" s="66"/>
      <c r="E8" s="66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86" t="s">
        <v>83</v>
      </c>
      <c r="C12" s="293" t="s">
        <v>84</v>
      </c>
      <c r="D12" s="294" t="s">
        <v>15</v>
      </c>
      <c r="E12" s="4"/>
    </row>
    <row r="13" spans="1:5" x14ac:dyDescent="0.25">
      <c r="A13" s="4"/>
      <c r="B13" s="287" t="s">
        <v>85</v>
      </c>
      <c r="C13" s="295" t="s">
        <v>86</v>
      </c>
      <c r="D13" s="296"/>
      <c r="E13" s="4"/>
    </row>
    <row r="14" spans="1:5" x14ac:dyDescent="0.25">
      <c r="A14" s="4"/>
      <c r="B14" s="648">
        <f>+'11'!D24</f>
        <v>269187.04700000002</v>
      </c>
      <c r="C14" s="651">
        <f>+'11'!H47</f>
        <v>16475352.429735489</v>
      </c>
      <c r="D14" s="654">
        <f>SUM(B14:C16)</f>
        <v>16744539.476735489</v>
      </c>
      <c r="E14" s="4"/>
    </row>
    <row r="15" spans="1:5" x14ac:dyDescent="0.25">
      <c r="A15" s="4"/>
      <c r="B15" s="649"/>
      <c r="C15" s="652"/>
      <c r="D15" s="655"/>
      <c r="E15" s="523"/>
    </row>
    <row r="16" spans="1:5" ht="14.25" thickBot="1" x14ac:dyDescent="0.3">
      <c r="A16" s="4"/>
      <c r="B16" s="650"/>
      <c r="C16" s="653"/>
      <c r="D16" s="656"/>
      <c r="E16" s="4"/>
    </row>
    <row r="17" spans="1:8" x14ac:dyDescent="0.25">
      <c r="A17" s="4"/>
      <c r="B17" s="4"/>
      <c r="C17" s="4"/>
      <c r="D17" s="4"/>
      <c r="E17" s="4"/>
    </row>
    <row r="18" spans="1:8" x14ac:dyDescent="0.25">
      <c r="A18" s="4"/>
      <c r="B18" s="4"/>
      <c r="C18" s="4"/>
      <c r="D18" s="4"/>
      <c r="E18" s="4"/>
      <c r="G18" s="119"/>
      <c r="H18" s="119"/>
    </row>
    <row r="19" spans="1:8" s="80" customFormat="1" ht="12.75" x14ac:dyDescent="0.2">
      <c r="A19" s="66"/>
      <c r="B19" s="292" t="s">
        <v>320</v>
      </c>
      <c r="C19" s="66"/>
      <c r="D19" s="66"/>
      <c r="E19" s="66"/>
      <c r="G19" s="145"/>
      <c r="H19" s="145"/>
    </row>
    <row r="20" spans="1:8" ht="14.25" thickBot="1" x14ac:dyDescent="0.3">
      <c r="A20" s="4"/>
      <c r="B20" s="4"/>
      <c r="C20" s="4"/>
      <c r="D20" s="4"/>
      <c r="E20" s="4"/>
      <c r="G20" s="119"/>
      <c r="H20" s="119"/>
    </row>
    <row r="21" spans="1:8" x14ac:dyDescent="0.25">
      <c r="A21" s="4"/>
      <c r="B21" s="298" t="s">
        <v>83</v>
      </c>
      <c r="C21" s="299" t="s">
        <v>87</v>
      </c>
      <c r="D21" s="300" t="s">
        <v>15</v>
      </c>
      <c r="E21" s="4"/>
      <c r="G21" s="119"/>
      <c r="H21" s="119"/>
    </row>
    <row r="22" spans="1:8" x14ac:dyDescent="0.25">
      <c r="A22" s="4"/>
      <c r="B22" s="301"/>
      <c r="C22" s="302"/>
      <c r="D22" s="303"/>
      <c r="E22" s="4"/>
      <c r="G22" s="119"/>
      <c r="H22" s="119"/>
    </row>
    <row r="23" spans="1:8" x14ac:dyDescent="0.25">
      <c r="A23" s="4"/>
      <c r="B23" s="639">
        <f>+'35'!E24</f>
        <v>1294945.768774</v>
      </c>
      <c r="C23" s="297"/>
      <c r="D23" s="640">
        <f>+B23+C23</f>
        <v>1294945.768774</v>
      </c>
      <c r="E23" s="4"/>
      <c r="G23" s="119"/>
      <c r="H23" s="119"/>
    </row>
    <row r="24" spans="1:8" x14ac:dyDescent="0.25">
      <c r="A24" s="4"/>
      <c r="B24" s="304"/>
      <c r="C24" s="305"/>
      <c r="D24" s="306"/>
      <c r="E24" s="4"/>
      <c r="G24" s="120"/>
      <c r="H24" s="119"/>
    </row>
    <row r="25" spans="1:8" ht="14.25" thickBot="1" x14ac:dyDescent="0.3">
      <c r="A25" s="4"/>
      <c r="B25" s="307"/>
      <c r="C25" s="308"/>
      <c r="D25" s="309"/>
      <c r="E25" s="4"/>
      <c r="G25" s="119"/>
      <c r="H25" s="119"/>
    </row>
    <row r="26" spans="1:8" x14ac:dyDescent="0.25">
      <c r="A26" s="4"/>
      <c r="B26" s="4"/>
      <c r="C26" s="4"/>
      <c r="D26" s="4"/>
      <c r="E26" s="4"/>
    </row>
    <row r="27" spans="1:8" x14ac:dyDescent="0.25">
      <c r="A27" s="4"/>
      <c r="B27" s="4" t="s">
        <v>321</v>
      </c>
      <c r="C27" s="4"/>
      <c r="D27" s="4"/>
      <c r="E27" s="4"/>
    </row>
    <row r="28" spans="1:8" x14ac:dyDescent="0.25">
      <c r="A28" s="4"/>
      <c r="B28" s="4"/>
      <c r="C28" s="4"/>
      <c r="D28" s="4"/>
      <c r="E28" s="4"/>
    </row>
    <row r="29" spans="1:8" s="80" customFormat="1" ht="12.75" x14ac:dyDescent="0.2">
      <c r="A29" s="66"/>
      <c r="B29" s="292" t="s">
        <v>88</v>
      </c>
      <c r="C29" s="66"/>
      <c r="D29" s="66"/>
      <c r="E29" s="66"/>
    </row>
    <row r="30" spans="1:8" ht="14.25" thickBot="1" x14ac:dyDescent="0.3">
      <c r="A30" s="4"/>
      <c r="B30" s="4"/>
      <c r="C30" s="4"/>
      <c r="D30" s="4"/>
      <c r="E30" s="4"/>
    </row>
    <row r="31" spans="1:8" x14ac:dyDescent="0.25">
      <c r="A31" s="4"/>
      <c r="B31" s="310" t="s">
        <v>89</v>
      </c>
      <c r="C31" s="299" t="s">
        <v>327</v>
      </c>
      <c r="D31" s="311" t="s">
        <v>90</v>
      </c>
      <c r="E31" s="4"/>
    </row>
    <row r="32" spans="1:8" x14ac:dyDescent="0.25">
      <c r="A32" s="4"/>
      <c r="B32" s="312"/>
      <c r="C32" s="313"/>
      <c r="D32" s="314"/>
      <c r="E32" s="4"/>
    </row>
    <row r="33" spans="1:6" x14ac:dyDescent="0.25">
      <c r="A33" s="4"/>
      <c r="B33" s="641">
        <f>'34_2'!N19</f>
        <v>16744539.476735489</v>
      </c>
      <c r="C33" s="297">
        <f>+SUM('42_3'!E6:E12)/0.55+SUM('42_3'!E13:E17)/0.508</f>
        <v>2432916.2623969996</v>
      </c>
      <c r="D33" s="642">
        <f>+B33+C33</f>
        <v>19177455.73913249</v>
      </c>
      <c r="E33" s="523"/>
    </row>
    <row r="34" spans="1:6" ht="14.25" thickBot="1" x14ac:dyDescent="0.3">
      <c r="A34" s="4"/>
      <c r="B34" s="307"/>
      <c r="C34" s="315"/>
      <c r="D34" s="309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328</v>
      </c>
      <c r="C36" s="4"/>
      <c r="D36" s="4"/>
      <c r="E36" s="4"/>
      <c r="F36" s="20"/>
    </row>
    <row r="37" spans="1:6" x14ac:dyDescent="0.25">
      <c r="A37" s="4"/>
      <c r="B37" s="3" t="s">
        <v>322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80" customFormat="1" ht="12.75" x14ac:dyDescent="0.2">
      <c r="A39" s="292" t="s">
        <v>153</v>
      </c>
      <c r="B39" s="66"/>
      <c r="C39" s="66"/>
      <c r="D39" s="66"/>
      <c r="E39" s="66"/>
    </row>
    <row r="40" spans="1:6" ht="14.25" thickBot="1" x14ac:dyDescent="0.3"/>
    <row r="41" spans="1:6" x14ac:dyDescent="0.25">
      <c r="B41" s="310" t="s">
        <v>154</v>
      </c>
      <c r="C41" s="300" t="s">
        <v>66</v>
      </c>
    </row>
    <row r="42" spans="1:6" x14ac:dyDescent="0.25">
      <c r="B42" s="301"/>
      <c r="C42" s="316"/>
    </row>
    <row r="43" spans="1:6" x14ac:dyDescent="0.25">
      <c r="B43" s="641">
        <f>+'43'!C19</f>
        <v>0</v>
      </c>
      <c r="C43" s="643">
        <f>'48_2'!J19</f>
        <v>1572322.1795890001</v>
      </c>
      <c r="D43" s="185"/>
    </row>
    <row r="44" spans="1:6" ht="14.25" thickBot="1" x14ac:dyDescent="0.3">
      <c r="B44" s="307"/>
      <c r="C44" s="317"/>
    </row>
    <row r="46" spans="1:6" x14ac:dyDescent="0.25">
      <c r="B46" s="12"/>
    </row>
    <row r="51" spans="3:3" x14ac:dyDescent="0.25">
      <c r="C51" s="166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topLeftCell="A7" zoomScale="71" zoomScaleNormal="71" workbookViewId="0">
      <selection activeCell="L39" sqref="L39"/>
    </sheetView>
  </sheetViews>
  <sheetFormatPr baseColWidth="10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5" width="11.42578125" style="28"/>
    <col min="16" max="16384" width="11.42578125" style="8"/>
  </cols>
  <sheetData>
    <row r="1" spans="1:15" x14ac:dyDescent="0.25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ht="20.100000000000001" customHeight="1" x14ac:dyDescent="0.25">
      <c r="A3" s="117" t="s">
        <v>193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35" t="s">
        <v>13</v>
      </c>
      <c r="N4" s="35" t="s">
        <v>22</v>
      </c>
    </row>
    <row r="5" spans="1:15" ht="20.100000000000001" customHeight="1" x14ac:dyDescent="0.25">
      <c r="A5" s="125" t="s">
        <v>162</v>
      </c>
      <c r="B5" s="322">
        <v>6799.6570695000009</v>
      </c>
      <c r="C5" s="322">
        <v>6127.8238564280573</v>
      </c>
      <c r="D5" s="322">
        <v>6854.5239128895864</v>
      </c>
      <c r="E5" s="322">
        <v>6461.0666398956564</v>
      </c>
      <c r="F5" s="322">
        <v>6709.9743352999994</v>
      </c>
      <c r="G5" s="322">
        <v>6260.91008238841</v>
      </c>
      <c r="H5" s="322">
        <v>6616.3702166507901</v>
      </c>
      <c r="I5" s="322">
        <v>6920.0898248091635</v>
      </c>
      <c r="J5" s="322">
        <v>6547.218409959286</v>
      </c>
      <c r="K5" s="322">
        <v>6618.7385434857615</v>
      </c>
      <c r="L5" s="322">
        <v>6157.0047543699848</v>
      </c>
      <c r="M5" s="322">
        <v>7375.3561368914452</v>
      </c>
      <c r="N5" s="338">
        <f t="shared" ref="N5:N19" si="0">SUM(B5:M5)</f>
        <v>79448.733782568132</v>
      </c>
      <c r="O5" s="184"/>
    </row>
    <row r="6" spans="1:15" ht="20.100000000000001" customHeight="1" x14ac:dyDescent="0.25">
      <c r="A6" s="125" t="s">
        <v>163</v>
      </c>
      <c r="B6" s="322">
        <v>4660.3712465999997</v>
      </c>
      <c r="C6" s="322">
        <v>4088.19495652874</v>
      </c>
      <c r="D6" s="322">
        <v>5017.1473563098052</v>
      </c>
      <c r="E6" s="322">
        <v>4750.1089242090475</v>
      </c>
      <c r="F6" s="322">
        <v>4883.5596609999993</v>
      </c>
      <c r="G6" s="322">
        <v>4636.5921534307317</v>
      </c>
      <c r="H6" s="322">
        <v>4899.691363158845</v>
      </c>
      <c r="I6" s="322">
        <v>5047.3322425034867</v>
      </c>
      <c r="J6" s="322">
        <v>4834.0004479069685</v>
      </c>
      <c r="K6" s="322">
        <v>4759.2847700704615</v>
      </c>
      <c r="L6" s="322">
        <v>4205.2262661760142</v>
      </c>
      <c r="M6" s="322">
        <v>5127.3478406664262</v>
      </c>
      <c r="N6" s="338">
        <f t="shared" si="0"/>
        <v>56908.857228560526</v>
      </c>
      <c r="O6" s="184"/>
    </row>
    <row r="7" spans="1:15" ht="20.100000000000001" customHeight="1" x14ac:dyDescent="0.25">
      <c r="A7" s="125" t="s">
        <v>164</v>
      </c>
      <c r="B7" s="322">
        <v>1708.1527827</v>
      </c>
      <c r="C7" s="322">
        <v>1531.1261339443677</v>
      </c>
      <c r="D7" s="322">
        <v>1608.0488334951995</v>
      </c>
      <c r="E7" s="322">
        <v>1503.4763053481593</v>
      </c>
      <c r="F7" s="322">
        <v>1507.1394956999998</v>
      </c>
      <c r="G7" s="322">
        <v>1368.8498194888671</v>
      </c>
      <c r="H7" s="322">
        <v>1496.8243877502916</v>
      </c>
      <c r="I7" s="322">
        <v>1497.5327324973434</v>
      </c>
      <c r="J7" s="322">
        <v>1464.5606204459866</v>
      </c>
      <c r="K7" s="322">
        <v>1577.6395743602484</v>
      </c>
      <c r="L7" s="322">
        <v>1263.4332752140217</v>
      </c>
      <c r="M7" s="322">
        <v>1539.5452840080643</v>
      </c>
      <c r="N7" s="338">
        <f t="shared" si="0"/>
        <v>18066.329244952551</v>
      </c>
      <c r="O7" s="184"/>
    </row>
    <row r="8" spans="1:15" ht="20.100000000000001" customHeight="1" x14ac:dyDescent="0.25">
      <c r="A8" s="125" t="s">
        <v>186</v>
      </c>
      <c r="B8" s="322">
        <v>12.419</v>
      </c>
      <c r="C8" s="322">
        <v>6.4239999999999995</v>
      </c>
      <c r="D8" s="322">
        <v>4.9149999999999991</v>
      </c>
      <c r="E8" s="322">
        <v>8.8810000000000002</v>
      </c>
      <c r="F8" s="322">
        <v>6.2389999999999999</v>
      </c>
      <c r="G8" s="322">
        <v>6.274</v>
      </c>
      <c r="H8" s="322">
        <v>10.365</v>
      </c>
      <c r="I8" s="322">
        <v>16.245000000000001</v>
      </c>
      <c r="J8" s="322"/>
      <c r="K8" s="322">
        <v>10.156000000000001</v>
      </c>
      <c r="L8" s="322">
        <v>2.41</v>
      </c>
      <c r="M8" s="322">
        <v>20.128999999999998</v>
      </c>
      <c r="N8" s="338">
        <f t="shared" si="0"/>
        <v>104.45699999999999</v>
      </c>
      <c r="O8" s="184"/>
    </row>
    <row r="9" spans="1:15" ht="20.100000000000001" customHeight="1" x14ac:dyDescent="0.25">
      <c r="A9" s="125" t="s">
        <v>165</v>
      </c>
      <c r="B9" s="322">
        <v>8954.5319999999992</v>
      </c>
      <c r="C9" s="322">
        <v>7965.8650000000007</v>
      </c>
      <c r="D9" s="322">
        <v>8497.5319999999992</v>
      </c>
      <c r="E9" s="322">
        <v>8698.2209999999995</v>
      </c>
      <c r="F9" s="322">
        <v>10363.191000000001</v>
      </c>
      <c r="G9" s="322">
        <v>9004.473</v>
      </c>
      <c r="H9" s="322">
        <v>9977.1579999999976</v>
      </c>
      <c r="I9" s="322">
        <v>9734.4860000000008</v>
      </c>
      <c r="J9" s="322">
        <v>9437.7069999999985</v>
      </c>
      <c r="K9" s="322">
        <v>9093.1670000000013</v>
      </c>
      <c r="L9" s="322">
        <v>8496.7209999999995</v>
      </c>
      <c r="M9" s="322">
        <v>8539.6959999999999</v>
      </c>
      <c r="N9" s="338">
        <f t="shared" si="0"/>
        <v>108762.749</v>
      </c>
      <c r="O9" s="184"/>
    </row>
    <row r="10" spans="1:15" ht="20.100000000000001" customHeight="1" x14ac:dyDescent="0.25">
      <c r="A10" s="125" t="s">
        <v>166</v>
      </c>
      <c r="B10" s="322">
        <v>14.85</v>
      </c>
      <c r="C10" s="322">
        <v>3.22</v>
      </c>
      <c r="D10" s="322">
        <v>19.45</v>
      </c>
      <c r="E10" s="8">
        <v>7.73</v>
      </c>
      <c r="F10" s="322">
        <v>23.85</v>
      </c>
      <c r="G10" s="322">
        <v>44.21</v>
      </c>
      <c r="H10" s="322">
        <v>30.17</v>
      </c>
      <c r="I10" s="322">
        <v>29.12</v>
      </c>
      <c r="J10" s="322">
        <v>7.14</v>
      </c>
      <c r="K10" s="322">
        <v>10.74</v>
      </c>
      <c r="L10" s="322">
        <v>1.08</v>
      </c>
      <c r="M10" s="322">
        <v>1.42</v>
      </c>
      <c r="N10" s="338">
        <f t="shared" si="0"/>
        <v>192.98000000000002</v>
      </c>
      <c r="O10" s="184"/>
    </row>
    <row r="11" spans="1:15" ht="20.100000000000001" customHeight="1" x14ac:dyDescent="0.25">
      <c r="A11" s="125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/>
      <c r="L11" s="322"/>
      <c r="M11" s="322"/>
      <c r="N11" s="338">
        <f t="shared" si="0"/>
        <v>0</v>
      </c>
      <c r="O11" s="184"/>
    </row>
    <row r="12" spans="1:15" ht="20.100000000000001" customHeight="1" x14ac:dyDescent="0.25">
      <c r="A12" s="125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/>
      <c r="L12" s="322"/>
      <c r="M12" s="322"/>
      <c r="N12" s="338">
        <f t="shared" si="0"/>
        <v>0</v>
      </c>
      <c r="O12" s="184"/>
    </row>
    <row r="13" spans="1:15" ht="20.100000000000001" customHeight="1" x14ac:dyDescent="0.25">
      <c r="A13" s="125" t="s">
        <v>169</v>
      </c>
      <c r="B13" s="322">
        <v>4477.8599999999997</v>
      </c>
      <c r="C13" s="322">
        <v>3132.7659999999996</v>
      </c>
      <c r="D13" s="322">
        <v>3679.1929999999998</v>
      </c>
      <c r="E13" s="322">
        <v>5487.902</v>
      </c>
      <c r="F13" s="322">
        <v>6857.9859999999999</v>
      </c>
      <c r="G13" s="322">
        <v>4066.5589999999997</v>
      </c>
      <c r="H13" s="322">
        <v>4865.2759999999998</v>
      </c>
      <c r="I13" s="322">
        <v>4513.3230000000003</v>
      </c>
      <c r="J13" s="322">
        <v>4011.2530000000002</v>
      </c>
      <c r="K13" s="322">
        <v>4491.26</v>
      </c>
      <c r="L13" s="322">
        <v>4323.2849999999999</v>
      </c>
      <c r="M13" s="322">
        <v>3654.13</v>
      </c>
      <c r="N13" s="338">
        <f t="shared" si="0"/>
        <v>53560.792999999998</v>
      </c>
      <c r="O13" s="184"/>
    </row>
    <row r="14" spans="1:15" ht="20.100000000000001" customHeight="1" x14ac:dyDescent="0.25">
      <c r="A14" s="125" t="s">
        <v>170</v>
      </c>
      <c r="B14" s="322">
        <v>18927.489999999998</v>
      </c>
      <c r="C14" s="322">
        <v>17716.11</v>
      </c>
      <c r="D14" s="322">
        <v>18822.41</v>
      </c>
      <c r="E14" s="322">
        <v>18630.66</v>
      </c>
      <c r="F14" s="322">
        <v>18703.95</v>
      </c>
      <c r="G14" s="322">
        <v>18020.259999999998</v>
      </c>
      <c r="H14" s="322">
        <v>19262.95</v>
      </c>
      <c r="I14" s="322">
        <v>18996.690000000002</v>
      </c>
      <c r="J14" s="322">
        <v>17392.93</v>
      </c>
      <c r="K14" s="322">
        <v>19148.45</v>
      </c>
      <c r="L14" s="322">
        <v>18312.71</v>
      </c>
      <c r="M14" s="322">
        <v>18759.028999999999</v>
      </c>
      <c r="N14" s="338">
        <f t="shared" si="0"/>
        <v>222693.639</v>
      </c>
      <c r="O14" s="184"/>
    </row>
    <row r="15" spans="1:15" ht="20.100000000000001" customHeight="1" x14ac:dyDescent="0.25">
      <c r="A15" s="125" t="s">
        <v>307</v>
      </c>
      <c r="B15" s="322">
        <v>143016.4118882</v>
      </c>
      <c r="C15" s="322">
        <v>125156.43052567192</v>
      </c>
      <c r="D15" s="322">
        <v>130777.80698204122</v>
      </c>
      <c r="E15" s="322">
        <v>147226.14830304059</v>
      </c>
      <c r="F15" s="322">
        <v>152335.89826299998</v>
      </c>
      <c r="G15" s="322">
        <v>143411.65996245321</v>
      </c>
      <c r="H15" s="322">
        <v>150891.34136987917</v>
      </c>
      <c r="I15" s="322">
        <v>155386.79411936595</v>
      </c>
      <c r="J15" s="322">
        <v>145131.72750783945</v>
      </c>
      <c r="K15" s="322">
        <v>150220.0387332527</v>
      </c>
      <c r="L15" s="322">
        <v>149870.78212221671</v>
      </c>
      <c r="M15" s="322">
        <v>152943.66262561455</v>
      </c>
      <c r="N15" s="338">
        <f t="shared" si="0"/>
        <v>1746368.7024025754</v>
      </c>
      <c r="O15" s="184"/>
    </row>
    <row r="16" spans="1:15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22"/>
      <c r="M16" s="322"/>
      <c r="N16" s="338">
        <f t="shared" si="0"/>
        <v>0</v>
      </c>
      <c r="O16" s="184"/>
    </row>
    <row r="17" spans="1:15" ht="20.100000000000001" customHeight="1" x14ac:dyDescent="0.25">
      <c r="A17" s="125" t="s">
        <v>177</v>
      </c>
      <c r="B17" s="322">
        <v>351</v>
      </c>
      <c r="C17" s="322">
        <v>291</v>
      </c>
      <c r="D17" s="322">
        <v>291</v>
      </c>
      <c r="E17" s="322">
        <v>336</v>
      </c>
      <c r="F17" s="322">
        <v>387</v>
      </c>
      <c r="G17" s="322">
        <v>325</v>
      </c>
      <c r="H17" s="322">
        <v>355</v>
      </c>
      <c r="I17" s="322">
        <v>355</v>
      </c>
      <c r="J17" s="322">
        <v>353</v>
      </c>
      <c r="K17" s="322">
        <v>373</v>
      </c>
      <c r="L17" s="322">
        <v>373</v>
      </c>
      <c r="M17" s="322">
        <v>395</v>
      </c>
      <c r="N17" s="338">
        <f t="shared" si="0"/>
        <v>4185</v>
      </c>
      <c r="O17" s="184"/>
    </row>
    <row r="18" spans="1:15" ht="20.100000000000001" customHeight="1" x14ac:dyDescent="0.25">
      <c r="A18" s="125" t="s">
        <v>399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8">
        <f t="shared" si="0"/>
        <v>0</v>
      </c>
      <c r="O18" s="184"/>
    </row>
    <row r="19" spans="1:15" ht="20.100000000000001" customHeight="1" x14ac:dyDescent="0.25">
      <c r="A19" s="234" t="s">
        <v>15</v>
      </c>
      <c r="B19" s="321">
        <f t="shared" ref="B19:M19" si="1">SUM(B5:B18)</f>
        <v>188922.74398699999</v>
      </c>
      <c r="C19" s="321">
        <f t="shared" si="1"/>
        <v>166018.96047257309</v>
      </c>
      <c r="D19" s="321">
        <f t="shared" si="1"/>
        <v>175572.0270847358</v>
      </c>
      <c r="E19" s="321">
        <f t="shared" si="1"/>
        <v>193110.19417249347</v>
      </c>
      <c r="F19" s="321">
        <f t="shared" si="1"/>
        <v>201778.787755</v>
      </c>
      <c r="G19" s="321">
        <f t="shared" si="1"/>
        <v>187144.78801776122</v>
      </c>
      <c r="H19" s="321">
        <f t="shared" si="1"/>
        <v>198405.14633743907</v>
      </c>
      <c r="I19" s="321">
        <f t="shared" si="1"/>
        <v>202496.61291917594</v>
      </c>
      <c r="J19" s="321">
        <f t="shared" si="1"/>
        <v>189179.53698615168</v>
      </c>
      <c r="K19" s="321">
        <f t="shared" si="1"/>
        <v>196302.47462116918</v>
      </c>
      <c r="L19" s="321">
        <f t="shared" si="1"/>
        <v>193005.65241797673</v>
      </c>
      <c r="M19" s="321">
        <f t="shared" si="1"/>
        <v>198355.31588718051</v>
      </c>
      <c r="N19" s="338">
        <f t="shared" si="0"/>
        <v>2290292.2406586567</v>
      </c>
      <c r="O19" s="184"/>
    </row>
    <row r="20" spans="1:15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58"/>
      <c r="O20" s="184"/>
    </row>
    <row r="21" spans="1:15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  <c r="O21" s="184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84"/>
    </row>
    <row r="23" spans="1:15" ht="20.100000000000001" customHeight="1" x14ac:dyDescent="0.25">
      <c r="A23" s="117" t="s">
        <v>194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84"/>
    </row>
    <row r="24" spans="1:15" ht="20.100000000000001" customHeight="1" x14ac:dyDescent="0.25">
      <c r="A24" s="35" t="s">
        <v>101</v>
      </c>
      <c r="B24" s="35" t="s">
        <v>2</v>
      </c>
      <c r="C24" s="35" t="s">
        <v>3</v>
      </c>
      <c r="D24" s="35" t="s">
        <v>4</v>
      </c>
      <c r="E24" s="35" t="s">
        <v>5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10</v>
      </c>
      <c r="K24" s="35" t="s">
        <v>11</v>
      </c>
      <c r="L24" s="35" t="s">
        <v>12</v>
      </c>
      <c r="M24" s="35" t="s">
        <v>13</v>
      </c>
      <c r="N24" s="35" t="s">
        <v>22</v>
      </c>
      <c r="O24" s="184"/>
    </row>
    <row r="25" spans="1:15" ht="20.100000000000001" customHeight="1" x14ac:dyDescent="0.25">
      <c r="A25" s="125" t="s">
        <v>162</v>
      </c>
      <c r="B25" s="322">
        <v>4869.4979389999999</v>
      </c>
      <c r="C25" s="322">
        <v>4767.2341968482424</v>
      </c>
      <c r="D25" s="322">
        <v>4285.7997351733329</v>
      </c>
      <c r="E25" s="322">
        <v>4011.8338764738569</v>
      </c>
      <c r="F25" s="322">
        <v>4060.6671632000002</v>
      </c>
      <c r="G25" s="322">
        <v>3811.1499372884878</v>
      </c>
      <c r="H25" s="322">
        <v>4196.9807743295123</v>
      </c>
      <c r="I25" s="322">
        <v>4153.6247194713824</v>
      </c>
      <c r="J25" s="322">
        <v>4354.6837509021143</v>
      </c>
      <c r="K25" s="322">
        <v>4031.0618643817675</v>
      </c>
      <c r="L25" s="322">
        <v>3858.3277068167836</v>
      </c>
      <c r="M25" s="322">
        <v>4634.5856224744703</v>
      </c>
      <c r="N25" s="338">
        <f t="shared" ref="N25:N39" si="2">SUM(B25:M25)</f>
        <v>51035.447286359944</v>
      </c>
    </row>
    <row r="26" spans="1:15" ht="20.100000000000001" customHeight="1" x14ac:dyDescent="0.25">
      <c r="A26" s="125" t="s">
        <v>163</v>
      </c>
      <c r="B26" s="322">
        <v>1953.4651405</v>
      </c>
      <c r="C26" s="322">
        <v>1941.5625484554937</v>
      </c>
      <c r="D26" s="322">
        <v>1718.3268802392645</v>
      </c>
      <c r="E26" s="322">
        <v>1611.7023199344767</v>
      </c>
      <c r="F26" s="322">
        <v>1668.6106070000001</v>
      </c>
      <c r="G26" s="322">
        <v>1575.5587132723181</v>
      </c>
      <c r="H26" s="322">
        <v>1755.7825021913293</v>
      </c>
      <c r="I26" s="322">
        <v>1680.2353873596171</v>
      </c>
      <c r="J26" s="322">
        <v>1766.8071325369294</v>
      </c>
      <c r="K26" s="322">
        <v>1693.701568292066</v>
      </c>
      <c r="L26" s="322">
        <v>1573.3816696324311</v>
      </c>
      <c r="M26" s="322">
        <v>1796.3529972078495</v>
      </c>
      <c r="N26" s="338">
        <f t="shared" si="2"/>
        <v>20735.487466621777</v>
      </c>
      <c r="O26" s="184"/>
    </row>
    <row r="27" spans="1:15" ht="20.100000000000001" customHeight="1" x14ac:dyDescent="0.25">
      <c r="A27" s="125" t="s">
        <v>164</v>
      </c>
      <c r="B27" s="322">
        <v>1256.7834108000002</v>
      </c>
      <c r="C27" s="322">
        <v>1245.1687521922461</v>
      </c>
      <c r="D27" s="322">
        <v>1125.8038322334733</v>
      </c>
      <c r="E27" s="322">
        <v>1032.851894174275</v>
      </c>
      <c r="F27" s="322">
        <v>979.16662069999995</v>
      </c>
      <c r="G27" s="322">
        <v>928.21772796281357</v>
      </c>
      <c r="H27" s="322">
        <v>1090.2999153413464</v>
      </c>
      <c r="I27" s="322">
        <v>1012.7672318385974</v>
      </c>
      <c r="J27" s="322">
        <v>1129.5196766793622</v>
      </c>
      <c r="K27" s="322">
        <v>971.37296278232179</v>
      </c>
      <c r="L27" s="322">
        <v>855.17152376856302</v>
      </c>
      <c r="M27" s="322">
        <v>1070.2113977871334</v>
      </c>
      <c r="N27" s="338">
        <f t="shared" si="2"/>
        <v>12697.334946260133</v>
      </c>
      <c r="O27" s="184"/>
    </row>
    <row r="28" spans="1:15" ht="20.100000000000001" customHeight="1" x14ac:dyDescent="0.25">
      <c r="A28" s="125" t="s">
        <v>186</v>
      </c>
      <c r="B28" s="322">
        <v>1.58</v>
      </c>
      <c r="C28" s="322">
        <v>5.6040000000000001</v>
      </c>
      <c r="D28" s="322">
        <v>6.6330000000000009</v>
      </c>
      <c r="E28" s="322">
        <v>8.2200000000000006</v>
      </c>
      <c r="F28" s="322">
        <v>7.8730000000000002</v>
      </c>
      <c r="G28" s="322">
        <v>3.7290000000000001</v>
      </c>
      <c r="H28" s="322">
        <v>4.0449999999999999</v>
      </c>
      <c r="I28" s="322">
        <v>7.9049999999999994</v>
      </c>
      <c r="J28" s="322">
        <v>2.8919999999999999</v>
      </c>
      <c r="K28" s="322">
        <v>1.153</v>
      </c>
      <c r="L28" s="322">
        <v>3.093</v>
      </c>
      <c r="M28" s="322">
        <v>2.3230000000000004</v>
      </c>
      <c r="N28" s="338">
        <f t="shared" si="2"/>
        <v>55.050000000000004</v>
      </c>
      <c r="O28" s="184"/>
    </row>
    <row r="29" spans="1:15" ht="20.100000000000001" customHeight="1" x14ac:dyDescent="0.25">
      <c r="A29" s="125" t="s">
        <v>165</v>
      </c>
      <c r="B29" s="322">
        <v>91.10199999999999</v>
      </c>
      <c r="C29" s="322">
        <v>70.460000000000008</v>
      </c>
      <c r="D29" s="322">
        <v>53.77</v>
      </c>
      <c r="E29" s="322">
        <v>72.941000000000003</v>
      </c>
      <c r="F29" s="322">
        <v>61.536999999999999</v>
      </c>
      <c r="G29" s="322">
        <v>52.601999999999997</v>
      </c>
      <c r="H29" s="322">
        <v>91.913000000000011</v>
      </c>
      <c r="I29" s="322">
        <v>105.952</v>
      </c>
      <c r="J29" s="322">
        <v>55.2</v>
      </c>
      <c r="K29" s="322">
        <v>79.181999999999988</v>
      </c>
      <c r="L29" s="322">
        <v>77.584000000000003</v>
      </c>
      <c r="M29" s="322">
        <v>66.905999999999992</v>
      </c>
      <c r="N29" s="338">
        <f t="shared" si="2"/>
        <v>879.14900000000011</v>
      </c>
    </row>
    <row r="30" spans="1:15" ht="20.100000000000001" customHeight="1" x14ac:dyDescent="0.25">
      <c r="A30" s="125" t="s">
        <v>166</v>
      </c>
      <c r="B30" s="322">
        <v>5.72</v>
      </c>
      <c r="C30" s="322">
        <v>0.06</v>
      </c>
      <c r="D30" s="322">
        <v>10.45</v>
      </c>
      <c r="E30" s="322">
        <v>5.3</v>
      </c>
      <c r="F30" s="322">
        <v>26.4</v>
      </c>
      <c r="G30" s="322">
        <v>25.98</v>
      </c>
      <c r="H30" s="322">
        <v>25.92</v>
      </c>
      <c r="I30" s="322">
        <v>19.201000000000001</v>
      </c>
      <c r="J30" s="322">
        <v>1.1000000000000001</v>
      </c>
      <c r="K30" s="322">
        <v>0.5</v>
      </c>
      <c r="L30" s="322">
        <v>0.8</v>
      </c>
      <c r="M30" s="322">
        <v>4.5</v>
      </c>
      <c r="N30" s="338">
        <f t="shared" si="2"/>
        <v>125.931</v>
      </c>
    </row>
    <row r="31" spans="1:15" ht="20.100000000000001" customHeight="1" x14ac:dyDescent="0.25">
      <c r="A31" s="125" t="s">
        <v>167</v>
      </c>
      <c r="B31" s="322">
        <v>9.34</v>
      </c>
      <c r="C31" s="322">
        <v>0</v>
      </c>
      <c r="D31" s="322">
        <v>0</v>
      </c>
      <c r="E31" s="322">
        <v>1063.17</v>
      </c>
      <c r="F31" s="322">
        <v>691.91</v>
      </c>
      <c r="G31" s="322">
        <v>1165.1600000000001</v>
      </c>
      <c r="H31" s="322">
        <v>1447.26</v>
      </c>
      <c r="I31" s="322">
        <v>0</v>
      </c>
      <c r="J31" s="322">
        <v>37.36</v>
      </c>
      <c r="K31" s="322">
        <v>679.15</v>
      </c>
      <c r="L31" s="322">
        <v>399.25</v>
      </c>
      <c r="M31" s="322">
        <v>820.36</v>
      </c>
      <c r="N31" s="338">
        <f t="shared" si="2"/>
        <v>6312.9599999999991</v>
      </c>
    </row>
    <row r="32" spans="1:15" ht="20.100000000000001" customHeight="1" x14ac:dyDescent="0.25">
      <c r="A32" s="125" t="s">
        <v>168</v>
      </c>
      <c r="B32" s="322">
        <v>0</v>
      </c>
      <c r="C32" s="322">
        <v>0</v>
      </c>
      <c r="D32" s="322">
        <v>0</v>
      </c>
      <c r="E32" s="322">
        <v>0</v>
      </c>
      <c r="F32" s="322">
        <v>0</v>
      </c>
      <c r="G32" s="322">
        <v>0</v>
      </c>
      <c r="H32" s="322">
        <v>0</v>
      </c>
      <c r="I32" s="322">
        <v>0</v>
      </c>
      <c r="J32" s="322">
        <v>0</v>
      </c>
      <c r="K32" s="322"/>
      <c r="L32" s="322"/>
      <c r="M32" s="322"/>
      <c r="N32" s="338">
        <f t="shared" si="2"/>
        <v>0</v>
      </c>
    </row>
    <row r="33" spans="1:14" ht="20.100000000000001" customHeight="1" x14ac:dyDescent="0.25">
      <c r="A33" s="125" t="s">
        <v>169</v>
      </c>
      <c r="B33" s="322">
        <v>1561.2279999999998</v>
      </c>
      <c r="C33" s="322">
        <v>983.35300000000007</v>
      </c>
      <c r="D33" s="322">
        <v>798.82500000000005</v>
      </c>
      <c r="E33" s="322">
        <v>1074.971</v>
      </c>
      <c r="F33" s="322">
        <v>2197.4029999999998</v>
      </c>
      <c r="G33" s="322">
        <v>2260.498</v>
      </c>
      <c r="H33" s="322">
        <v>2130.9449999999997</v>
      </c>
      <c r="I33" s="322">
        <v>2432.9519999999998</v>
      </c>
      <c r="J33" s="322">
        <v>2102.85</v>
      </c>
      <c r="K33" s="322">
        <v>2434.0400000000004</v>
      </c>
      <c r="L33" s="322">
        <v>2199.37</v>
      </c>
      <c r="M33" s="322">
        <v>2443.3960000000006</v>
      </c>
      <c r="N33" s="338">
        <f t="shared" si="2"/>
        <v>22619.830999999998</v>
      </c>
    </row>
    <row r="34" spans="1:14" ht="20.100000000000001" customHeight="1" x14ac:dyDescent="0.25">
      <c r="A34" s="125" t="s">
        <v>170</v>
      </c>
      <c r="B34" s="322">
        <v>12329.95</v>
      </c>
      <c r="C34" s="322">
        <v>11100.9</v>
      </c>
      <c r="D34" s="322">
        <v>12112.43</v>
      </c>
      <c r="E34" s="322">
        <v>10902.630000000001</v>
      </c>
      <c r="F34" s="322">
        <v>11506.900000000001</v>
      </c>
      <c r="G34" s="322">
        <v>11207.71</v>
      </c>
      <c r="H34" s="322">
        <v>11869.54</v>
      </c>
      <c r="I34" s="322">
        <v>12111.18</v>
      </c>
      <c r="J34" s="322">
        <v>10870.95</v>
      </c>
      <c r="K34" s="322">
        <v>11676.310000000001</v>
      </c>
      <c r="L34" s="322">
        <v>11074.6</v>
      </c>
      <c r="M34" s="322">
        <v>12568.878000000001</v>
      </c>
      <c r="N34" s="338">
        <f t="shared" si="2"/>
        <v>139331.978</v>
      </c>
    </row>
    <row r="35" spans="1:14" ht="20.100000000000001" customHeight="1" x14ac:dyDescent="0.25">
      <c r="A35" s="125" t="s">
        <v>307</v>
      </c>
      <c r="B35" s="322">
        <v>30372.359612699998</v>
      </c>
      <c r="C35" s="322">
        <v>27081.179189753875</v>
      </c>
      <c r="D35" s="322">
        <v>36364.142400776764</v>
      </c>
      <c r="E35" s="322">
        <v>39475.030631055968</v>
      </c>
      <c r="F35" s="322">
        <v>41302.100013999996</v>
      </c>
      <c r="G35" s="322">
        <v>34433.084829565909</v>
      </c>
      <c r="H35" s="322">
        <v>36619.727606512693</v>
      </c>
      <c r="I35" s="322">
        <v>35960.765743581273</v>
      </c>
      <c r="J35" s="322">
        <v>32996.035627361038</v>
      </c>
      <c r="K35" s="322">
        <v>34684.906131951335</v>
      </c>
      <c r="L35" s="322">
        <v>33368.320609717164</v>
      </c>
      <c r="M35" s="322">
        <v>35822.307498825641</v>
      </c>
      <c r="N35" s="338">
        <f t="shared" si="2"/>
        <v>418479.95989580161</v>
      </c>
    </row>
    <row r="36" spans="1:14" ht="20.100000000000001" customHeight="1" x14ac:dyDescent="0.25">
      <c r="A36" s="125" t="s">
        <v>308</v>
      </c>
      <c r="B36" s="322">
        <v>0</v>
      </c>
      <c r="C36" s="322">
        <v>0</v>
      </c>
      <c r="D36" s="322">
        <v>0</v>
      </c>
      <c r="E36" s="322">
        <v>0</v>
      </c>
      <c r="F36" s="322">
        <v>0</v>
      </c>
      <c r="G36" s="322">
        <v>0</v>
      </c>
      <c r="H36" s="322">
        <v>0</v>
      </c>
      <c r="I36" s="322">
        <v>0</v>
      </c>
      <c r="J36" s="322">
        <v>0</v>
      </c>
      <c r="K36" s="322"/>
      <c r="L36" s="322"/>
      <c r="M36" s="322"/>
      <c r="N36" s="338">
        <f t="shared" si="2"/>
        <v>0</v>
      </c>
    </row>
    <row r="37" spans="1:14" ht="20.100000000000001" customHeight="1" x14ac:dyDescent="0.25">
      <c r="A37" s="125" t="s">
        <v>177</v>
      </c>
      <c r="B37" s="322">
        <v>885.7</v>
      </c>
      <c r="C37" s="322">
        <v>681.1</v>
      </c>
      <c r="D37" s="322">
        <v>681.1</v>
      </c>
      <c r="E37" s="322">
        <v>653.6</v>
      </c>
      <c r="F37" s="322">
        <v>470.96</v>
      </c>
      <c r="G37" s="322">
        <v>498.24</v>
      </c>
      <c r="H37" s="322">
        <v>412.12</v>
      </c>
      <c r="I37" s="322">
        <v>403.52</v>
      </c>
      <c r="J37" s="322">
        <v>451.91</v>
      </c>
      <c r="K37" s="322">
        <v>521.58000000000004</v>
      </c>
      <c r="L37" s="322">
        <v>492.7</v>
      </c>
      <c r="M37" s="322">
        <v>397.23</v>
      </c>
      <c r="N37" s="338">
        <f t="shared" si="2"/>
        <v>6549.76</v>
      </c>
    </row>
    <row r="38" spans="1:14" ht="15" x14ac:dyDescent="0.25">
      <c r="A38" s="125" t="s">
        <v>399</v>
      </c>
      <c r="B38" s="336">
        <v>0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8">
        <f t="shared" si="2"/>
        <v>0</v>
      </c>
    </row>
    <row r="39" spans="1:14" ht="15" x14ac:dyDescent="0.25">
      <c r="A39" s="234" t="s">
        <v>15</v>
      </c>
      <c r="B39" s="319">
        <f t="shared" ref="B39:M39" si="3">SUM(B25:B38)</f>
        <v>53336.726102999994</v>
      </c>
      <c r="C39" s="319">
        <f t="shared" si="3"/>
        <v>47876.621687249855</v>
      </c>
      <c r="D39" s="319">
        <f t="shared" si="3"/>
        <v>57157.280848422837</v>
      </c>
      <c r="E39" s="319">
        <f t="shared" si="3"/>
        <v>59912.250721638578</v>
      </c>
      <c r="F39" s="319">
        <f t="shared" si="3"/>
        <v>62973.527404899993</v>
      </c>
      <c r="G39" s="319">
        <f t="shared" si="3"/>
        <v>55961.930208089521</v>
      </c>
      <c r="H39" s="319">
        <f t="shared" si="3"/>
        <v>59644.533798374883</v>
      </c>
      <c r="I39" s="319">
        <f t="shared" si="3"/>
        <v>57888.103082250869</v>
      </c>
      <c r="J39" s="319">
        <f t="shared" si="3"/>
        <v>53769.308187479444</v>
      </c>
      <c r="K39" s="319">
        <f t="shared" si="3"/>
        <v>56772.957527407489</v>
      </c>
      <c r="L39" s="319">
        <f t="shared" si="3"/>
        <v>53902.598509934942</v>
      </c>
      <c r="M39" s="319">
        <f t="shared" si="3"/>
        <v>59627.050516295101</v>
      </c>
      <c r="N39" s="338">
        <f t="shared" si="2"/>
        <v>678822.88859504357</v>
      </c>
    </row>
    <row r="40" spans="1:14" x14ac:dyDescent="0.25">
      <c r="A40" s="11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1:14" x14ac:dyDescent="0.25">
      <c r="A41" s="11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4" x14ac:dyDescent="0.25">
      <c r="A42" s="11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topLeftCell="A16" zoomScaleNormal="100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83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22">
        <v>12207.632810499999</v>
      </c>
      <c r="C5" s="322">
        <v>13407.007589965979</v>
      </c>
      <c r="D5" s="322">
        <v>10814.077798186237</v>
      </c>
      <c r="E5" s="322">
        <v>10416.70205438729</v>
      </c>
      <c r="F5" s="322">
        <v>10474.702009300001</v>
      </c>
      <c r="G5" s="322">
        <v>10414.785907785643</v>
      </c>
      <c r="H5" s="322">
        <v>11355.105657185364</v>
      </c>
      <c r="I5" s="322">
        <v>10953.300923495102</v>
      </c>
      <c r="J5" s="322">
        <v>11434.701655963938</v>
      </c>
      <c r="K5" s="322">
        <v>10507.199120741523</v>
      </c>
      <c r="L5" s="339">
        <v>10392.770463845867</v>
      </c>
      <c r="M5" s="339">
        <v>12062.258412779822</v>
      </c>
      <c r="N5" s="340">
        <f t="shared" ref="N5:N19" si="0">SUM(B5:M5)</f>
        <v>134440.24440413679</v>
      </c>
    </row>
    <row r="6" spans="1:14" ht="20.100000000000001" customHeight="1" x14ac:dyDescent="0.25">
      <c r="A6" s="125" t="s">
        <v>163</v>
      </c>
      <c r="B6" s="322">
        <v>5477.5796487999996</v>
      </c>
      <c r="C6" s="322">
        <v>5769.7038425289629</v>
      </c>
      <c r="D6" s="322">
        <v>4861.5325038255723</v>
      </c>
      <c r="E6" s="322">
        <v>4683.4884406843021</v>
      </c>
      <c r="F6" s="322">
        <v>4702.9222858000012</v>
      </c>
      <c r="G6" s="322">
        <v>4603.6526700086406</v>
      </c>
      <c r="H6" s="322">
        <v>5151.2569974733515</v>
      </c>
      <c r="I6" s="322">
        <v>4709.5534324359451</v>
      </c>
      <c r="J6" s="322">
        <v>5020.4697680024883</v>
      </c>
      <c r="K6" s="322">
        <v>4480.4251041269781</v>
      </c>
      <c r="L6" s="339">
        <v>4259.1009116153346</v>
      </c>
      <c r="M6" s="339">
        <v>4905.2166128120498</v>
      </c>
      <c r="N6" s="340">
        <f t="shared" si="0"/>
        <v>58624.902218113624</v>
      </c>
    </row>
    <row r="7" spans="1:14" ht="20.100000000000001" customHeight="1" x14ac:dyDescent="0.25">
      <c r="A7" s="125" t="s">
        <v>164</v>
      </c>
      <c r="B7" s="322">
        <v>2993.5728964000004</v>
      </c>
      <c r="C7" s="322">
        <v>3317.8042276025553</v>
      </c>
      <c r="D7" s="322">
        <v>2388.2251599915471</v>
      </c>
      <c r="E7" s="322">
        <v>2252.257859688666</v>
      </c>
      <c r="F7" s="322">
        <v>2225.0563473000002</v>
      </c>
      <c r="G7" s="322">
        <v>2258.6874721406789</v>
      </c>
      <c r="H7" s="322">
        <v>2423.3299411921989</v>
      </c>
      <c r="I7" s="322">
        <v>2231.6660199519388</v>
      </c>
      <c r="J7" s="322">
        <v>2504.0543953468687</v>
      </c>
      <c r="K7" s="322">
        <v>2235.6729327794874</v>
      </c>
      <c r="L7" s="339">
        <v>2060.0301760213893</v>
      </c>
      <c r="M7" s="339">
        <v>2325.7345080280838</v>
      </c>
      <c r="N7" s="340">
        <f t="shared" si="0"/>
        <v>29216.091936443416</v>
      </c>
    </row>
    <row r="8" spans="1:14" ht="20.100000000000001" customHeight="1" x14ac:dyDescent="0.25">
      <c r="A8" s="125" t="s">
        <v>186</v>
      </c>
      <c r="B8" s="322">
        <v>25</v>
      </c>
      <c r="C8" s="322"/>
      <c r="D8" s="322">
        <v>5</v>
      </c>
      <c r="E8" s="322">
        <v>5</v>
      </c>
      <c r="F8" s="322">
        <v>15</v>
      </c>
      <c r="G8" s="322">
        <v>25</v>
      </c>
      <c r="H8" s="322"/>
      <c r="I8" s="322">
        <v>10</v>
      </c>
      <c r="J8" s="322">
        <v>5</v>
      </c>
      <c r="K8" s="322">
        <v>5</v>
      </c>
      <c r="L8" s="339"/>
      <c r="M8" s="339">
        <v>10.002000000000001</v>
      </c>
      <c r="N8" s="340">
        <f t="shared" si="0"/>
        <v>105.002</v>
      </c>
    </row>
    <row r="9" spans="1:14" ht="20.100000000000001" customHeight="1" x14ac:dyDescent="0.25">
      <c r="A9" s="125" t="s">
        <v>165</v>
      </c>
      <c r="B9" s="322">
        <v>283.47000000000003</v>
      </c>
      <c r="C9" s="322">
        <v>276.88600000000002</v>
      </c>
      <c r="D9" s="322">
        <v>223.06400000000002</v>
      </c>
      <c r="E9" s="322">
        <v>175.59300000000002</v>
      </c>
      <c r="F9" s="322">
        <v>122.73100000000001</v>
      </c>
      <c r="G9" s="322">
        <v>193.887</v>
      </c>
      <c r="H9" s="322">
        <v>262.03499999999997</v>
      </c>
      <c r="I9" s="322">
        <v>245.101</v>
      </c>
      <c r="J9" s="322">
        <v>274.07799999999997</v>
      </c>
      <c r="K9" s="322">
        <v>263.346</v>
      </c>
      <c r="L9" s="339">
        <v>273.81100000000004</v>
      </c>
      <c r="M9" s="339">
        <v>386.77499999999992</v>
      </c>
      <c r="N9" s="340">
        <f t="shared" si="0"/>
        <v>2980.7770000000005</v>
      </c>
    </row>
    <row r="10" spans="1:14" ht="20.100000000000001" customHeight="1" x14ac:dyDescent="0.25">
      <c r="A10" s="125" t="s">
        <v>166</v>
      </c>
      <c r="B10" s="322">
        <v>21.256</v>
      </c>
      <c r="C10" s="322">
        <v>20.901</v>
      </c>
      <c r="D10" s="322">
        <v>51.128</v>
      </c>
      <c r="E10" s="322">
        <v>89.837999999999994</v>
      </c>
      <c r="F10" s="322">
        <v>144.911</v>
      </c>
      <c r="G10" s="322">
        <v>191.285</v>
      </c>
      <c r="H10" s="322">
        <v>211.58999999999997</v>
      </c>
      <c r="I10" s="322">
        <v>94.674999999999997</v>
      </c>
      <c r="J10" s="322">
        <v>76.125</v>
      </c>
      <c r="K10" s="322">
        <v>31.77</v>
      </c>
      <c r="L10" s="339">
        <v>16.652999999999999</v>
      </c>
      <c r="M10" s="339">
        <v>22.547999999999998</v>
      </c>
      <c r="N10" s="340">
        <f t="shared" si="0"/>
        <v>972.67999999999984</v>
      </c>
    </row>
    <row r="11" spans="1:14" ht="20.100000000000001" customHeight="1" x14ac:dyDescent="0.25">
      <c r="A11" s="125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/>
      <c r="L11" s="339"/>
      <c r="M11" s="339"/>
      <c r="N11" s="340">
        <f t="shared" si="0"/>
        <v>0</v>
      </c>
    </row>
    <row r="12" spans="1:14" ht="20.100000000000001" customHeight="1" x14ac:dyDescent="0.25">
      <c r="A12" s="125" t="s">
        <v>168</v>
      </c>
      <c r="B12" s="322">
        <v>26.14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/>
      <c r="L12" s="339"/>
      <c r="M12" s="339"/>
      <c r="N12" s="340">
        <f t="shared" si="0"/>
        <v>26.14</v>
      </c>
    </row>
    <row r="13" spans="1:14" ht="20.100000000000001" customHeight="1" x14ac:dyDescent="0.25">
      <c r="A13" s="125" t="s">
        <v>169</v>
      </c>
      <c r="B13" s="322">
        <v>55.06</v>
      </c>
      <c r="C13" s="322">
        <v>275.88</v>
      </c>
      <c r="D13" s="322">
        <v>275.88</v>
      </c>
      <c r="E13" s="322">
        <v>276.18</v>
      </c>
      <c r="F13" s="322">
        <v>110.03</v>
      </c>
      <c r="G13" s="322">
        <v>218.24</v>
      </c>
      <c r="H13" s="322">
        <v>54.52</v>
      </c>
      <c r="I13" s="322">
        <v>0</v>
      </c>
      <c r="J13" s="322">
        <v>0</v>
      </c>
      <c r="K13" s="322"/>
      <c r="L13" s="339"/>
      <c r="M13" s="339">
        <v>82.76</v>
      </c>
      <c r="N13" s="340">
        <f t="shared" si="0"/>
        <v>1348.55</v>
      </c>
    </row>
    <row r="14" spans="1:14" ht="20.100000000000001" customHeight="1" x14ac:dyDescent="0.25">
      <c r="A14" s="125" t="s">
        <v>170</v>
      </c>
      <c r="B14" s="322">
        <v>16186.699999999999</v>
      </c>
      <c r="C14" s="322">
        <v>15126.54</v>
      </c>
      <c r="D14" s="322">
        <v>15187.17</v>
      </c>
      <c r="E14" s="322">
        <v>14722.79</v>
      </c>
      <c r="F14" s="322">
        <v>15210.5</v>
      </c>
      <c r="G14" s="322">
        <v>15000.22</v>
      </c>
      <c r="H14" s="322">
        <v>15272.165000000001</v>
      </c>
      <c r="I14" s="322">
        <v>15420.86</v>
      </c>
      <c r="J14" s="322">
        <v>14132.89</v>
      </c>
      <c r="K14" s="322">
        <v>14953.89</v>
      </c>
      <c r="L14" s="339">
        <v>14753.71</v>
      </c>
      <c r="M14" s="339">
        <v>15724.764999999999</v>
      </c>
      <c r="N14" s="340">
        <f t="shared" si="0"/>
        <v>181692.19999999995</v>
      </c>
    </row>
    <row r="15" spans="1:14" ht="20.100000000000001" customHeight="1" x14ac:dyDescent="0.25">
      <c r="A15" s="125" t="s">
        <v>307</v>
      </c>
      <c r="B15" s="322">
        <v>24360.230780000002</v>
      </c>
      <c r="C15" s="322">
        <v>23155.131292126753</v>
      </c>
      <c r="D15" s="322">
        <v>24818.636037034881</v>
      </c>
      <c r="E15" s="322">
        <v>25241.023870907782</v>
      </c>
      <c r="F15" s="322">
        <v>24733.253161299999</v>
      </c>
      <c r="G15" s="322">
        <v>23715.83892706293</v>
      </c>
      <c r="H15" s="322">
        <v>24633.519880029009</v>
      </c>
      <c r="I15" s="322">
        <v>24654.82445543259</v>
      </c>
      <c r="J15" s="322">
        <v>23347.453522333581</v>
      </c>
      <c r="K15" s="322">
        <v>20685.089916352597</v>
      </c>
      <c r="L15" s="339">
        <v>21673.446611655425</v>
      </c>
      <c r="M15" s="339">
        <v>23564.028422791398</v>
      </c>
      <c r="N15" s="340">
        <f t="shared" si="0"/>
        <v>284582.47687702696</v>
      </c>
    </row>
    <row r="16" spans="1:14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39"/>
      <c r="M16" s="339"/>
      <c r="N16" s="340">
        <f t="shared" si="0"/>
        <v>0</v>
      </c>
    </row>
    <row r="17" spans="1:15" ht="20.100000000000001" customHeight="1" x14ac:dyDescent="0.25">
      <c r="A17" s="125" t="s">
        <v>177</v>
      </c>
      <c r="B17" s="322">
        <v>30</v>
      </c>
      <c r="C17" s="322">
        <v>15</v>
      </c>
      <c r="D17" s="322">
        <v>15</v>
      </c>
      <c r="E17" s="322"/>
      <c r="F17" s="322"/>
      <c r="G17" s="322"/>
      <c r="H17" s="322"/>
      <c r="I17" s="322"/>
      <c r="J17" s="322"/>
      <c r="K17" s="322"/>
      <c r="L17" s="339">
        <v>10</v>
      </c>
      <c r="M17" s="339">
        <v>15</v>
      </c>
      <c r="N17" s="340">
        <f t="shared" si="0"/>
        <v>85</v>
      </c>
    </row>
    <row r="18" spans="1:15" ht="20.100000000000001" customHeight="1" x14ac:dyDescent="0.25">
      <c r="A18" s="125" t="s">
        <v>399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40">
        <f t="shared" si="0"/>
        <v>0</v>
      </c>
    </row>
    <row r="19" spans="1:15" ht="20.100000000000001" customHeight="1" x14ac:dyDescent="0.25">
      <c r="A19" s="234" t="s">
        <v>15</v>
      </c>
      <c r="B19" s="341">
        <f t="shared" ref="B19:M19" si="1">SUM(B5:B18)</f>
        <v>61666.642135700007</v>
      </c>
      <c r="C19" s="341">
        <f t="shared" si="1"/>
        <v>61364.85395222425</v>
      </c>
      <c r="D19" s="341">
        <f t="shared" si="1"/>
        <v>58639.713499038233</v>
      </c>
      <c r="E19" s="341">
        <f t="shared" si="1"/>
        <v>57862.873225668038</v>
      </c>
      <c r="F19" s="341">
        <f t="shared" si="1"/>
        <v>57739.105803700004</v>
      </c>
      <c r="G19" s="341">
        <f t="shared" si="1"/>
        <v>56621.596976997898</v>
      </c>
      <c r="H19" s="341">
        <f t="shared" si="1"/>
        <v>59363.522475879923</v>
      </c>
      <c r="I19" s="341">
        <f t="shared" si="1"/>
        <v>58319.980831315581</v>
      </c>
      <c r="J19" s="341">
        <f t="shared" si="1"/>
        <v>56794.77234164688</v>
      </c>
      <c r="K19" s="341">
        <f t="shared" si="1"/>
        <v>53162.393074000589</v>
      </c>
      <c r="L19" s="341">
        <f t="shared" si="1"/>
        <v>53439.522163138012</v>
      </c>
      <c r="M19" s="341">
        <f t="shared" si="1"/>
        <v>59099.087956411342</v>
      </c>
      <c r="N19" s="340">
        <f t="shared" si="0"/>
        <v>694074.06443572068</v>
      </c>
    </row>
    <row r="20" spans="1:15" ht="20.100000000000001" customHeight="1" x14ac:dyDescent="0.25">
      <c r="A20" s="11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58"/>
    </row>
    <row r="21" spans="1:15" s="28" customFormat="1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</row>
    <row r="22" spans="1:15" s="28" customFormat="1" ht="20.100000000000001" customHeight="1" x14ac:dyDescent="0.25">
      <c r="A22" s="117" t="s">
        <v>196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5" s="28" customFormat="1" ht="20.100000000000001" customHeight="1" x14ac:dyDescent="0.25">
      <c r="A23" s="35" t="s">
        <v>101</v>
      </c>
      <c r="B23" s="35" t="s">
        <v>2</v>
      </c>
      <c r="C23" s="35" t="s">
        <v>3</v>
      </c>
      <c r="D23" s="35" t="s">
        <v>4</v>
      </c>
      <c r="E23" s="35" t="s">
        <v>5</v>
      </c>
      <c r="F23" s="35" t="s">
        <v>6</v>
      </c>
      <c r="G23" s="35" t="s">
        <v>7</v>
      </c>
      <c r="H23" s="35" t="s">
        <v>8</v>
      </c>
      <c r="I23" s="35" t="s">
        <v>9</v>
      </c>
      <c r="J23" s="35" t="s">
        <v>10</v>
      </c>
      <c r="K23" s="35" t="s">
        <v>11</v>
      </c>
      <c r="L23" s="35" t="s">
        <v>12</v>
      </c>
      <c r="M23" s="35" t="s">
        <v>13</v>
      </c>
      <c r="N23" s="35" t="s">
        <v>22</v>
      </c>
    </row>
    <row r="24" spans="1:15" s="28" customFormat="1" ht="20.100000000000001" customHeight="1" x14ac:dyDescent="0.25">
      <c r="A24" s="125" t="s">
        <v>162</v>
      </c>
      <c r="B24" s="486">
        <v>25973.4790326</v>
      </c>
      <c r="C24" s="486">
        <v>24869.804855168284</v>
      </c>
      <c r="D24" s="486">
        <v>24731.452238255959</v>
      </c>
      <c r="E24" s="486">
        <v>23168.275313153172</v>
      </c>
      <c r="F24" s="486">
        <v>23559.271073600001</v>
      </c>
      <c r="G24" s="486">
        <v>22866.149985541102</v>
      </c>
      <c r="H24" s="486">
        <v>24327.486618337978</v>
      </c>
      <c r="I24" s="486">
        <v>25074.488799576699</v>
      </c>
      <c r="J24" s="486">
        <v>24606.010674019599</v>
      </c>
      <c r="K24" s="486">
        <v>23886.903301839917</v>
      </c>
      <c r="L24" s="486">
        <v>23535.266359276786</v>
      </c>
      <c r="M24" s="486">
        <v>27132.046190466852</v>
      </c>
      <c r="N24" s="342">
        <f>SUM(B24:M24)</f>
        <v>293730.63444183639</v>
      </c>
    </row>
    <row r="25" spans="1:15" s="28" customFormat="1" ht="20.100000000000001" customHeight="1" x14ac:dyDescent="0.25">
      <c r="A25" s="125" t="s">
        <v>163</v>
      </c>
      <c r="B25" s="486">
        <v>12515.1587439</v>
      </c>
      <c r="C25" s="486">
        <v>12144.944478947389</v>
      </c>
      <c r="D25" s="486">
        <v>12591.911311381611</v>
      </c>
      <c r="E25" s="486">
        <v>11658.49770711571</v>
      </c>
      <c r="F25" s="486">
        <v>11647.3485169</v>
      </c>
      <c r="G25" s="486">
        <v>11184.465065290633</v>
      </c>
      <c r="H25" s="486">
        <v>11864.549011405947</v>
      </c>
      <c r="I25" s="486">
        <v>11979.720661310172</v>
      </c>
      <c r="J25" s="486">
        <v>11796.745877065274</v>
      </c>
      <c r="K25" s="486">
        <v>11314.374084824356</v>
      </c>
      <c r="L25" s="486">
        <v>10544.983914368904</v>
      </c>
      <c r="M25" s="486">
        <v>12400.575800486926</v>
      </c>
      <c r="N25" s="342">
        <f t="shared" ref="N25:N38" si="2">SUM(B25:M25)</f>
        <v>141643.27517299692</v>
      </c>
    </row>
    <row r="26" spans="1:15" s="28" customFormat="1" ht="20.100000000000001" customHeight="1" x14ac:dyDescent="0.25">
      <c r="A26" s="125" t="s">
        <v>164</v>
      </c>
      <c r="B26" s="486">
        <v>3918.8757478999996</v>
      </c>
      <c r="C26" s="486">
        <v>3701.5417712904518</v>
      </c>
      <c r="D26" s="486">
        <v>3313.4087559504114</v>
      </c>
      <c r="E26" s="486">
        <v>2933.1156302257459</v>
      </c>
      <c r="F26" s="486">
        <v>2941.271823</v>
      </c>
      <c r="G26" s="486">
        <v>2736.6489917597296</v>
      </c>
      <c r="H26" s="486">
        <v>2906.705955292362</v>
      </c>
      <c r="I26" s="486">
        <v>2976.7221099055896</v>
      </c>
      <c r="J26" s="486">
        <v>2907.5877695600443</v>
      </c>
      <c r="K26" s="486">
        <v>3117.4914189861811</v>
      </c>
      <c r="L26" s="486">
        <v>2602.896941554658</v>
      </c>
      <c r="M26" s="486">
        <v>2950.3805848122279</v>
      </c>
      <c r="N26" s="342">
        <f t="shared" si="2"/>
        <v>37006.647500237399</v>
      </c>
    </row>
    <row r="27" spans="1:15" s="28" customFormat="1" ht="20.100000000000001" customHeight="1" x14ac:dyDescent="0.25">
      <c r="A27" s="125" t="s">
        <v>186</v>
      </c>
      <c r="B27" s="486">
        <v>66.27</v>
      </c>
      <c r="C27" s="486">
        <v>43.87</v>
      </c>
      <c r="D27" s="486">
        <v>78.87</v>
      </c>
      <c r="E27" s="486">
        <v>28.13</v>
      </c>
      <c r="F27" s="486">
        <v>114.93</v>
      </c>
      <c r="G27" s="486">
        <v>87.81</v>
      </c>
      <c r="H27" s="486">
        <v>39.269999999999996</v>
      </c>
      <c r="I27" s="486">
        <v>38.659999999999997</v>
      </c>
      <c r="J27" s="486">
        <v>23.54</v>
      </c>
      <c r="K27" s="486">
        <v>65</v>
      </c>
      <c r="L27" s="486">
        <v>81.47</v>
      </c>
      <c r="M27" s="486">
        <v>60.87</v>
      </c>
      <c r="N27" s="342">
        <f t="shared" si="2"/>
        <v>728.68999999999994</v>
      </c>
    </row>
    <row r="28" spans="1:15" s="28" customFormat="1" ht="20.100000000000001" customHeight="1" x14ac:dyDescent="0.25">
      <c r="A28" s="125" t="s">
        <v>165</v>
      </c>
      <c r="B28" s="486">
        <v>926.08799999999997</v>
      </c>
      <c r="C28" s="486">
        <v>751.81499999999994</v>
      </c>
      <c r="D28" s="486">
        <v>907.69200000000001</v>
      </c>
      <c r="E28" s="486">
        <v>851.42699999999991</v>
      </c>
      <c r="F28" s="486">
        <v>891.43600000000004</v>
      </c>
      <c r="G28" s="486">
        <v>691.56799999999998</v>
      </c>
      <c r="H28" s="486">
        <v>687.06200000000001</v>
      </c>
      <c r="I28" s="486">
        <v>686.75800000000004</v>
      </c>
      <c r="J28" s="486">
        <v>724.66099999999994</v>
      </c>
      <c r="K28" s="486">
        <v>867.47300000000007</v>
      </c>
      <c r="L28" s="486">
        <v>787.29</v>
      </c>
      <c r="M28" s="486">
        <v>1046.5650000000001</v>
      </c>
      <c r="N28" s="342">
        <f t="shared" si="2"/>
        <v>9819.8350000000009</v>
      </c>
    </row>
    <row r="29" spans="1:15" s="28" customFormat="1" ht="20.100000000000001" customHeight="1" x14ac:dyDescent="0.25">
      <c r="A29" s="125" t="s">
        <v>166</v>
      </c>
      <c r="B29" s="486">
        <v>17.459999999999994</v>
      </c>
      <c r="C29" s="486">
        <v>35.107999999999997</v>
      </c>
      <c r="D29" s="486">
        <v>196.92499999999998</v>
      </c>
      <c r="E29" s="486">
        <v>468.67399999999998</v>
      </c>
      <c r="F29" s="486">
        <v>990.27</v>
      </c>
      <c r="G29" s="486">
        <v>1408.6410000000001</v>
      </c>
      <c r="H29" s="486">
        <v>1629.2670000000001</v>
      </c>
      <c r="I29" s="486">
        <v>736.81700000000001</v>
      </c>
      <c r="J29" s="486">
        <v>392.13099999999997</v>
      </c>
      <c r="K29" s="486">
        <v>169.20099999999999</v>
      </c>
      <c r="L29" s="486">
        <v>64.826999999999998</v>
      </c>
      <c r="M29" s="486">
        <v>60.228999999999992</v>
      </c>
      <c r="N29" s="342">
        <f t="shared" si="2"/>
        <v>6169.5500000000011</v>
      </c>
    </row>
    <row r="30" spans="1:15" s="28" customFormat="1" ht="20.100000000000001" customHeight="1" x14ac:dyDescent="0.25">
      <c r="A30" s="125" t="s">
        <v>167</v>
      </c>
      <c r="B30" s="486">
        <v>13459.54</v>
      </c>
      <c r="C30" s="486">
        <v>16509.949000000001</v>
      </c>
      <c r="D30" s="486">
        <v>16088.491999999998</v>
      </c>
      <c r="E30" s="486">
        <v>11422.642</v>
      </c>
      <c r="F30" s="486">
        <v>6567.4290000000001</v>
      </c>
      <c r="G30" s="486">
        <v>6972.2160000000003</v>
      </c>
      <c r="H30" s="486">
        <v>10931.713</v>
      </c>
      <c r="I30" s="486">
        <v>4438.6170000000002</v>
      </c>
      <c r="J30" s="486">
        <v>8137.762999999999</v>
      </c>
      <c r="K30" s="486">
        <v>4814.8310000000001</v>
      </c>
      <c r="L30" s="486">
        <v>14533.106</v>
      </c>
      <c r="M30" s="486">
        <v>15395.520999999999</v>
      </c>
      <c r="N30" s="342">
        <f t="shared" si="2"/>
        <v>129271.819</v>
      </c>
      <c r="O30" s="135"/>
    </row>
    <row r="31" spans="1:15" s="28" customFormat="1" ht="20.100000000000001" customHeight="1" x14ac:dyDescent="0.25">
      <c r="A31" s="125" t="s">
        <v>168</v>
      </c>
      <c r="B31" s="486">
        <v>0</v>
      </c>
      <c r="C31" s="486">
        <v>0</v>
      </c>
      <c r="D31" s="486">
        <v>0</v>
      </c>
      <c r="E31" s="486">
        <v>0</v>
      </c>
      <c r="F31" s="486">
        <v>0</v>
      </c>
      <c r="G31" s="486">
        <v>0</v>
      </c>
      <c r="H31" s="486">
        <v>0</v>
      </c>
      <c r="I31" s="486">
        <v>0</v>
      </c>
      <c r="J31" s="486">
        <v>0</v>
      </c>
      <c r="K31" s="486"/>
      <c r="L31" s="486"/>
      <c r="M31" s="486"/>
      <c r="N31" s="342">
        <f t="shared" si="2"/>
        <v>0</v>
      </c>
    </row>
    <row r="32" spans="1:15" s="28" customFormat="1" ht="20.100000000000001" customHeight="1" x14ac:dyDescent="0.25">
      <c r="A32" s="125" t="s">
        <v>169</v>
      </c>
      <c r="B32" s="486">
        <v>383.2</v>
      </c>
      <c r="C32" s="486">
        <v>309.48</v>
      </c>
      <c r="D32" s="486">
        <v>391.67</v>
      </c>
      <c r="E32" s="486">
        <v>506.52</v>
      </c>
      <c r="F32" s="486">
        <v>540.12</v>
      </c>
      <c r="G32" s="486">
        <v>441.67999999999995</v>
      </c>
      <c r="H32" s="486">
        <v>394.56</v>
      </c>
      <c r="I32" s="486">
        <v>595.92399999999998</v>
      </c>
      <c r="J32" s="486">
        <v>605.279</v>
      </c>
      <c r="K32" s="486">
        <v>677.65300000000002</v>
      </c>
      <c r="L32" s="486">
        <v>377.84</v>
      </c>
      <c r="M32" s="486">
        <v>500.827</v>
      </c>
      <c r="N32" s="342">
        <f t="shared" si="2"/>
        <v>5724.7530000000006</v>
      </c>
    </row>
    <row r="33" spans="1:14" s="28" customFormat="1" ht="20.100000000000001" customHeight="1" x14ac:dyDescent="0.25">
      <c r="A33" s="125" t="s">
        <v>170</v>
      </c>
      <c r="B33" s="486">
        <v>50931.606999999996</v>
      </c>
      <c r="C33" s="486">
        <v>44848.668000000005</v>
      </c>
      <c r="D33" s="486">
        <v>48118.856999999996</v>
      </c>
      <c r="E33" s="486">
        <v>51933.337999999996</v>
      </c>
      <c r="F33" s="486">
        <v>51468.364000000001</v>
      </c>
      <c r="G33" s="486">
        <v>39181.649000000005</v>
      </c>
      <c r="H33" s="486">
        <v>46117.09</v>
      </c>
      <c r="I33" s="486">
        <v>44867.135999999999</v>
      </c>
      <c r="J33" s="486">
        <v>38455.97099999999</v>
      </c>
      <c r="K33" s="486">
        <v>45694.661999999997</v>
      </c>
      <c r="L33" s="486">
        <v>42049.936000000002</v>
      </c>
      <c r="M33" s="486">
        <v>51985.347000000002</v>
      </c>
      <c r="N33" s="342">
        <f t="shared" si="2"/>
        <v>555652.62499999988</v>
      </c>
    </row>
    <row r="34" spans="1:14" s="28" customFormat="1" ht="20.100000000000001" customHeight="1" x14ac:dyDescent="0.25">
      <c r="A34" s="125" t="s">
        <v>307</v>
      </c>
      <c r="B34" s="486">
        <v>21327.0863087</v>
      </c>
      <c r="C34" s="486">
        <v>19848.418971386163</v>
      </c>
      <c r="D34" s="486">
        <v>25372.841209282637</v>
      </c>
      <c r="E34" s="486">
        <v>23359.004740287965</v>
      </c>
      <c r="F34" s="486">
        <v>22067.730311299998</v>
      </c>
      <c r="G34" s="486">
        <v>18714.577433236012</v>
      </c>
      <c r="H34" s="486">
        <v>22095.077462001344</v>
      </c>
      <c r="I34" s="486">
        <v>22079.252047990398</v>
      </c>
      <c r="J34" s="486">
        <v>18956.151708892525</v>
      </c>
      <c r="K34" s="486">
        <v>17885.964231694572</v>
      </c>
      <c r="L34" s="486">
        <v>17431.169796166287</v>
      </c>
      <c r="M34" s="486">
        <v>20936.063522535056</v>
      </c>
      <c r="N34" s="342">
        <f t="shared" si="2"/>
        <v>250073.33774347292</v>
      </c>
    </row>
    <row r="35" spans="1:14" s="28" customFormat="1" ht="20.100000000000001" customHeight="1" x14ac:dyDescent="0.25">
      <c r="A35" s="125" t="s">
        <v>308</v>
      </c>
      <c r="B35" s="486">
        <v>0</v>
      </c>
      <c r="C35" s="486">
        <v>0</v>
      </c>
      <c r="D35" s="486">
        <v>0</v>
      </c>
      <c r="E35" s="486">
        <v>0</v>
      </c>
      <c r="F35" s="486">
        <v>0</v>
      </c>
      <c r="G35" s="486">
        <v>0</v>
      </c>
      <c r="H35" s="486">
        <v>0</v>
      </c>
      <c r="I35" s="486">
        <v>0</v>
      </c>
      <c r="J35" s="486">
        <v>0</v>
      </c>
      <c r="K35" s="486"/>
      <c r="L35" s="486"/>
      <c r="M35" s="486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486"/>
      <c r="C36" s="486">
        <v>15</v>
      </c>
      <c r="D36" s="486">
        <v>15</v>
      </c>
      <c r="E36" s="486">
        <v>30</v>
      </c>
      <c r="F36" s="486">
        <v>4004.18</v>
      </c>
      <c r="G36" s="486">
        <v>3744.33</v>
      </c>
      <c r="H36" s="486">
        <v>4262.49</v>
      </c>
      <c r="I36" s="486">
        <v>4616.41</v>
      </c>
      <c r="J36" s="486">
        <v>4124.2300000000005</v>
      </c>
      <c r="K36" s="486">
        <v>172.01000000000002</v>
      </c>
      <c r="L36" s="486">
        <v>60</v>
      </c>
      <c r="M36" s="486">
        <v>60</v>
      </c>
      <c r="N36" s="342">
        <f t="shared" si="2"/>
        <v>21103.649999999998</v>
      </c>
    </row>
    <row r="37" spans="1:14" ht="15" x14ac:dyDescent="0.25">
      <c r="A37" s="125" t="s">
        <v>399</v>
      </c>
      <c r="B37" s="486">
        <v>1127.9649999999999</v>
      </c>
      <c r="C37" s="486">
        <v>553.83199999999999</v>
      </c>
      <c r="D37" s="486">
        <v>549.05100000000004</v>
      </c>
      <c r="E37" s="486">
        <v>197.47200000000001</v>
      </c>
      <c r="F37" s="486"/>
      <c r="G37" s="486">
        <v>211.416</v>
      </c>
      <c r="H37" s="486">
        <v>775.32899999999995</v>
      </c>
      <c r="I37" s="486">
        <v>102.753</v>
      </c>
      <c r="J37" s="486">
        <v>410.53399999999999</v>
      </c>
      <c r="K37" s="486">
        <v>301.084</v>
      </c>
      <c r="L37" s="486">
        <v>567.66</v>
      </c>
      <c r="M37" s="486">
        <v>393.57299999999998</v>
      </c>
      <c r="N37" s="342">
        <f t="shared" si="2"/>
        <v>5190.6690000000008</v>
      </c>
    </row>
    <row r="38" spans="1:14" ht="15" x14ac:dyDescent="0.25">
      <c r="A38" s="234" t="s">
        <v>15</v>
      </c>
      <c r="B38" s="503">
        <f>SUM(B24:B37)</f>
        <v>130646.72983309999</v>
      </c>
      <c r="C38" s="503">
        <f t="shared" ref="C38:M38" si="3">SUM(C24:C37)</f>
        <v>123632.43207679229</v>
      </c>
      <c r="D38" s="503">
        <f t="shared" si="3"/>
        <v>132356.17051487064</v>
      </c>
      <c r="E38" s="503">
        <f t="shared" si="3"/>
        <v>126557.09639078258</v>
      </c>
      <c r="F38" s="503">
        <f t="shared" si="3"/>
        <v>124792.3507248</v>
      </c>
      <c r="G38" s="503">
        <f t="shared" si="3"/>
        <v>108241.15147582749</v>
      </c>
      <c r="H38" s="503">
        <f t="shared" si="3"/>
        <v>126030.60004703762</v>
      </c>
      <c r="I38" s="503">
        <f t="shared" si="3"/>
        <v>118193.25861878286</v>
      </c>
      <c r="J38" s="503">
        <f t="shared" si="3"/>
        <v>111140.60502953743</v>
      </c>
      <c r="K38" s="503">
        <f t="shared" si="3"/>
        <v>108966.64703734501</v>
      </c>
      <c r="L38" s="503">
        <f t="shared" si="3"/>
        <v>112636.44601136663</v>
      </c>
      <c r="M38" s="503">
        <f t="shared" si="3"/>
        <v>132921.99809830106</v>
      </c>
      <c r="N38" s="342">
        <f t="shared" si="2"/>
        <v>1456115.4858585433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topLeftCell="A19" zoomScaleNormal="100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22">
        <v>12234.916036999999</v>
      </c>
      <c r="C5" s="322">
        <v>12539.282956448649</v>
      </c>
      <c r="D5" s="322">
        <v>12700.379834968986</v>
      </c>
      <c r="E5" s="322">
        <v>11831.626595282047</v>
      </c>
      <c r="F5" s="322">
        <v>11906.146437800002</v>
      </c>
      <c r="G5" s="322">
        <v>11320.736339769608</v>
      </c>
      <c r="H5" s="322">
        <v>11956.387990025665</v>
      </c>
      <c r="I5" s="322">
        <v>12311.164222242021</v>
      </c>
      <c r="J5" s="322">
        <v>12367.776953590168</v>
      </c>
      <c r="K5" s="322">
        <v>12262.34637440215</v>
      </c>
      <c r="L5" s="322">
        <v>12418.240245417805</v>
      </c>
      <c r="M5" s="322">
        <v>14127.719078961751</v>
      </c>
      <c r="N5" s="343">
        <f>SUM(B5:M5)</f>
        <v>147976.72306590885</v>
      </c>
    </row>
    <row r="6" spans="1:14" ht="20.100000000000001" customHeight="1" x14ac:dyDescent="0.25">
      <c r="A6" s="125" t="s">
        <v>163</v>
      </c>
      <c r="B6" s="322">
        <v>6972.8089372000004</v>
      </c>
      <c r="C6" s="322">
        <v>7085.9405848939523</v>
      </c>
      <c r="D6" s="322">
        <v>6924.3521704917312</v>
      </c>
      <c r="E6" s="322">
        <v>6376.9586100933475</v>
      </c>
      <c r="F6" s="322">
        <v>6437.1751426999999</v>
      </c>
      <c r="G6" s="322">
        <v>6004.8018150147282</v>
      </c>
      <c r="H6" s="322">
        <v>6326.347397937001</v>
      </c>
      <c r="I6" s="322">
        <v>6361.9331754073864</v>
      </c>
      <c r="J6" s="322">
        <v>6328.9873240358547</v>
      </c>
      <c r="K6" s="322">
        <v>6125.7800869947596</v>
      </c>
      <c r="L6" s="322">
        <v>5866.0665260745154</v>
      </c>
      <c r="M6" s="322">
        <v>6791.4439587159995</v>
      </c>
      <c r="N6" s="343">
        <f t="shared" ref="N6:N19" si="0">SUM(B6:M6)</f>
        <v>77602.595729559282</v>
      </c>
    </row>
    <row r="7" spans="1:14" ht="20.100000000000001" customHeight="1" x14ac:dyDescent="0.25">
      <c r="A7" s="125" t="s">
        <v>164</v>
      </c>
      <c r="B7" s="322">
        <v>1405.2000731999999</v>
      </c>
      <c r="C7" s="322">
        <v>1438.5583552417652</v>
      </c>
      <c r="D7" s="322">
        <v>1518.2200271178201</v>
      </c>
      <c r="E7" s="322">
        <v>1416.1373365703403</v>
      </c>
      <c r="F7" s="322">
        <v>1396.5287244000001</v>
      </c>
      <c r="G7" s="322">
        <v>1291.088248870084</v>
      </c>
      <c r="H7" s="322">
        <v>1415.1722580641263</v>
      </c>
      <c r="I7" s="322">
        <v>1439.072642563207</v>
      </c>
      <c r="J7" s="322">
        <v>1529.670205755054</v>
      </c>
      <c r="K7" s="322">
        <v>1515.0507539504856</v>
      </c>
      <c r="L7" s="322">
        <v>1336.8970595389551</v>
      </c>
      <c r="M7" s="322">
        <v>1524.2439984611099</v>
      </c>
      <c r="N7" s="343">
        <f t="shared" si="0"/>
        <v>17225.839683732946</v>
      </c>
    </row>
    <row r="8" spans="1:14" ht="20.100000000000001" customHeight="1" x14ac:dyDescent="0.25">
      <c r="A8" s="125" t="s">
        <v>186</v>
      </c>
      <c r="B8" s="322">
        <v>16</v>
      </c>
      <c r="C8" s="322">
        <v>35</v>
      </c>
      <c r="D8" s="322">
        <v>35</v>
      </c>
      <c r="E8" s="322">
        <v>14</v>
      </c>
      <c r="F8" s="322"/>
      <c r="G8" s="322">
        <v>9</v>
      </c>
      <c r="H8" s="322">
        <v>15</v>
      </c>
      <c r="I8" s="322">
        <v>21.001000000000001</v>
      </c>
      <c r="J8" s="322"/>
      <c r="K8" s="322">
        <v>20</v>
      </c>
      <c r="L8" s="322">
        <v>25</v>
      </c>
      <c r="M8" s="322">
        <v>19</v>
      </c>
      <c r="N8" s="343">
        <f t="shared" si="0"/>
        <v>209.001</v>
      </c>
    </row>
    <row r="9" spans="1:14" ht="20.100000000000001" customHeight="1" x14ac:dyDescent="0.25">
      <c r="A9" s="125" t="s">
        <v>165</v>
      </c>
      <c r="B9" s="322">
        <v>164.005</v>
      </c>
      <c r="C9" s="322">
        <v>115.00300000000001</v>
      </c>
      <c r="D9" s="322">
        <v>90.003</v>
      </c>
      <c r="E9" s="322">
        <v>106.001</v>
      </c>
      <c r="F9" s="322">
        <v>30</v>
      </c>
      <c r="G9" s="322">
        <v>55</v>
      </c>
      <c r="H9" s="322">
        <v>40</v>
      </c>
      <c r="I9" s="322">
        <v>54</v>
      </c>
      <c r="J9" s="322">
        <v>165.00399999999999</v>
      </c>
      <c r="K9" s="322">
        <v>53.501000000000005</v>
      </c>
      <c r="L9" s="322">
        <v>150.00700000000001</v>
      </c>
      <c r="M9" s="322">
        <v>122.00200000000001</v>
      </c>
      <c r="N9" s="343">
        <f t="shared" si="0"/>
        <v>1144.5260000000001</v>
      </c>
    </row>
    <row r="10" spans="1:14" ht="20.100000000000001" customHeight="1" x14ac:dyDescent="0.25">
      <c r="A10" s="125" t="s">
        <v>166</v>
      </c>
      <c r="B10" s="322">
        <v>195.77500000000001</v>
      </c>
      <c r="C10" s="322">
        <v>148.655</v>
      </c>
      <c r="D10" s="322">
        <v>150.065</v>
      </c>
      <c r="E10" s="322">
        <v>744.23299999999995</v>
      </c>
      <c r="F10" s="322">
        <v>2014.5260000000001</v>
      </c>
      <c r="G10" s="322">
        <v>2741.8949999999995</v>
      </c>
      <c r="H10" s="322">
        <v>3116.6309999999999</v>
      </c>
      <c r="I10" s="322">
        <v>1625.279</v>
      </c>
      <c r="J10" s="322">
        <v>795.08600000000001</v>
      </c>
      <c r="K10" s="322">
        <v>307.47000000000003</v>
      </c>
      <c r="L10" s="322">
        <v>122.033</v>
      </c>
      <c r="M10" s="322">
        <v>133.523</v>
      </c>
      <c r="N10" s="343">
        <f t="shared" si="0"/>
        <v>12095.170999999997</v>
      </c>
    </row>
    <row r="11" spans="1:14" ht="20.100000000000001" customHeight="1" x14ac:dyDescent="0.25">
      <c r="A11" s="125" t="s">
        <v>167</v>
      </c>
      <c r="B11" s="322">
        <v>69.37</v>
      </c>
      <c r="C11" s="322">
        <v>50.76</v>
      </c>
      <c r="D11" s="322">
        <v>50.76</v>
      </c>
      <c r="E11" s="322">
        <v>97.82</v>
      </c>
      <c r="F11" s="322">
        <v>95.46</v>
      </c>
      <c r="G11" s="322">
        <v>90.71</v>
      </c>
      <c r="H11" s="322">
        <v>107.38</v>
      </c>
      <c r="I11" s="322">
        <v>54.41</v>
      </c>
      <c r="J11" s="322">
        <v>54.72</v>
      </c>
      <c r="K11" s="322">
        <v>73.17</v>
      </c>
      <c r="L11" s="322">
        <v>22.68</v>
      </c>
      <c r="M11" s="322">
        <v>27</v>
      </c>
      <c r="N11" s="343">
        <f t="shared" si="0"/>
        <v>794.2399999999999</v>
      </c>
    </row>
    <row r="12" spans="1:14" ht="20.100000000000001" customHeight="1" x14ac:dyDescent="0.25">
      <c r="A12" s="125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26.702000000000002</v>
      </c>
      <c r="L12" s="322"/>
      <c r="M12" s="322"/>
      <c r="N12" s="343">
        <f t="shared" si="0"/>
        <v>26.702000000000002</v>
      </c>
    </row>
    <row r="13" spans="1:14" ht="20.100000000000001" customHeight="1" x14ac:dyDescent="0.25">
      <c r="A13" s="125" t="s">
        <v>169</v>
      </c>
      <c r="B13" s="322">
        <v>27.32</v>
      </c>
      <c r="C13" s="322">
        <v>27.64</v>
      </c>
      <c r="D13" s="322">
        <v>27.64</v>
      </c>
      <c r="E13" s="322">
        <v>227.27</v>
      </c>
      <c r="F13" s="322">
        <v>164.33</v>
      </c>
      <c r="G13" s="322">
        <v>137.85</v>
      </c>
      <c r="H13" s="322">
        <v>109.75</v>
      </c>
      <c r="I13" s="322">
        <v>109.6</v>
      </c>
      <c r="J13" s="322">
        <v>0</v>
      </c>
      <c r="K13" s="322"/>
      <c r="L13" s="322"/>
      <c r="M13" s="322"/>
      <c r="N13" s="343">
        <f t="shared" si="0"/>
        <v>831.40000000000009</v>
      </c>
    </row>
    <row r="14" spans="1:14" ht="20.100000000000001" customHeight="1" x14ac:dyDescent="0.25">
      <c r="A14" s="125" t="s">
        <v>170</v>
      </c>
      <c r="B14" s="322">
        <v>22237.825000000001</v>
      </c>
      <c r="C14" s="322">
        <v>20981.960000000003</v>
      </c>
      <c r="D14" s="322">
        <v>23134.275000000001</v>
      </c>
      <c r="E14" s="322">
        <v>22482.576999999997</v>
      </c>
      <c r="F14" s="322">
        <v>19458.623</v>
      </c>
      <c r="G14" s="322">
        <v>16943.548000000003</v>
      </c>
      <c r="H14" s="322">
        <v>18072.465</v>
      </c>
      <c r="I14" s="322">
        <v>19361.752</v>
      </c>
      <c r="J14" s="322">
        <v>17458.703000000001</v>
      </c>
      <c r="K14" s="322">
        <v>21376.721999999998</v>
      </c>
      <c r="L14" s="322">
        <v>22110.381999999998</v>
      </c>
      <c r="M14" s="322">
        <v>23383.402999999998</v>
      </c>
      <c r="N14" s="343">
        <f t="shared" si="0"/>
        <v>247002.23499999999</v>
      </c>
    </row>
    <row r="15" spans="1:14" ht="20.100000000000001" customHeight="1" x14ac:dyDescent="0.25">
      <c r="A15" s="125" t="s">
        <v>307</v>
      </c>
      <c r="B15" s="322">
        <v>10490.101798</v>
      </c>
      <c r="C15" s="322">
        <v>9926.9665211965403</v>
      </c>
      <c r="D15" s="322">
        <v>11486.334362731523</v>
      </c>
      <c r="E15" s="322">
        <v>12474.6592413702</v>
      </c>
      <c r="F15" s="322">
        <v>19002.523745499999</v>
      </c>
      <c r="G15" s="322">
        <v>10847.288458071749</v>
      </c>
      <c r="H15" s="322">
        <v>11540.98779117573</v>
      </c>
      <c r="I15" s="322">
        <v>12191.12151233322</v>
      </c>
      <c r="J15" s="322">
        <v>10849.998558173596</v>
      </c>
      <c r="K15" s="322">
        <v>11210.93060609571</v>
      </c>
      <c r="L15" s="322">
        <v>10610.455784499944</v>
      </c>
      <c r="M15" s="322">
        <v>11056.191656934872</v>
      </c>
      <c r="N15" s="343">
        <f t="shared" si="0"/>
        <v>141687.5600360831</v>
      </c>
    </row>
    <row r="16" spans="1:14" ht="20.100000000000001" customHeight="1" x14ac:dyDescent="0.25">
      <c r="A16" s="125" t="s">
        <v>308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22"/>
      <c r="M16" s="322"/>
      <c r="N16" s="343">
        <f t="shared" si="0"/>
        <v>0</v>
      </c>
    </row>
    <row r="17" spans="1:14" ht="20.100000000000001" customHeight="1" x14ac:dyDescent="0.25">
      <c r="A17" s="125" t="s">
        <v>177</v>
      </c>
      <c r="B17" s="322"/>
      <c r="C17" s="322"/>
      <c r="D17" s="322"/>
      <c r="E17" s="322"/>
      <c r="F17" s="322">
        <v>2103.1</v>
      </c>
      <c r="G17" s="322">
        <v>2394.98</v>
      </c>
      <c r="H17" s="322">
        <v>2696.9</v>
      </c>
      <c r="I17" s="322">
        <v>2752.48</v>
      </c>
      <c r="J17" s="322">
        <v>2441.09</v>
      </c>
      <c r="K17" s="322">
        <v>497.48</v>
      </c>
      <c r="L17" s="322"/>
      <c r="M17" s="322"/>
      <c r="N17" s="343">
        <f t="shared" si="0"/>
        <v>12886.029999999999</v>
      </c>
    </row>
    <row r="18" spans="1:14" ht="20.100000000000001" customHeight="1" x14ac:dyDescent="0.25">
      <c r="A18" s="125" t="s">
        <v>399</v>
      </c>
      <c r="B18" s="322">
        <v>0</v>
      </c>
      <c r="C18" s="322">
        <v>0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0</v>
      </c>
      <c r="L18" s="322">
        <v>0</v>
      </c>
      <c r="M18" s="322">
        <v>0</v>
      </c>
      <c r="N18" s="343">
        <f t="shared" si="0"/>
        <v>0</v>
      </c>
    </row>
    <row r="19" spans="1:14" ht="20.100000000000001" customHeight="1" x14ac:dyDescent="0.25">
      <c r="A19" s="234" t="s">
        <v>15</v>
      </c>
      <c r="B19" s="344">
        <f>SUM(B5:B18)</f>
        <v>53813.321845400002</v>
      </c>
      <c r="C19" s="344">
        <f t="shared" ref="C19:M19" si="1">SUM(C5:C18)</f>
        <v>52349.766417780913</v>
      </c>
      <c r="D19" s="344">
        <f t="shared" si="1"/>
        <v>56117.029395310063</v>
      </c>
      <c r="E19" s="344">
        <f t="shared" si="1"/>
        <v>55771.282783315939</v>
      </c>
      <c r="F19" s="344">
        <f t="shared" si="1"/>
        <v>62608.413050399999</v>
      </c>
      <c r="G19" s="344">
        <f t="shared" si="1"/>
        <v>51836.897861726175</v>
      </c>
      <c r="H19" s="344">
        <f t="shared" si="1"/>
        <v>55397.021437202522</v>
      </c>
      <c r="I19" s="344">
        <f t="shared" si="1"/>
        <v>56281.813552545835</v>
      </c>
      <c r="J19" s="344">
        <f t="shared" si="1"/>
        <v>51991.036041554675</v>
      </c>
      <c r="K19" s="344">
        <f t="shared" si="1"/>
        <v>53469.152821443109</v>
      </c>
      <c r="L19" s="344">
        <f t="shared" si="1"/>
        <v>52661.761615531221</v>
      </c>
      <c r="M19" s="344">
        <f t="shared" si="1"/>
        <v>57184.526693073727</v>
      </c>
      <c r="N19" s="343">
        <f t="shared" si="0"/>
        <v>659482.02351528418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17" t="s">
        <v>198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486">
        <v>14993.858312799999</v>
      </c>
      <c r="C23" s="486">
        <v>15224.176495793887</v>
      </c>
      <c r="D23" s="486">
        <v>14133.043473914078</v>
      </c>
      <c r="E23" s="486">
        <v>13503.233826684125</v>
      </c>
      <c r="F23" s="486">
        <v>13349.1327759</v>
      </c>
      <c r="G23" s="486">
        <v>12553.223101050717</v>
      </c>
      <c r="H23" s="486">
        <v>13924.438293584104</v>
      </c>
      <c r="I23" s="486">
        <v>14031.484719060776</v>
      </c>
      <c r="J23" s="486">
        <v>14432.807154673435</v>
      </c>
      <c r="K23" s="486">
        <v>14118.671132261004</v>
      </c>
      <c r="L23" s="486">
        <v>13889.774414867525</v>
      </c>
      <c r="M23" s="486">
        <v>16245.287090180687</v>
      </c>
      <c r="N23" s="349">
        <f>SUM(B23:M23)</f>
        <v>170399.13079077029</v>
      </c>
    </row>
    <row r="24" spans="1:14" ht="20.100000000000001" customHeight="1" x14ac:dyDescent="0.25">
      <c r="A24" s="125" t="s">
        <v>163</v>
      </c>
      <c r="B24" s="486">
        <v>8448.7014252999998</v>
      </c>
      <c r="C24" s="486">
        <v>9041.0441827253053</v>
      </c>
      <c r="D24" s="486">
        <v>7886.1866171539696</v>
      </c>
      <c r="E24" s="486">
        <v>7231.5197573253545</v>
      </c>
      <c r="F24" s="486">
        <v>7249.8814037999991</v>
      </c>
      <c r="G24" s="486">
        <v>6839.8990150051159</v>
      </c>
      <c r="H24" s="486">
        <v>7448.5440417328191</v>
      </c>
      <c r="I24" s="486">
        <v>7424.9099821702966</v>
      </c>
      <c r="J24" s="486">
        <v>7954.7077342572247</v>
      </c>
      <c r="K24" s="486">
        <v>7056.6087548553496</v>
      </c>
      <c r="L24" s="486">
        <v>6884.9928497883175</v>
      </c>
      <c r="M24" s="486">
        <v>7854.1694809151477</v>
      </c>
      <c r="N24" s="349">
        <f t="shared" ref="N24:N37" si="2">SUM(B24:M24)</f>
        <v>91321.165245028911</v>
      </c>
    </row>
    <row r="25" spans="1:14" ht="20.100000000000001" customHeight="1" x14ac:dyDescent="0.25">
      <c r="A25" s="125" t="s">
        <v>164</v>
      </c>
      <c r="B25" s="486">
        <v>1978.8878215</v>
      </c>
      <c r="C25" s="486">
        <v>1980.6532851157542</v>
      </c>
      <c r="D25" s="486">
        <v>1880.4058630793338</v>
      </c>
      <c r="E25" s="486">
        <v>1818.3913438191423</v>
      </c>
      <c r="F25" s="486">
        <v>1691.8217417999999</v>
      </c>
      <c r="G25" s="486">
        <v>1522.3987740704579</v>
      </c>
      <c r="H25" s="486">
        <v>1817.8932023676389</v>
      </c>
      <c r="I25" s="486">
        <v>1692.8185167511251</v>
      </c>
      <c r="J25" s="486">
        <v>1797.7247219590743</v>
      </c>
      <c r="K25" s="486">
        <v>1823.1176485969513</v>
      </c>
      <c r="L25" s="486">
        <v>1537.8553308668231</v>
      </c>
      <c r="M25" s="486">
        <v>1804.8133767546765</v>
      </c>
      <c r="N25" s="349">
        <f t="shared" si="2"/>
        <v>21346.781626680975</v>
      </c>
    </row>
    <row r="26" spans="1:14" ht="20.100000000000001" customHeight="1" x14ac:dyDescent="0.25">
      <c r="A26" s="125" t="s">
        <v>186</v>
      </c>
      <c r="B26" s="486">
        <v>15</v>
      </c>
      <c r="C26" s="486">
        <v>18</v>
      </c>
      <c r="D26" s="486">
        <v>18</v>
      </c>
      <c r="E26" s="486">
        <v>10</v>
      </c>
      <c r="F26" s="486"/>
      <c r="G26" s="486"/>
      <c r="H26" s="486"/>
      <c r="I26" s="486"/>
      <c r="J26" s="486">
        <v>5</v>
      </c>
      <c r="K26" s="486"/>
      <c r="L26" s="486">
        <v>19.998999999999999</v>
      </c>
      <c r="M26" s="486">
        <v>10</v>
      </c>
      <c r="N26" s="349">
        <f t="shared" si="2"/>
        <v>95.998999999999995</v>
      </c>
    </row>
    <row r="27" spans="1:14" ht="20.100000000000001" customHeight="1" x14ac:dyDescent="0.25">
      <c r="A27" s="125" t="s">
        <v>165</v>
      </c>
      <c r="B27" s="486">
        <v>151.00900000000001</v>
      </c>
      <c r="C27" s="486">
        <v>160.006</v>
      </c>
      <c r="D27" s="486">
        <v>125.005</v>
      </c>
      <c r="E27" s="486">
        <v>38.002000000000002</v>
      </c>
      <c r="F27" s="486">
        <v>24.003</v>
      </c>
      <c r="G27" s="486">
        <v>0</v>
      </c>
      <c r="H27" s="486">
        <v>4</v>
      </c>
      <c r="I27" s="486">
        <v>9.0010000000000012</v>
      </c>
      <c r="J27" s="486">
        <v>4.0009999999999994</v>
      </c>
      <c r="K27" s="486">
        <v>52.001000000000005</v>
      </c>
      <c r="L27" s="486">
        <v>151.006</v>
      </c>
      <c r="M27" s="486">
        <v>136.012</v>
      </c>
      <c r="N27" s="349">
        <f t="shared" si="2"/>
        <v>854.04599999999982</v>
      </c>
    </row>
    <row r="28" spans="1:14" ht="20.100000000000001" customHeight="1" x14ac:dyDescent="0.25">
      <c r="A28" s="125" t="s">
        <v>166</v>
      </c>
      <c r="B28" s="486">
        <v>8.8249999999999975</v>
      </c>
      <c r="C28" s="486">
        <v>3.8420000000000005</v>
      </c>
      <c r="D28" s="486">
        <v>88.001999999999995</v>
      </c>
      <c r="E28" s="486">
        <v>598.24199999999996</v>
      </c>
      <c r="F28" s="486">
        <v>1606.4680000000001</v>
      </c>
      <c r="G28" s="486">
        <v>1986.8120000000001</v>
      </c>
      <c r="H28" s="486">
        <v>2160.2050000000004</v>
      </c>
      <c r="I28" s="486">
        <v>1358.2099999999998</v>
      </c>
      <c r="J28" s="486">
        <v>847.26200000000006</v>
      </c>
      <c r="K28" s="486">
        <v>212.40500000000003</v>
      </c>
      <c r="L28" s="486">
        <v>16.194999999999993</v>
      </c>
      <c r="M28" s="486">
        <v>2.6859999999999973</v>
      </c>
      <c r="N28" s="349">
        <f t="shared" si="2"/>
        <v>8889.1540000000005</v>
      </c>
    </row>
    <row r="29" spans="1:14" ht="20.100000000000001" customHeight="1" x14ac:dyDescent="0.25">
      <c r="A29" s="125" t="s">
        <v>167</v>
      </c>
      <c r="B29" s="486">
        <v>40.26</v>
      </c>
      <c r="C29" s="486">
        <v>54.83</v>
      </c>
      <c r="D29" s="486">
        <v>54.83</v>
      </c>
      <c r="E29" s="486">
        <v>93.36</v>
      </c>
      <c r="F29" s="486">
        <v>40.72</v>
      </c>
      <c r="G29" s="486">
        <v>66.56</v>
      </c>
      <c r="H29" s="486">
        <v>80.47</v>
      </c>
      <c r="I29" s="486">
        <v>54.25</v>
      </c>
      <c r="J29" s="486">
        <v>54.28</v>
      </c>
      <c r="K29" s="486">
        <v>54.21</v>
      </c>
      <c r="L29" s="486">
        <v>40.340000000000003</v>
      </c>
      <c r="M29" s="486">
        <v>13.78</v>
      </c>
      <c r="N29" s="349">
        <f t="shared" si="2"/>
        <v>647.89</v>
      </c>
    </row>
    <row r="30" spans="1:14" ht="20.100000000000001" customHeight="1" x14ac:dyDescent="0.25">
      <c r="A30" s="125" t="s">
        <v>168</v>
      </c>
      <c r="B30" s="486">
        <v>0</v>
      </c>
      <c r="C30" s="486">
        <v>0</v>
      </c>
      <c r="D30" s="486">
        <v>0</v>
      </c>
      <c r="E30" s="486">
        <v>0</v>
      </c>
      <c r="F30" s="486">
        <v>0</v>
      </c>
      <c r="G30" s="486">
        <v>0</v>
      </c>
      <c r="H30" s="486">
        <v>0</v>
      </c>
      <c r="I30" s="486">
        <v>0</v>
      </c>
      <c r="J30" s="486">
        <v>0</v>
      </c>
      <c r="K30" s="486"/>
      <c r="L30" s="486"/>
      <c r="M30" s="486"/>
      <c r="N30" s="349">
        <f t="shared" si="2"/>
        <v>0</v>
      </c>
    </row>
    <row r="31" spans="1:14" ht="20.100000000000001" customHeight="1" x14ac:dyDescent="0.25">
      <c r="A31" s="125" t="s">
        <v>169</v>
      </c>
      <c r="B31" s="486">
        <v>2031.61</v>
      </c>
      <c r="C31" s="486">
        <v>3422.7</v>
      </c>
      <c r="D31" s="486">
        <v>3422.7</v>
      </c>
      <c r="E31" s="486">
        <v>4480.09</v>
      </c>
      <c r="F31" s="486">
        <v>3075.28</v>
      </c>
      <c r="G31" s="486">
        <v>3165.52</v>
      </c>
      <c r="H31" s="486">
        <v>3112.8139999999999</v>
      </c>
      <c r="I31" s="486">
        <v>3424.98</v>
      </c>
      <c r="J31" s="486">
        <v>2457.83</v>
      </c>
      <c r="K31" s="486">
        <v>3228.54</v>
      </c>
      <c r="L31" s="486">
        <v>1576.87</v>
      </c>
      <c r="M31" s="486">
        <v>2282.4699999999998</v>
      </c>
      <c r="N31" s="349">
        <f t="shared" si="2"/>
        <v>35681.404000000002</v>
      </c>
    </row>
    <row r="32" spans="1:14" ht="20.100000000000001" customHeight="1" x14ac:dyDescent="0.25">
      <c r="A32" s="125" t="s">
        <v>170</v>
      </c>
      <c r="B32" s="486">
        <v>23116.91</v>
      </c>
      <c r="C32" s="486">
        <v>21915.800000000003</v>
      </c>
      <c r="D32" s="486">
        <v>23815.49</v>
      </c>
      <c r="E32" s="486">
        <v>23436.18</v>
      </c>
      <c r="F32" s="486">
        <v>21472.2</v>
      </c>
      <c r="G32" s="486">
        <v>19032.48</v>
      </c>
      <c r="H32" s="486">
        <v>20824.82</v>
      </c>
      <c r="I32" s="486">
        <v>21722.91</v>
      </c>
      <c r="J32" s="486">
        <v>19485.05</v>
      </c>
      <c r="K32" s="486">
        <v>22177.19</v>
      </c>
      <c r="L32" s="486">
        <v>21719.08</v>
      </c>
      <c r="M32" s="486">
        <v>23116.843000000004</v>
      </c>
      <c r="N32" s="349">
        <f t="shared" si="2"/>
        <v>261834.95299999998</v>
      </c>
    </row>
    <row r="33" spans="1:14" ht="20.100000000000001" customHeight="1" x14ac:dyDescent="0.25">
      <c r="A33" s="125" t="s">
        <v>307</v>
      </c>
      <c r="B33" s="486">
        <v>23732.569649700003</v>
      </c>
      <c r="C33" s="486">
        <v>22236.564973567558</v>
      </c>
      <c r="D33" s="486">
        <v>23846.226348789332</v>
      </c>
      <c r="E33" s="486">
        <v>25466.970164990933</v>
      </c>
      <c r="F33" s="486">
        <v>22648.779419099999</v>
      </c>
      <c r="G33" s="486">
        <v>18748.73949881694</v>
      </c>
      <c r="H33" s="486">
        <v>21961.846531125535</v>
      </c>
      <c r="I33" s="486">
        <v>21800.064723133484</v>
      </c>
      <c r="J33" s="486">
        <v>20850.556311013839</v>
      </c>
      <c r="K33" s="486">
        <v>24649.839071134455</v>
      </c>
      <c r="L33" s="486">
        <v>22668.330038579654</v>
      </c>
      <c r="M33" s="486">
        <v>23254.405105812912</v>
      </c>
      <c r="N33" s="349">
        <f t="shared" si="2"/>
        <v>271864.89183576463</v>
      </c>
    </row>
    <row r="34" spans="1:14" ht="20.100000000000001" customHeight="1" x14ac:dyDescent="0.25">
      <c r="A34" s="125" t="s">
        <v>308</v>
      </c>
      <c r="B34" s="486">
        <v>0</v>
      </c>
      <c r="C34" s="486">
        <v>0</v>
      </c>
      <c r="D34" s="486">
        <v>0</v>
      </c>
      <c r="E34" s="486">
        <v>0</v>
      </c>
      <c r="F34" s="486">
        <v>0</v>
      </c>
      <c r="G34" s="486">
        <v>0</v>
      </c>
      <c r="H34" s="486">
        <v>0</v>
      </c>
      <c r="I34" s="486">
        <v>0</v>
      </c>
      <c r="J34" s="486">
        <v>0</v>
      </c>
      <c r="K34" s="486"/>
      <c r="L34" s="486"/>
      <c r="M34" s="486"/>
      <c r="N34" s="349">
        <f t="shared" si="2"/>
        <v>0</v>
      </c>
    </row>
    <row r="35" spans="1:14" ht="20.100000000000001" customHeight="1" x14ac:dyDescent="0.25">
      <c r="A35" s="125" t="s">
        <v>177</v>
      </c>
      <c r="B35" s="486">
        <v>0</v>
      </c>
      <c r="C35" s="486">
        <v>0</v>
      </c>
      <c r="D35" s="486">
        <v>0</v>
      </c>
      <c r="E35" s="486">
        <v>0</v>
      </c>
      <c r="F35" s="486">
        <v>0</v>
      </c>
      <c r="G35" s="486">
        <v>0</v>
      </c>
      <c r="H35" s="486">
        <v>0</v>
      </c>
      <c r="I35" s="486">
        <v>0</v>
      </c>
      <c r="J35" s="486">
        <v>0</v>
      </c>
      <c r="K35" s="486">
        <v>0</v>
      </c>
      <c r="L35" s="486">
        <v>0</v>
      </c>
      <c r="M35" s="486">
        <v>0</v>
      </c>
      <c r="N35" s="349">
        <f t="shared" si="2"/>
        <v>0</v>
      </c>
    </row>
    <row r="36" spans="1:14" ht="15" x14ac:dyDescent="0.25">
      <c r="A36" s="125" t="s">
        <v>399</v>
      </c>
      <c r="B36" s="322">
        <v>0</v>
      </c>
      <c r="C36" s="322">
        <v>0</v>
      </c>
      <c r="D36" s="322">
        <v>0</v>
      </c>
      <c r="E36" s="322">
        <v>0</v>
      </c>
      <c r="F36" s="322">
        <v>0</v>
      </c>
      <c r="G36" s="322">
        <v>0</v>
      </c>
      <c r="H36" s="322">
        <v>0</v>
      </c>
      <c r="I36" s="322">
        <v>0</v>
      </c>
      <c r="J36" s="322">
        <v>0</v>
      </c>
      <c r="K36" s="322">
        <v>0</v>
      </c>
      <c r="L36" s="322">
        <v>0</v>
      </c>
      <c r="M36" s="322">
        <v>0</v>
      </c>
      <c r="N36" s="349">
        <f t="shared" si="2"/>
        <v>0</v>
      </c>
    </row>
    <row r="37" spans="1:14" ht="15" x14ac:dyDescent="0.25">
      <c r="A37" s="234" t="s">
        <v>15</v>
      </c>
      <c r="B37" s="635">
        <f>SUM(B23:B36)</f>
        <v>74517.631209300002</v>
      </c>
      <c r="C37" s="635">
        <f t="shared" ref="C37:M37" si="3">SUM(C23:C36)</f>
        <v>74057.616937202503</v>
      </c>
      <c r="D37" s="635">
        <f t="shared" si="3"/>
        <v>75269.889302936717</v>
      </c>
      <c r="E37" s="635">
        <f t="shared" si="3"/>
        <v>76675.989092819553</v>
      </c>
      <c r="F37" s="635">
        <f t="shared" si="3"/>
        <v>71158.286340599996</v>
      </c>
      <c r="G37" s="635">
        <f t="shared" si="3"/>
        <v>63915.632388943239</v>
      </c>
      <c r="H37" s="635">
        <f t="shared" si="3"/>
        <v>71335.031068810087</v>
      </c>
      <c r="I37" s="635">
        <f t="shared" si="3"/>
        <v>71518.62894111569</v>
      </c>
      <c r="J37" s="635">
        <f t="shared" si="3"/>
        <v>67889.218921903579</v>
      </c>
      <c r="K37" s="635">
        <f t="shared" si="3"/>
        <v>73372.582606847762</v>
      </c>
      <c r="L37" s="635">
        <f t="shared" si="3"/>
        <v>68504.442634102321</v>
      </c>
      <c r="M37" s="635">
        <f t="shared" si="3"/>
        <v>74720.466053663433</v>
      </c>
      <c r="N37" s="349">
        <f t="shared" si="2"/>
        <v>862935.41549824469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>
    <pageSetUpPr fitToPage="1"/>
  </sheetPr>
  <dimension ref="A1:O38"/>
  <sheetViews>
    <sheetView topLeftCell="A10" zoomScale="89" zoomScaleNormal="89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507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407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6">
        <v>3244.9579999999992</v>
      </c>
      <c r="C5" s="346">
        <v>2569.1511152073981</v>
      </c>
      <c r="D5" s="346">
        <v>2608.8677070751055</v>
      </c>
      <c r="E5" s="346">
        <v>2466.9857203674906</v>
      </c>
      <c r="F5" s="346">
        <v>2424.032999999999</v>
      </c>
      <c r="G5" s="346">
        <v>4896.235197277013</v>
      </c>
      <c r="H5" s="346">
        <v>5484.2841021082895</v>
      </c>
      <c r="I5" s="346">
        <v>5226.3982224827778</v>
      </c>
      <c r="J5" s="346">
        <v>4561.1967942405354</v>
      </c>
      <c r="K5" s="346">
        <v>5265.2663003523012</v>
      </c>
      <c r="L5" s="346">
        <v>5314.4536133315132</v>
      </c>
      <c r="M5" s="346">
        <v>5833.7166724425606</v>
      </c>
      <c r="N5" s="342">
        <f>SUM(B5:M5)</f>
        <v>49895.546444884982</v>
      </c>
    </row>
    <row r="6" spans="1:15" ht="20.100000000000001" customHeight="1" x14ac:dyDescent="0.25">
      <c r="A6" s="125" t="s">
        <v>163</v>
      </c>
      <c r="B6" s="346">
        <v>1972.8049999999998</v>
      </c>
      <c r="C6" s="346">
        <v>1478.1824010882756</v>
      </c>
      <c r="D6" s="346">
        <v>1439.8173326470151</v>
      </c>
      <c r="E6" s="346">
        <v>1357.4659808120034</v>
      </c>
      <c r="F6" s="346">
        <v>1306.6300000000001</v>
      </c>
      <c r="G6" s="346">
        <v>2883.7424692295131</v>
      </c>
      <c r="H6" s="346">
        <v>3243.6613860834777</v>
      </c>
      <c r="I6" s="346">
        <v>3138.2942121929618</v>
      </c>
      <c r="J6" s="346">
        <v>3175.8068335639273</v>
      </c>
      <c r="K6" s="346">
        <v>3034.2349891035042</v>
      </c>
      <c r="L6" s="346">
        <v>2889.6850932653897</v>
      </c>
      <c r="M6" s="346">
        <v>3116.8596402142707</v>
      </c>
      <c r="N6" s="342">
        <f t="shared" ref="N6:N19" si="0">SUM(B6:M6)</f>
        <v>29037.185338200339</v>
      </c>
    </row>
    <row r="7" spans="1:15" ht="20.100000000000001" customHeight="1" x14ac:dyDescent="0.25">
      <c r="A7" s="125" t="s">
        <v>164</v>
      </c>
      <c r="B7" s="346">
        <v>398.096</v>
      </c>
      <c r="C7" s="346">
        <v>346.76352364700574</v>
      </c>
      <c r="D7" s="346">
        <v>321.35888452024597</v>
      </c>
      <c r="E7" s="346">
        <v>297.7966007687138</v>
      </c>
      <c r="F7" s="346">
        <v>320.92399999999998</v>
      </c>
      <c r="G7" s="346">
        <v>1732.1868451349339</v>
      </c>
      <c r="H7" s="346">
        <v>712.30534871828308</v>
      </c>
      <c r="I7" s="346">
        <v>595.69439037939856</v>
      </c>
      <c r="J7" s="346">
        <v>518.3070195402596</v>
      </c>
      <c r="K7" s="346">
        <v>597.86210791567487</v>
      </c>
      <c r="L7" s="346">
        <v>604.87612235881352</v>
      </c>
      <c r="M7" s="346">
        <v>657.69563687327081</v>
      </c>
      <c r="N7" s="342">
        <f t="shared" si="0"/>
        <v>7103.8664798565997</v>
      </c>
    </row>
    <row r="8" spans="1:15" ht="20.100000000000001" customHeight="1" x14ac:dyDescent="0.25">
      <c r="A8" s="125" t="s">
        <v>186</v>
      </c>
      <c r="B8" s="346">
        <v>20</v>
      </c>
      <c r="C8" s="346">
        <v>10</v>
      </c>
      <c r="D8" s="346">
        <v>10</v>
      </c>
      <c r="E8" s="346">
        <v>10</v>
      </c>
      <c r="F8" s="346"/>
      <c r="G8" s="346">
        <v>338.43135414971601</v>
      </c>
      <c r="H8" s="346"/>
      <c r="I8" s="346"/>
      <c r="J8" s="346"/>
      <c r="K8" s="346"/>
      <c r="L8" s="346"/>
      <c r="M8" s="346">
        <v>10</v>
      </c>
      <c r="N8" s="342">
        <f t="shared" si="0"/>
        <v>398.43135414971601</v>
      </c>
    </row>
    <row r="9" spans="1:15" ht="20.100000000000001" customHeight="1" x14ac:dyDescent="0.25">
      <c r="A9" s="125" t="s">
        <v>165</v>
      </c>
      <c r="B9" s="346">
        <v>40</v>
      </c>
      <c r="C9" s="346">
        <v>30</v>
      </c>
      <c r="D9" s="346">
        <v>125.00399999999999</v>
      </c>
      <c r="E9" s="346">
        <v>10</v>
      </c>
      <c r="F9" s="346">
        <v>20.002000000000002</v>
      </c>
      <c r="G9" s="346">
        <v>93.641403199999999</v>
      </c>
      <c r="H9" s="346">
        <v>20</v>
      </c>
      <c r="I9" s="346">
        <v>0</v>
      </c>
      <c r="J9" s="346">
        <v>10</v>
      </c>
      <c r="K9" s="346">
        <v>30.002000000000002</v>
      </c>
      <c r="L9" s="346">
        <v>37</v>
      </c>
      <c r="M9" s="346">
        <v>62.003</v>
      </c>
      <c r="N9" s="342">
        <f t="shared" si="0"/>
        <v>477.65240319999998</v>
      </c>
    </row>
    <row r="10" spans="1:15" ht="20.100000000000001" customHeight="1" x14ac:dyDescent="0.25">
      <c r="A10" s="125" t="s">
        <v>166</v>
      </c>
      <c r="B10" s="346">
        <v>6.1000000000000005</v>
      </c>
      <c r="C10" s="346">
        <v>0.66540852625635227</v>
      </c>
      <c r="D10" s="346">
        <v>11.787999999999997</v>
      </c>
      <c r="E10" s="346">
        <v>104.19099999999997</v>
      </c>
      <c r="F10" s="346">
        <v>230.07900000000001</v>
      </c>
      <c r="G10" s="346">
        <v>1480.5959999999991</v>
      </c>
      <c r="H10" s="346">
        <v>734.43099999999993</v>
      </c>
      <c r="I10" s="346">
        <v>531.13199999999995</v>
      </c>
      <c r="J10" s="346">
        <v>253.20599999999999</v>
      </c>
      <c r="K10" s="346">
        <v>115.21299999999999</v>
      </c>
      <c r="L10" s="346">
        <v>12.116999999999997</v>
      </c>
      <c r="M10" s="346">
        <v>6.3710000000000004</v>
      </c>
      <c r="N10" s="342">
        <f t="shared" si="0"/>
        <v>3485.8894085262559</v>
      </c>
    </row>
    <row r="11" spans="1:15" ht="20.100000000000001" customHeight="1" x14ac:dyDescent="0.25">
      <c r="A11" s="125" t="s">
        <v>167</v>
      </c>
      <c r="B11" s="346">
        <v>8.91</v>
      </c>
      <c r="C11" s="346">
        <v>0</v>
      </c>
      <c r="D11" s="346">
        <v>0</v>
      </c>
      <c r="E11" s="346">
        <v>9.82</v>
      </c>
      <c r="F11" s="346">
        <v>0</v>
      </c>
      <c r="G11" s="346">
        <v>8.99</v>
      </c>
      <c r="H11" s="346">
        <v>8.99</v>
      </c>
      <c r="I11" s="346">
        <v>9.9700000000000006</v>
      </c>
      <c r="J11" s="346">
        <v>0</v>
      </c>
      <c r="K11" s="346"/>
      <c r="L11" s="346">
        <v>8.9700000000000006</v>
      </c>
      <c r="M11" s="346"/>
      <c r="N11" s="342">
        <f t="shared" si="0"/>
        <v>55.65</v>
      </c>
      <c r="O11" s="27"/>
    </row>
    <row r="12" spans="1:15" ht="20.100000000000001" customHeight="1" x14ac:dyDescent="0.25">
      <c r="A12" s="125" t="s">
        <v>168</v>
      </c>
      <c r="B12" s="346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/>
      <c r="L12" s="346"/>
      <c r="M12" s="346"/>
      <c r="N12" s="342">
        <f t="shared" si="0"/>
        <v>0</v>
      </c>
    </row>
    <row r="13" spans="1:15" ht="20.100000000000001" customHeight="1" x14ac:dyDescent="0.25">
      <c r="A13" s="125" t="s">
        <v>169</v>
      </c>
      <c r="B13" s="346">
        <v>4042.56</v>
      </c>
      <c r="C13" s="346">
        <v>3435.67</v>
      </c>
      <c r="D13" s="346">
        <v>3435.67</v>
      </c>
      <c r="E13" s="346">
        <v>2924.67</v>
      </c>
      <c r="F13" s="346">
        <v>3552.17</v>
      </c>
      <c r="G13" s="346">
        <v>3732.48</v>
      </c>
      <c r="H13" s="346">
        <v>3226.22</v>
      </c>
      <c r="I13" s="346">
        <v>3657.53</v>
      </c>
      <c r="J13" s="346">
        <v>3707.36</v>
      </c>
      <c r="K13" s="346">
        <v>3520.17</v>
      </c>
      <c r="L13" s="346">
        <v>3401.44</v>
      </c>
      <c r="M13" s="346">
        <v>3791.24</v>
      </c>
      <c r="N13" s="342">
        <f t="shared" si="0"/>
        <v>42427.18</v>
      </c>
    </row>
    <row r="14" spans="1:15" ht="20.100000000000001" customHeight="1" x14ac:dyDescent="0.25">
      <c r="A14" s="125" t="s">
        <v>170</v>
      </c>
      <c r="B14" s="346">
        <v>662.55</v>
      </c>
      <c r="C14" s="346">
        <v>234</v>
      </c>
      <c r="D14" s="346">
        <v>234</v>
      </c>
      <c r="E14" s="346">
        <v>257.00302985609653</v>
      </c>
      <c r="F14" s="346">
        <v>218.001</v>
      </c>
      <c r="G14" s="346">
        <v>8504.7900000000009</v>
      </c>
      <c r="H14" s="346">
        <v>9023.7340000000004</v>
      </c>
      <c r="I14" s="346">
        <v>8996.7000000000007</v>
      </c>
      <c r="J14" s="346">
        <v>8246.0600000000013</v>
      </c>
      <c r="K14" s="346">
        <v>9719.92</v>
      </c>
      <c r="L14" s="346">
        <v>10022.51</v>
      </c>
      <c r="M14" s="346">
        <v>10493.015000000001</v>
      </c>
      <c r="N14" s="342">
        <f t="shared" si="0"/>
        <v>66612.283029856102</v>
      </c>
    </row>
    <row r="15" spans="1:15" ht="20.100000000000001" customHeight="1" x14ac:dyDescent="0.25">
      <c r="A15" s="125" t="s">
        <v>307</v>
      </c>
      <c r="B15" s="346">
        <v>7624.8389999999999</v>
      </c>
      <c r="C15" s="346">
        <v>6890.1964578801089</v>
      </c>
      <c r="D15" s="346">
        <v>8177.894097648119</v>
      </c>
      <c r="E15" s="346">
        <v>8217.9573127684889</v>
      </c>
      <c r="F15" s="346">
        <v>7740.7039999999988</v>
      </c>
      <c r="G15" s="346">
        <v>6452.768239664596</v>
      </c>
      <c r="H15" s="346">
        <v>7884.1715747284625</v>
      </c>
      <c r="I15" s="346">
        <v>7632.1160146153561</v>
      </c>
      <c r="J15" s="346">
        <v>4462.6490026915089</v>
      </c>
      <c r="K15" s="346">
        <v>7759.7435458743412</v>
      </c>
      <c r="L15" s="346">
        <v>7228.3286818508677</v>
      </c>
      <c r="M15" s="346">
        <v>6912.4561590269277</v>
      </c>
      <c r="N15" s="342">
        <f t="shared" si="0"/>
        <v>86983.824086748777</v>
      </c>
    </row>
    <row r="16" spans="1:15" ht="20.100000000000001" customHeight="1" x14ac:dyDescent="0.25">
      <c r="A16" s="125" t="s">
        <v>308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/>
      <c r="L16" s="346"/>
      <c r="M16" s="346"/>
      <c r="N16" s="342">
        <f t="shared" si="0"/>
        <v>0</v>
      </c>
    </row>
    <row r="17" spans="1:14" ht="20.100000000000001" customHeight="1" x14ac:dyDescent="0.25">
      <c r="A17" s="125" t="s">
        <v>177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2">
        <f t="shared" si="0"/>
        <v>0</v>
      </c>
    </row>
    <row r="18" spans="1:14" ht="20.100000000000001" customHeight="1" x14ac:dyDescent="0.25">
      <c r="A18" s="125" t="s">
        <v>399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2">
        <f t="shared" si="0"/>
        <v>0</v>
      </c>
    </row>
    <row r="19" spans="1:14" ht="20.100000000000001" customHeight="1" x14ac:dyDescent="0.25">
      <c r="A19" s="234" t="s">
        <v>15</v>
      </c>
      <c r="B19" s="347">
        <f>SUM(B5:B18)</f>
        <v>18020.817999999999</v>
      </c>
      <c r="C19" s="347">
        <f t="shared" ref="C19:M19" si="1">SUM(C5:C18)</f>
        <v>14994.628906349044</v>
      </c>
      <c r="D19" s="347">
        <f t="shared" si="1"/>
        <v>16364.400021890484</v>
      </c>
      <c r="E19" s="347">
        <f t="shared" si="1"/>
        <v>15655.889644572793</v>
      </c>
      <c r="F19" s="347">
        <f t="shared" si="1"/>
        <v>15812.542999999998</v>
      </c>
      <c r="G19" s="347">
        <f t="shared" si="1"/>
        <v>30123.861508655769</v>
      </c>
      <c r="H19" s="347">
        <f t="shared" si="1"/>
        <v>30337.797411638508</v>
      </c>
      <c r="I19" s="347">
        <f t="shared" si="1"/>
        <v>29787.834839670497</v>
      </c>
      <c r="J19" s="347">
        <f t="shared" si="1"/>
        <v>24934.585650036232</v>
      </c>
      <c r="K19" s="347">
        <f t="shared" si="1"/>
        <v>30042.411943245825</v>
      </c>
      <c r="L19" s="347">
        <f t="shared" si="1"/>
        <v>29519.380510806583</v>
      </c>
      <c r="M19" s="347">
        <f t="shared" si="1"/>
        <v>30883.357108557029</v>
      </c>
      <c r="N19" s="342">
        <f t="shared" si="0"/>
        <v>286477.50854542275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199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6">
        <v>23569.667205000002</v>
      </c>
      <c r="C24" s="346">
        <v>23627.19583090183</v>
      </c>
      <c r="D24" s="346">
        <v>22973.615903301841</v>
      </c>
      <c r="E24" s="346">
        <v>21743.433890293109</v>
      </c>
      <c r="F24" s="346">
        <v>22336.553127799998</v>
      </c>
      <c r="G24" s="346">
        <v>18460.82316206237</v>
      </c>
      <c r="H24" s="346">
        <v>19528.453646203438</v>
      </c>
      <c r="I24" s="346">
        <v>20292.363630543081</v>
      </c>
      <c r="J24" s="346">
        <v>21353.146073361706</v>
      </c>
      <c r="K24" s="346">
        <v>19784.245913593062</v>
      </c>
      <c r="L24" s="339">
        <v>19532.047985334502</v>
      </c>
      <c r="M24" s="345">
        <v>23222.733434982147</v>
      </c>
      <c r="N24" s="342">
        <f t="shared" ref="N24:N38" si="2">SUM(B24:M24)</f>
        <v>256424.27980337711</v>
      </c>
    </row>
    <row r="25" spans="1:14" s="28" customFormat="1" ht="20.100000000000001" customHeight="1" x14ac:dyDescent="0.25">
      <c r="A25" s="125" t="s">
        <v>163</v>
      </c>
      <c r="B25" s="346">
        <v>12306.3451838</v>
      </c>
      <c r="C25" s="346">
        <v>13020.451039676509</v>
      </c>
      <c r="D25" s="346">
        <v>11901.642635826238</v>
      </c>
      <c r="E25" s="346">
        <v>10676.193600485383</v>
      </c>
      <c r="F25" s="346">
        <v>10227.796922700001</v>
      </c>
      <c r="G25" s="346">
        <v>7897.6001539406352</v>
      </c>
      <c r="H25" s="346">
        <v>8306.4755834296702</v>
      </c>
      <c r="I25" s="346">
        <v>8362.5178671615613</v>
      </c>
      <c r="J25" s="346">
        <v>8883.7989513905504</v>
      </c>
      <c r="K25" s="346">
        <v>8076.7081696183604</v>
      </c>
      <c r="L25" s="339">
        <v>7459.6255048381245</v>
      </c>
      <c r="M25" s="345">
        <v>8790.6445407831834</v>
      </c>
      <c r="N25" s="342">
        <f t="shared" si="2"/>
        <v>115909.80015365021</v>
      </c>
    </row>
    <row r="26" spans="1:14" s="28" customFormat="1" ht="20.100000000000001" customHeight="1" x14ac:dyDescent="0.25">
      <c r="A26" s="125" t="s">
        <v>164</v>
      </c>
      <c r="B26" s="346">
        <v>2691.1153577</v>
      </c>
      <c r="C26" s="346">
        <v>2626.7792611928717</v>
      </c>
      <c r="D26" s="346">
        <v>2495.851005506961</v>
      </c>
      <c r="E26" s="346">
        <v>2544.4242764680239</v>
      </c>
      <c r="F26" s="346">
        <v>2801.7502135</v>
      </c>
      <c r="G26" s="346">
        <v>2366.6079874431348</v>
      </c>
      <c r="H26" s="346">
        <v>2571.6007565516757</v>
      </c>
      <c r="I26" s="346">
        <v>2540.7506822841988</v>
      </c>
      <c r="J26" s="346">
        <v>2704.1067674152123</v>
      </c>
      <c r="K26" s="346">
        <v>2721.9782147965534</v>
      </c>
      <c r="L26" s="339">
        <v>2350.9394326672209</v>
      </c>
      <c r="M26" s="345">
        <v>2772.0263826637301</v>
      </c>
      <c r="N26" s="342">
        <f t="shared" si="2"/>
        <v>31187.930338189581</v>
      </c>
    </row>
    <row r="27" spans="1:14" s="28" customFormat="1" ht="20.100000000000001" customHeight="1" x14ac:dyDescent="0.25">
      <c r="A27" s="125" t="s">
        <v>186</v>
      </c>
      <c r="B27" s="346">
        <v>25.786000000000005</v>
      </c>
      <c r="C27" s="346">
        <v>36.489000000000004</v>
      </c>
      <c r="D27" s="346">
        <v>42.951999999999998</v>
      </c>
      <c r="E27" s="346">
        <v>17.884999999999998</v>
      </c>
      <c r="F27" s="346">
        <v>14.882</v>
      </c>
      <c r="G27" s="346">
        <v>12.943999999999999</v>
      </c>
      <c r="H27" s="346">
        <v>9.5839999999999979</v>
      </c>
      <c r="I27" s="346">
        <v>26.298000000000005</v>
      </c>
      <c r="J27" s="346">
        <v>30.024000000000008</v>
      </c>
      <c r="K27" s="346">
        <v>34.991999999999997</v>
      </c>
      <c r="L27" s="339">
        <v>30.193999999999985</v>
      </c>
      <c r="M27" s="345">
        <v>45.644000000000005</v>
      </c>
      <c r="N27" s="342">
        <f t="shared" si="2"/>
        <v>327.67399999999998</v>
      </c>
    </row>
    <row r="28" spans="1:14" s="28" customFormat="1" ht="20.100000000000001" customHeight="1" x14ac:dyDescent="0.25">
      <c r="A28" s="125" t="s">
        <v>165</v>
      </c>
      <c r="B28" s="346">
        <v>1297.415</v>
      </c>
      <c r="C28" s="346">
        <v>2673.8229999999999</v>
      </c>
      <c r="D28" s="346">
        <v>1682.5259999999998</v>
      </c>
      <c r="E28" s="346">
        <v>894.79299999999989</v>
      </c>
      <c r="F28" s="346">
        <v>879.83600000000001</v>
      </c>
      <c r="G28" s="346">
        <v>681.23299999999995</v>
      </c>
      <c r="H28" s="346">
        <v>879.78200000000015</v>
      </c>
      <c r="I28" s="346">
        <v>865.39199999999994</v>
      </c>
      <c r="J28" s="346">
        <v>923.8900000000001</v>
      </c>
      <c r="K28" s="346">
        <v>933.89300000000003</v>
      </c>
      <c r="L28" s="339">
        <v>1258.8169999999998</v>
      </c>
      <c r="M28" s="345">
        <v>1709.4779999999996</v>
      </c>
      <c r="N28" s="342">
        <f t="shared" si="2"/>
        <v>14680.877999999997</v>
      </c>
    </row>
    <row r="29" spans="1:14" s="28" customFormat="1" ht="20.100000000000001" customHeight="1" x14ac:dyDescent="0.25">
      <c r="A29" s="125" t="s">
        <v>166</v>
      </c>
      <c r="B29" s="346">
        <v>61.581999999999994</v>
      </c>
      <c r="C29" s="346">
        <v>54.924591473743646</v>
      </c>
      <c r="D29" s="346">
        <v>257.98699999999997</v>
      </c>
      <c r="E29" s="346">
        <v>847.98100000000011</v>
      </c>
      <c r="F29" s="346">
        <v>1551.2429999999999</v>
      </c>
      <c r="G29" s="346">
        <v>1892.2570000000001</v>
      </c>
      <c r="H29" s="346">
        <v>2031.6390000000004</v>
      </c>
      <c r="I29" s="346">
        <v>1508.0530000000001</v>
      </c>
      <c r="J29" s="346">
        <v>1144.4099999999996</v>
      </c>
      <c r="K29" s="346">
        <v>470.017</v>
      </c>
      <c r="L29" s="339">
        <v>117.789</v>
      </c>
      <c r="M29" s="345">
        <v>29.771999999999998</v>
      </c>
      <c r="N29" s="342">
        <f t="shared" si="2"/>
        <v>9967.6545914737453</v>
      </c>
    </row>
    <row r="30" spans="1:14" s="28" customFormat="1" ht="20.100000000000001" customHeight="1" x14ac:dyDescent="0.25">
      <c r="A30" s="125" t="s">
        <v>167</v>
      </c>
      <c r="B30" s="346">
        <v>4191.3879999999999</v>
      </c>
      <c r="C30" s="346">
        <v>2412.66</v>
      </c>
      <c r="D30" s="346">
        <v>2412.66</v>
      </c>
      <c r="E30" s="346">
        <v>2646.14</v>
      </c>
      <c r="F30" s="346">
        <v>6367.7300000000005</v>
      </c>
      <c r="G30" s="346">
        <v>6920.98</v>
      </c>
      <c r="H30" s="346">
        <v>4258.4799999999996</v>
      </c>
      <c r="I30" s="346">
        <v>4829.7199999999993</v>
      </c>
      <c r="J30" s="346">
        <v>7536.8250000000007</v>
      </c>
      <c r="K30" s="346">
        <v>3956.087</v>
      </c>
      <c r="L30" s="339">
        <v>1599.7190000000001</v>
      </c>
      <c r="M30" s="345">
        <v>5717.53</v>
      </c>
      <c r="N30" s="342">
        <f t="shared" si="2"/>
        <v>52849.918999999994</v>
      </c>
    </row>
    <row r="31" spans="1:14" s="28" customFormat="1" ht="20.100000000000001" customHeight="1" x14ac:dyDescent="0.25">
      <c r="A31" s="125" t="s">
        <v>168</v>
      </c>
      <c r="B31" s="346">
        <v>0</v>
      </c>
      <c r="C31" s="346">
        <v>0</v>
      </c>
      <c r="D31" s="346">
        <v>0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/>
      <c r="L31" s="339"/>
      <c r="M31" s="345"/>
      <c r="N31" s="342">
        <f t="shared" si="2"/>
        <v>0</v>
      </c>
    </row>
    <row r="32" spans="1:14" s="28" customFormat="1" ht="20.100000000000001" customHeight="1" x14ac:dyDescent="0.25">
      <c r="A32" s="125" t="s">
        <v>169</v>
      </c>
      <c r="B32" s="346">
        <v>12547.25</v>
      </c>
      <c r="C32" s="346">
        <v>11965.902</v>
      </c>
      <c r="D32" s="346">
        <v>13675.412000000002</v>
      </c>
      <c r="E32" s="346">
        <v>14710.281000000001</v>
      </c>
      <c r="F32" s="346">
        <v>14639.885999999999</v>
      </c>
      <c r="G32" s="346">
        <v>12124.120999999999</v>
      </c>
      <c r="H32" s="346">
        <v>14503.116000000002</v>
      </c>
      <c r="I32" s="346">
        <v>12182.078</v>
      </c>
      <c r="J32" s="346">
        <v>11178.350000000002</v>
      </c>
      <c r="K32" s="346">
        <v>11969.537</v>
      </c>
      <c r="L32" s="339">
        <v>13824.564</v>
      </c>
      <c r="M32" s="345">
        <v>13510.093000000001</v>
      </c>
      <c r="N32" s="342">
        <f t="shared" si="2"/>
        <v>156830.59</v>
      </c>
    </row>
    <row r="33" spans="1:14" s="28" customFormat="1" ht="20.100000000000001" customHeight="1" x14ac:dyDescent="0.25">
      <c r="A33" s="125" t="s">
        <v>170</v>
      </c>
      <c r="B33" s="346">
        <v>37213.859999999993</v>
      </c>
      <c r="C33" s="346">
        <v>34257.47</v>
      </c>
      <c r="D33" s="346">
        <v>36524.82</v>
      </c>
      <c r="E33" s="346">
        <v>36249.32</v>
      </c>
      <c r="F33" s="346">
        <v>34955.74</v>
      </c>
      <c r="G33" s="346">
        <v>23425.129999999997</v>
      </c>
      <c r="H33" s="346">
        <v>24779.62</v>
      </c>
      <c r="I33" s="346">
        <v>25803.9</v>
      </c>
      <c r="J33" s="346">
        <v>23577.167373470209</v>
      </c>
      <c r="K33" s="346">
        <v>25229.48</v>
      </c>
      <c r="L33" s="339">
        <v>24916.37</v>
      </c>
      <c r="M33" s="345">
        <v>26418.509000000002</v>
      </c>
      <c r="N33" s="342">
        <f t="shared" si="2"/>
        <v>353351.38637347019</v>
      </c>
    </row>
    <row r="34" spans="1:14" s="28" customFormat="1" ht="20.100000000000001" customHeight="1" x14ac:dyDescent="0.25">
      <c r="A34" s="125" t="s">
        <v>307</v>
      </c>
      <c r="B34" s="346">
        <v>38940.720330700002</v>
      </c>
      <c r="C34" s="346">
        <v>36815.948092519684</v>
      </c>
      <c r="D34" s="346">
        <v>38799.811305775729</v>
      </c>
      <c r="E34" s="346">
        <v>41417.428814296924</v>
      </c>
      <c r="F34" s="346">
        <v>38649.939787299998</v>
      </c>
      <c r="G34" s="346">
        <v>35306.022198499239</v>
      </c>
      <c r="H34" s="346">
        <v>37235.019820366782</v>
      </c>
      <c r="I34" s="346">
        <v>32895.498718934956</v>
      </c>
      <c r="J34" s="346">
        <v>32362.407043461935</v>
      </c>
      <c r="K34" s="346">
        <v>35222.493241315788</v>
      </c>
      <c r="L34" s="339">
        <v>36133.387242884157</v>
      </c>
      <c r="M34" s="345">
        <v>36813.591472668857</v>
      </c>
      <c r="N34" s="342">
        <f t="shared" si="2"/>
        <v>440592.26806872396</v>
      </c>
    </row>
    <row r="35" spans="1:14" s="28" customFormat="1" ht="20.100000000000001" customHeight="1" x14ac:dyDescent="0.25">
      <c r="A35" s="125" t="s">
        <v>308</v>
      </c>
      <c r="B35" s="346">
        <v>0</v>
      </c>
      <c r="C35" s="346">
        <v>0</v>
      </c>
      <c r="D35" s="346">
        <v>0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/>
      <c r="L35" s="346"/>
      <c r="M35" s="346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346">
        <v>0</v>
      </c>
      <c r="C36" s="346">
        <v>0</v>
      </c>
      <c r="D36" s="346">
        <v>0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0</v>
      </c>
      <c r="N36" s="342">
        <f t="shared" si="2"/>
        <v>0</v>
      </c>
    </row>
    <row r="37" spans="1:14" ht="15" x14ac:dyDescent="0.25">
      <c r="A37" s="125" t="s">
        <v>399</v>
      </c>
      <c r="B37" s="346">
        <v>4.048</v>
      </c>
      <c r="C37" s="346"/>
      <c r="D37" s="346"/>
      <c r="E37" s="346"/>
      <c r="F37" s="346"/>
      <c r="G37" s="346"/>
      <c r="H37" s="346"/>
      <c r="I37" s="346"/>
      <c r="J37" s="346">
        <v>69.191000000000003</v>
      </c>
      <c r="K37" s="346">
        <v>50.094999999999999</v>
      </c>
      <c r="L37" s="346">
        <v>71.792000000000002</v>
      </c>
      <c r="M37" s="346">
        <v>72.335999999999999</v>
      </c>
      <c r="N37" s="342">
        <f t="shared" si="2"/>
        <v>267.46199999999999</v>
      </c>
    </row>
    <row r="38" spans="1:14" ht="15" x14ac:dyDescent="0.25">
      <c r="A38" s="234" t="s">
        <v>15</v>
      </c>
      <c r="B38" s="348">
        <f t="shared" ref="B38:M38" si="3">SUM(B24:B37)</f>
        <v>132849.17707720003</v>
      </c>
      <c r="C38" s="348">
        <f t="shared" si="3"/>
        <v>127491.64281576464</v>
      </c>
      <c r="D38" s="348">
        <f t="shared" si="3"/>
        <v>130767.27785041077</v>
      </c>
      <c r="E38" s="348">
        <f t="shared" si="3"/>
        <v>131747.88058154343</v>
      </c>
      <c r="F38" s="348">
        <f t="shared" si="3"/>
        <v>132425.3570513</v>
      </c>
      <c r="G38" s="348">
        <f t="shared" si="3"/>
        <v>109087.71850194538</v>
      </c>
      <c r="H38" s="348">
        <f t="shared" si="3"/>
        <v>114103.77080655156</v>
      </c>
      <c r="I38" s="348">
        <f t="shared" si="3"/>
        <v>109306.57189892381</v>
      </c>
      <c r="J38" s="348">
        <f t="shared" si="3"/>
        <v>109763.31620909962</v>
      </c>
      <c r="K38" s="348">
        <f t="shared" si="3"/>
        <v>108449.52653932376</v>
      </c>
      <c r="L38" s="348">
        <f t="shared" si="3"/>
        <v>107295.245165724</v>
      </c>
      <c r="M38" s="348">
        <f t="shared" si="3"/>
        <v>119102.35783109792</v>
      </c>
      <c r="N38" s="342">
        <f t="shared" si="2"/>
        <v>1432389.8423288851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topLeftCell="A19" zoomScale="89" zoomScaleNormal="89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507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200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6">
        <v>13786.3389389</v>
      </c>
      <c r="C5" s="346">
        <v>15091.373189338678</v>
      </c>
      <c r="D5" s="346">
        <v>11970.526906184909</v>
      </c>
      <c r="E5" s="346">
        <v>11146.811809833256</v>
      </c>
      <c r="F5" s="346">
        <v>10950.745880499999</v>
      </c>
      <c r="G5" s="346">
        <v>10149.3384975917</v>
      </c>
      <c r="H5" s="346">
        <v>11458.776397070345</v>
      </c>
      <c r="I5" s="346">
        <v>11394.91938460149</v>
      </c>
      <c r="J5" s="346">
        <v>11688.750474494027</v>
      </c>
      <c r="K5" s="346">
        <v>11229.401359234314</v>
      </c>
      <c r="L5" s="346">
        <v>11198.149336830867</v>
      </c>
      <c r="M5" s="346">
        <v>12920.721689047736</v>
      </c>
      <c r="N5" s="342">
        <f>SUM(B5:M5)</f>
        <v>142985.85386362733</v>
      </c>
    </row>
    <row r="6" spans="1:15" ht="20.100000000000001" customHeight="1" x14ac:dyDescent="0.25">
      <c r="A6" s="125" t="s">
        <v>163</v>
      </c>
      <c r="B6" s="346">
        <v>5094.3477844999998</v>
      </c>
      <c r="C6" s="346">
        <v>5639.4717086766977</v>
      </c>
      <c r="D6" s="346">
        <v>4351.6994783184782</v>
      </c>
      <c r="E6" s="346">
        <v>3989.9971297662441</v>
      </c>
      <c r="F6" s="346">
        <v>3926.7829404000008</v>
      </c>
      <c r="G6" s="346">
        <v>3803.559253074347</v>
      </c>
      <c r="H6" s="346">
        <v>4260.8191899254225</v>
      </c>
      <c r="I6" s="346">
        <v>4112.2123928586643</v>
      </c>
      <c r="J6" s="346">
        <v>4446.6882943400888</v>
      </c>
      <c r="K6" s="346">
        <v>4066.1297885296144</v>
      </c>
      <c r="L6" s="346">
        <v>3850.4556164244673</v>
      </c>
      <c r="M6" s="346">
        <v>4522.3033368771703</v>
      </c>
      <c r="N6" s="342">
        <f t="shared" ref="N6:N19" si="0">SUM(B6:M6)</f>
        <v>52064.466913691198</v>
      </c>
    </row>
    <row r="7" spans="1:15" ht="20.100000000000001" customHeight="1" x14ac:dyDescent="0.25">
      <c r="A7" s="125" t="s">
        <v>164</v>
      </c>
      <c r="B7" s="346">
        <v>3342.6524780000004</v>
      </c>
      <c r="C7" s="346">
        <v>3745.7268813022965</v>
      </c>
      <c r="D7" s="346">
        <v>2861.5026846268665</v>
      </c>
      <c r="E7" s="346">
        <v>2571.593892705399</v>
      </c>
      <c r="F7" s="346">
        <v>2442.0340199000002</v>
      </c>
      <c r="G7" s="346">
        <v>2278.7844214045881</v>
      </c>
      <c r="H7" s="346">
        <v>2602.5383811356478</v>
      </c>
      <c r="I7" s="346">
        <v>2467.9334035087741</v>
      </c>
      <c r="J7" s="346">
        <v>2565.6636549444215</v>
      </c>
      <c r="K7" s="346">
        <v>2475.9080811753274</v>
      </c>
      <c r="L7" s="346">
        <v>2268.8099631001683</v>
      </c>
      <c r="M7" s="346">
        <v>2544.1875913984077</v>
      </c>
      <c r="N7" s="342">
        <f t="shared" si="0"/>
        <v>32167.335453201897</v>
      </c>
    </row>
    <row r="8" spans="1:15" ht="20.100000000000001" customHeight="1" x14ac:dyDescent="0.25">
      <c r="A8" s="125" t="s">
        <v>186</v>
      </c>
      <c r="B8" s="346">
        <v>64.742000000000004</v>
      </c>
      <c r="C8" s="346">
        <v>72.352000000000004</v>
      </c>
      <c r="D8" s="346">
        <v>57.35</v>
      </c>
      <c r="E8" s="346">
        <v>11.73</v>
      </c>
      <c r="F8" s="346">
        <v>4.74</v>
      </c>
      <c r="G8" s="346">
        <v>14.56</v>
      </c>
      <c r="H8" s="346">
        <v>1.86</v>
      </c>
      <c r="I8" s="346">
        <v>20.399999999999999</v>
      </c>
      <c r="J8" s="346">
        <v>13.66</v>
      </c>
      <c r="K8" s="346">
        <v>15.54</v>
      </c>
      <c r="L8" s="346">
        <v>26.33</v>
      </c>
      <c r="M8" s="346">
        <v>26.8</v>
      </c>
      <c r="N8" s="342">
        <f t="shared" si="0"/>
        <v>330.06400000000002</v>
      </c>
    </row>
    <row r="9" spans="1:15" ht="20.100000000000001" customHeight="1" x14ac:dyDescent="0.25">
      <c r="A9" s="125" t="s">
        <v>165</v>
      </c>
      <c r="B9" s="346">
        <v>455.68299999999999</v>
      </c>
      <c r="C9" s="346">
        <v>857.53700000000003</v>
      </c>
      <c r="D9" s="346">
        <v>738.53599999999994</v>
      </c>
      <c r="E9" s="346">
        <v>224.16</v>
      </c>
      <c r="F9" s="346">
        <v>146.36000000000001</v>
      </c>
      <c r="G9" s="346">
        <v>112.29</v>
      </c>
      <c r="H9" s="346">
        <v>158.94</v>
      </c>
      <c r="I9" s="346">
        <v>156.09</v>
      </c>
      <c r="J9" s="346">
        <v>123.44</v>
      </c>
      <c r="K9" s="346">
        <v>61.68</v>
      </c>
      <c r="L9" s="346">
        <v>145.48400000000001</v>
      </c>
      <c r="M9" s="346">
        <v>257.06299999999999</v>
      </c>
      <c r="N9" s="342">
        <f t="shared" si="0"/>
        <v>3437.2629999999999</v>
      </c>
    </row>
    <row r="10" spans="1:15" ht="20.100000000000001" customHeight="1" x14ac:dyDescent="0.25">
      <c r="A10" s="125" t="s">
        <v>166</v>
      </c>
      <c r="B10" s="346">
        <v>31.220999999999989</v>
      </c>
      <c r="C10" s="346">
        <v>22.993000000000002</v>
      </c>
      <c r="D10" s="346">
        <v>212.41</v>
      </c>
      <c r="E10" s="346">
        <v>397.00300000000004</v>
      </c>
      <c r="F10" s="346">
        <v>840.476</v>
      </c>
      <c r="G10" s="346">
        <v>953.18000000000006</v>
      </c>
      <c r="H10" s="346">
        <v>1180.1550000000002</v>
      </c>
      <c r="I10" s="346">
        <v>965.62300000000005</v>
      </c>
      <c r="J10" s="346">
        <v>661.90899999999999</v>
      </c>
      <c r="K10" s="346">
        <v>331.80399999999997</v>
      </c>
      <c r="L10" s="346">
        <v>105.66600000000003</v>
      </c>
      <c r="M10" s="346">
        <v>35.381999999999998</v>
      </c>
      <c r="N10" s="342">
        <f t="shared" si="0"/>
        <v>5737.8220000000001</v>
      </c>
    </row>
    <row r="11" spans="1:15" ht="20.100000000000001" customHeight="1" x14ac:dyDescent="0.25">
      <c r="A11" s="125" t="s">
        <v>167</v>
      </c>
      <c r="B11" s="346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/>
      <c r="L11" s="346"/>
      <c r="M11" s="346"/>
      <c r="N11" s="342">
        <f t="shared" si="0"/>
        <v>0</v>
      </c>
      <c r="O11" s="27"/>
    </row>
    <row r="12" spans="1:15" ht="20.100000000000001" customHeight="1" x14ac:dyDescent="0.25">
      <c r="A12" s="125" t="s">
        <v>168</v>
      </c>
      <c r="B12" s="346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/>
      <c r="L12" s="346"/>
      <c r="M12" s="346"/>
      <c r="N12" s="342">
        <f t="shared" si="0"/>
        <v>0</v>
      </c>
    </row>
    <row r="13" spans="1:15" ht="20.100000000000001" customHeight="1" x14ac:dyDescent="0.25">
      <c r="A13" s="125" t="s">
        <v>169</v>
      </c>
      <c r="B13" s="346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/>
      <c r="L13" s="346"/>
      <c r="M13" s="346"/>
      <c r="N13" s="342">
        <f t="shared" si="0"/>
        <v>0</v>
      </c>
    </row>
    <row r="14" spans="1:15" ht="20.100000000000001" customHeight="1" x14ac:dyDescent="0.25">
      <c r="A14" s="125" t="s">
        <v>170</v>
      </c>
      <c r="B14" s="346">
        <v>17163.669999999998</v>
      </c>
      <c r="C14" s="346">
        <v>17116.330000000002</v>
      </c>
      <c r="D14" s="346">
        <v>16068.76</v>
      </c>
      <c r="E14" s="346">
        <v>15079.140000000001</v>
      </c>
      <c r="F14" s="346">
        <v>14780.41</v>
      </c>
      <c r="G14" s="346">
        <v>13234.51</v>
      </c>
      <c r="H14" s="346">
        <v>14535.36</v>
      </c>
      <c r="I14" s="346">
        <v>15169.89</v>
      </c>
      <c r="J14" s="346">
        <v>13893.13</v>
      </c>
      <c r="K14" s="346">
        <v>15422.029999999999</v>
      </c>
      <c r="L14" s="346">
        <v>14476.330000000002</v>
      </c>
      <c r="M14" s="346">
        <v>15854.588</v>
      </c>
      <c r="N14" s="342">
        <f t="shared" si="0"/>
        <v>182794.14799999999</v>
      </c>
    </row>
    <row r="15" spans="1:15" ht="20.100000000000001" customHeight="1" x14ac:dyDescent="0.25">
      <c r="A15" s="125" t="s">
        <v>307</v>
      </c>
      <c r="B15" s="346">
        <v>17042.918425399992</v>
      </c>
      <c r="C15" s="346">
        <v>17520.149339204465</v>
      </c>
      <c r="D15" s="346">
        <v>16806.895951612842</v>
      </c>
      <c r="E15" s="346">
        <v>16211.228099973388</v>
      </c>
      <c r="F15" s="346">
        <v>15515.359682099988</v>
      </c>
      <c r="G15" s="346">
        <v>13929.445158714472</v>
      </c>
      <c r="H15" s="346">
        <v>15270.45478291017</v>
      </c>
      <c r="I15" s="346">
        <v>15445.809604592836</v>
      </c>
      <c r="J15" s="346">
        <v>14147.696433176439</v>
      </c>
      <c r="K15" s="346">
        <v>15475.494708291262</v>
      </c>
      <c r="L15" s="346">
        <v>15342.269275492217</v>
      </c>
      <c r="M15" s="346">
        <v>15396.78233126444</v>
      </c>
      <c r="N15" s="342">
        <f t="shared" si="0"/>
        <v>188104.50379273252</v>
      </c>
    </row>
    <row r="16" spans="1:15" ht="20.100000000000001" customHeight="1" x14ac:dyDescent="0.25">
      <c r="A16" s="125" t="s">
        <v>308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/>
      <c r="L16" s="346"/>
      <c r="M16" s="346"/>
      <c r="N16" s="342">
        <f t="shared" si="0"/>
        <v>0</v>
      </c>
    </row>
    <row r="17" spans="1:14" ht="20.100000000000001" customHeight="1" x14ac:dyDescent="0.25">
      <c r="A17" s="125" t="s">
        <v>177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2">
        <f t="shared" si="0"/>
        <v>0</v>
      </c>
    </row>
    <row r="18" spans="1:14" ht="20.100000000000001" customHeight="1" x14ac:dyDescent="0.25">
      <c r="A18" s="125" t="s">
        <v>399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2">
        <f t="shared" si="0"/>
        <v>0</v>
      </c>
    </row>
    <row r="19" spans="1:14" ht="20.100000000000001" customHeight="1" x14ac:dyDescent="0.25">
      <c r="A19" s="234" t="s">
        <v>15</v>
      </c>
      <c r="B19" s="347">
        <f>SUM(B5:B18)</f>
        <v>56981.573626799996</v>
      </c>
      <c r="C19" s="347">
        <f t="shared" ref="C19:M19" si="1">SUM(C5:C18)</f>
        <v>60065.933118522138</v>
      </c>
      <c r="D19" s="347">
        <f t="shared" si="1"/>
        <v>53067.681020743097</v>
      </c>
      <c r="E19" s="347">
        <f t="shared" si="1"/>
        <v>49631.663932278287</v>
      </c>
      <c r="F19" s="347">
        <f t="shared" si="1"/>
        <v>48606.908522899983</v>
      </c>
      <c r="G19" s="347">
        <f t="shared" si="1"/>
        <v>44475.667330785109</v>
      </c>
      <c r="H19" s="347">
        <f t="shared" si="1"/>
        <v>49468.903751041587</v>
      </c>
      <c r="I19" s="347">
        <f t="shared" si="1"/>
        <v>49732.877785561766</v>
      </c>
      <c r="J19" s="347">
        <f t="shared" si="1"/>
        <v>47540.937856954974</v>
      </c>
      <c r="K19" s="347">
        <f t="shared" si="1"/>
        <v>49077.987937230522</v>
      </c>
      <c r="L19" s="347">
        <f t="shared" si="1"/>
        <v>47413.494191847727</v>
      </c>
      <c r="M19" s="347">
        <f t="shared" si="1"/>
        <v>51557.82794858775</v>
      </c>
      <c r="N19" s="342">
        <f t="shared" si="0"/>
        <v>607621.45702325285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201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6">
        <v>5294.3197993000003</v>
      </c>
      <c r="C24" s="346">
        <v>5971.2413991834164</v>
      </c>
      <c r="D24" s="346">
        <v>4582.137892120094</v>
      </c>
      <c r="E24" s="346">
        <v>4309.3383239367595</v>
      </c>
      <c r="F24" s="346">
        <v>4131.2201884999995</v>
      </c>
      <c r="G24" s="346">
        <v>4046.1145733512203</v>
      </c>
      <c r="H24" s="346">
        <v>4281.1662647849307</v>
      </c>
      <c r="I24" s="346">
        <v>4367.28673620465</v>
      </c>
      <c r="J24" s="346">
        <v>4360.8460691675673</v>
      </c>
      <c r="K24" s="346">
        <v>4374.0359454345571</v>
      </c>
      <c r="L24" s="339">
        <v>4332.5622363213706</v>
      </c>
      <c r="M24" s="345">
        <v>4970.6634285817381</v>
      </c>
      <c r="N24" s="342">
        <f t="shared" ref="N24:N38" si="2">SUM(B24:M24)</f>
        <v>55020.932856886298</v>
      </c>
    </row>
    <row r="25" spans="1:14" s="28" customFormat="1" ht="20.100000000000001" customHeight="1" x14ac:dyDescent="0.25">
      <c r="A25" s="125" t="s">
        <v>163</v>
      </c>
      <c r="B25" s="346">
        <v>2194.8098516</v>
      </c>
      <c r="C25" s="346">
        <v>2551.8110463190837</v>
      </c>
      <c r="D25" s="346">
        <v>1953.2294311353037</v>
      </c>
      <c r="E25" s="346">
        <v>1778.5429830340609</v>
      </c>
      <c r="F25" s="346">
        <v>1772.3291209999998</v>
      </c>
      <c r="G25" s="346">
        <v>1772.2329939771394</v>
      </c>
      <c r="H25" s="346">
        <v>1790.3411019902883</v>
      </c>
      <c r="I25" s="346">
        <v>1906.9730898233488</v>
      </c>
      <c r="J25" s="346">
        <v>1950.5130886876357</v>
      </c>
      <c r="K25" s="346">
        <v>1846.0847336232378</v>
      </c>
      <c r="L25" s="339">
        <v>1761.5225828362325</v>
      </c>
      <c r="M25" s="345">
        <v>2171.5396547757159</v>
      </c>
      <c r="N25" s="342">
        <f t="shared" si="2"/>
        <v>23449.92967880204</v>
      </c>
    </row>
    <row r="26" spans="1:14" s="28" customFormat="1" ht="20.100000000000001" customHeight="1" x14ac:dyDescent="0.25">
      <c r="A26" s="125" t="s">
        <v>164</v>
      </c>
      <c r="B26" s="346">
        <v>1352.7888167000001</v>
      </c>
      <c r="C26" s="346">
        <v>1570.6359330179566</v>
      </c>
      <c r="D26" s="346">
        <v>1217.7280895219369</v>
      </c>
      <c r="E26" s="346">
        <v>1107.7331320991063</v>
      </c>
      <c r="F26" s="346">
        <v>1094.8208236</v>
      </c>
      <c r="G26" s="346">
        <v>1055.4930215022803</v>
      </c>
      <c r="H26" s="346">
        <v>1175.4054367877593</v>
      </c>
      <c r="I26" s="346">
        <v>1099.3689178294774</v>
      </c>
      <c r="J26" s="346">
        <v>1102.1057758482766</v>
      </c>
      <c r="K26" s="346">
        <v>1154.029400107195</v>
      </c>
      <c r="L26" s="339">
        <v>956.12890451232909</v>
      </c>
      <c r="M26" s="345">
        <v>1088.1287616462264</v>
      </c>
      <c r="N26" s="342">
        <f t="shared" si="2"/>
        <v>13974.367013172543</v>
      </c>
    </row>
    <row r="27" spans="1:14" s="28" customFormat="1" ht="20.100000000000001" customHeight="1" x14ac:dyDescent="0.25">
      <c r="A27" s="125" t="s">
        <v>186</v>
      </c>
      <c r="B27" s="346">
        <v>14.998999999999999</v>
      </c>
      <c r="C27" s="346">
        <v>9.0010000000000012</v>
      </c>
      <c r="D27" s="346">
        <v>9</v>
      </c>
      <c r="E27" s="346"/>
      <c r="F27" s="346"/>
      <c r="G27" s="346">
        <v>5</v>
      </c>
      <c r="H27" s="346"/>
      <c r="I27" s="346">
        <v>4</v>
      </c>
      <c r="J27" s="346">
        <v>5</v>
      </c>
      <c r="K27" s="346">
        <v>4</v>
      </c>
      <c r="L27" s="339"/>
      <c r="M27" s="345">
        <v>5</v>
      </c>
      <c r="N27" s="342">
        <f t="shared" si="2"/>
        <v>56</v>
      </c>
    </row>
    <row r="28" spans="1:14" s="28" customFormat="1" ht="20.100000000000001" customHeight="1" x14ac:dyDescent="0.25">
      <c r="A28" s="125" t="s">
        <v>165</v>
      </c>
      <c r="B28" s="346">
        <v>32.655999999999999</v>
      </c>
      <c r="C28" s="346">
        <v>56.988</v>
      </c>
      <c r="D28" s="346">
        <v>8.7100000000000009</v>
      </c>
      <c r="E28" s="346">
        <v>5.585</v>
      </c>
      <c r="F28" s="346">
        <v>3.7469999999999999</v>
      </c>
      <c r="G28" s="346">
        <v>4.2809999999999997</v>
      </c>
      <c r="H28" s="346">
        <v>7.6479999999999997</v>
      </c>
      <c r="I28" s="346">
        <v>3.5819999999999999</v>
      </c>
      <c r="J28" s="346">
        <v>2.661</v>
      </c>
      <c r="K28" s="346">
        <v>31.954000000000001</v>
      </c>
      <c r="L28" s="339">
        <v>4.33</v>
      </c>
      <c r="M28" s="345">
        <v>13.933999999999999</v>
      </c>
      <c r="N28" s="342">
        <f t="shared" si="2"/>
        <v>176.07600000000002</v>
      </c>
    </row>
    <row r="29" spans="1:14" s="28" customFormat="1" ht="20.100000000000001" customHeight="1" x14ac:dyDescent="0.25">
      <c r="A29" s="125" t="s">
        <v>166</v>
      </c>
      <c r="B29" s="346">
        <v>25.978000000000002</v>
      </c>
      <c r="C29" s="346">
        <v>15.497</v>
      </c>
      <c r="D29" s="346">
        <v>105.512</v>
      </c>
      <c r="E29" s="346">
        <v>185.422</v>
      </c>
      <c r="F29" s="346">
        <v>309.56</v>
      </c>
      <c r="G29" s="346">
        <v>419.63299999999998</v>
      </c>
      <c r="H29" s="346">
        <v>510.11700000000002</v>
      </c>
      <c r="I29" s="346">
        <v>419.29500000000002</v>
      </c>
      <c r="J29" s="346">
        <v>298.68799999999999</v>
      </c>
      <c r="K29" s="346">
        <v>170.08500000000001</v>
      </c>
      <c r="L29" s="339">
        <v>70.647999999999996</v>
      </c>
      <c r="M29" s="345">
        <v>23.521999999999998</v>
      </c>
      <c r="N29" s="342">
        <f t="shared" si="2"/>
        <v>2553.9570000000003</v>
      </c>
    </row>
    <row r="30" spans="1:14" s="28" customFormat="1" ht="20.100000000000001" customHeight="1" x14ac:dyDescent="0.25">
      <c r="A30" s="125" t="s">
        <v>167</v>
      </c>
      <c r="B30" s="346">
        <v>446.58</v>
      </c>
      <c r="C30" s="346">
        <v>281.60000000000002</v>
      </c>
      <c r="D30" s="346">
        <v>281.60000000000002</v>
      </c>
      <c r="E30" s="346">
        <v>390.96</v>
      </c>
      <c r="F30" s="346">
        <v>306.8</v>
      </c>
      <c r="G30" s="346">
        <v>390.65</v>
      </c>
      <c r="H30" s="346">
        <v>279.01</v>
      </c>
      <c r="I30" s="346">
        <v>308.23</v>
      </c>
      <c r="J30" s="346">
        <v>307.43</v>
      </c>
      <c r="K30" s="346">
        <v>389.07</v>
      </c>
      <c r="L30" s="339">
        <v>392.59</v>
      </c>
      <c r="M30" s="345">
        <v>420.33</v>
      </c>
      <c r="N30" s="342">
        <f t="shared" si="2"/>
        <v>4194.8500000000004</v>
      </c>
    </row>
    <row r="31" spans="1:14" s="28" customFormat="1" ht="20.100000000000001" customHeight="1" x14ac:dyDescent="0.25">
      <c r="A31" s="125" t="s">
        <v>168</v>
      </c>
      <c r="B31" s="346">
        <v>322.20100000000002</v>
      </c>
      <c r="C31" s="346">
        <v>186.52099999999999</v>
      </c>
      <c r="D31" s="346">
        <v>160.22499999999999</v>
      </c>
      <c r="E31" s="346">
        <v>105.931</v>
      </c>
      <c r="F31" s="346">
        <v>292.90800000000002</v>
      </c>
      <c r="G31" s="346">
        <v>53.398000000000003</v>
      </c>
      <c r="H31" s="346">
        <v>238.78100000000001</v>
      </c>
      <c r="I31" s="346">
        <v>294.79500000000002</v>
      </c>
      <c r="J31" s="346">
        <v>424.40800000000002</v>
      </c>
      <c r="K31" s="346">
        <v>427.55799999999999</v>
      </c>
      <c r="L31" s="339">
        <v>214.58500000000001</v>
      </c>
      <c r="M31" s="345">
        <v>211.91900000000001</v>
      </c>
      <c r="N31" s="342">
        <f t="shared" si="2"/>
        <v>2933.23</v>
      </c>
    </row>
    <row r="32" spans="1:14" s="28" customFormat="1" ht="20.100000000000001" customHeight="1" x14ac:dyDescent="0.25">
      <c r="A32" s="125" t="s">
        <v>169</v>
      </c>
      <c r="B32" s="346">
        <v>3348.27</v>
      </c>
      <c r="C32" s="346">
        <v>4410.5610000000006</v>
      </c>
      <c r="D32" s="346">
        <v>4422.3559999999998</v>
      </c>
      <c r="E32" s="346">
        <v>3825.6419999999998</v>
      </c>
      <c r="F32" s="346">
        <v>4341.9859999999999</v>
      </c>
      <c r="G32" s="346">
        <v>3298.4659999999999</v>
      </c>
      <c r="H32" s="346">
        <v>6962.1509999999998</v>
      </c>
      <c r="I32" s="346">
        <v>7050.5199999999995</v>
      </c>
      <c r="J32" s="346">
        <v>5333.3909999999996</v>
      </c>
      <c r="K32" s="346">
        <v>656.83299999999997</v>
      </c>
      <c r="L32" s="339">
        <v>7066.9650000000001</v>
      </c>
      <c r="M32" s="345">
        <v>5876.982</v>
      </c>
      <c r="N32" s="342">
        <f t="shared" si="2"/>
        <v>56594.122999999992</v>
      </c>
    </row>
    <row r="33" spans="1:14" s="28" customFormat="1" ht="20.100000000000001" customHeight="1" x14ac:dyDescent="0.25">
      <c r="A33" s="125" t="s">
        <v>170</v>
      </c>
      <c r="B33" s="346">
        <v>8759.33</v>
      </c>
      <c r="C33" s="346">
        <v>8573.3100000000013</v>
      </c>
      <c r="D33" s="346">
        <v>8174.97</v>
      </c>
      <c r="E33" s="346">
        <v>8119.09</v>
      </c>
      <c r="F33" s="346">
        <v>7919.87</v>
      </c>
      <c r="G33" s="346">
        <v>6837.71</v>
      </c>
      <c r="H33" s="346">
        <v>7037.28</v>
      </c>
      <c r="I33" s="346">
        <v>7116.52</v>
      </c>
      <c r="J33" s="346">
        <v>7035.4699999999993</v>
      </c>
      <c r="K33" s="346">
        <v>8168.02</v>
      </c>
      <c r="L33" s="339">
        <v>7500.93</v>
      </c>
      <c r="M33" s="345">
        <v>7640.2190000000001</v>
      </c>
      <c r="N33" s="342">
        <f t="shared" si="2"/>
        <v>92882.718999999997</v>
      </c>
    </row>
    <row r="34" spans="1:14" s="28" customFormat="1" ht="20.100000000000001" customHeight="1" x14ac:dyDescent="0.25">
      <c r="A34" s="125" t="s">
        <v>307</v>
      </c>
      <c r="B34" s="346">
        <v>8495.1437709999991</v>
      </c>
      <c r="C34" s="346">
        <v>15008.938648022746</v>
      </c>
      <c r="D34" s="346">
        <v>13345.377121832938</v>
      </c>
      <c r="E34" s="346">
        <v>7891.9197100822503</v>
      </c>
      <c r="F34" s="346">
        <v>6988.2636764999997</v>
      </c>
      <c r="G34" s="346">
        <v>6292.3320278629799</v>
      </c>
      <c r="H34" s="346">
        <v>6823.4428652225879</v>
      </c>
      <c r="I34" s="346">
        <v>7384.198292245037</v>
      </c>
      <c r="J34" s="346">
        <v>6848.3161847809397</v>
      </c>
      <c r="K34" s="346">
        <v>7748.271204953704</v>
      </c>
      <c r="L34" s="339">
        <v>6788.2995600272261</v>
      </c>
      <c r="M34" s="345">
        <v>8179.0902955680385</v>
      </c>
      <c r="N34" s="342">
        <f t="shared" si="2"/>
        <v>101793.59335809844</v>
      </c>
    </row>
    <row r="35" spans="1:14" s="28" customFormat="1" ht="20.100000000000001" customHeight="1" x14ac:dyDescent="0.25">
      <c r="A35" s="125" t="s">
        <v>308</v>
      </c>
      <c r="B35" s="346">
        <v>0</v>
      </c>
      <c r="C35" s="346">
        <v>0</v>
      </c>
      <c r="D35" s="346">
        <v>0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/>
      <c r="L35" s="346"/>
      <c r="M35" s="346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346">
        <v>0</v>
      </c>
      <c r="C36" s="346">
        <v>0</v>
      </c>
      <c r="D36" s="346">
        <v>0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0</v>
      </c>
      <c r="N36" s="342">
        <f t="shared" si="2"/>
        <v>0</v>
      </c>
    </row>
    <row r="37" spans="1:14" ht="15" x14ac:dyDescent="0.25">
      <c r="A37" s="125" t="s">
        <v>399</v>
      </c>
      <c r="B37" s="346">
        <v>0</v>
      </c>
      <c r="C37" s="346">
        <v>0</v>
      </c>
      <c r="D37" s="346">
        <v>0</v>
      </c>
      <c r="E37" s="346">
        <v>0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2">
        <f t="shared" si="2"/>
        <v>0</v>
      </c>
    </row>
    <row r="38" spans="1:14" ht="15" x14ac:dyDescent="0.25">
      <c r="A38" s="234" t="s">
        <v>15</v>
      </c>
      <c r="B38" s="348">
        <f t="shared" ref="B38:M38" si="3">SUM(B24:B37)</f>
        <v>30287.076238600002</v>
      </c>
      <c r="C38" s="348">
        <f t="shared" si="3"/>
        <v>38636.105026543206</v>
      </c>
      <c r="D38" s="348">
        <f t="shared" si="3"/>
        <v>34260.845534610271</v>
      </c>
      <c r="E38" s="348">
        <f t="shared" si="3"/>
        <v>27720.164149152173</v>
      </c>
      <c r="F38" s="348">
        <f t="shared" si="3"/>
        <v>27161.504809599999</v>
      </c>
      <c r="G38" s="348">
        <f t="shared" si="3"/>
        <v>24175.31061669362</v>
      </c>
      <c r="H38" s="348">
        <f t="shared" si="3"/>
        <v>29105.342668785564</v>
      </c>
      <c r="I38" s="348">
        <f t="shared" si="3"/>
        <v>29954.769036102512</v>
      </c>
      <c r="J38" s="348">
        <f t="shared" si="3"/>
        <v>27668.82911848442</v>
      </c>
      <c r="K38" s="348">
        <f t="shared" si="3"/>
        <v>24969.941284118697</v>
      </c>
      <c r="L38" s="348">
        <f t="shared" si="3"/>
        <v>29088.56128369716</v>
      </c>
      <c r="M38" s="348">
        <f t="shared" si="3"/>
        <v>30601.328140571721</v>
      </c>
      <c r="N38" s="342">
        <f t="shared" si="2"/>
        <v>353629.77790695935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topLeftCell="A16" zoomScale="89" zoomScaleNormal="89" workbookViewId="0">
      <selection activeCell="L39" sqref="L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507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0.100000000000001" customHeight="1" x14ac:dyDescent="0.25">
      <c r="A3" s="122" t="s">
        <v>202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20.100000000000001" customHeight="1" x14ac:dyDescent="0.25">
      <c r="A4" s="38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50">
        <v>13054.6853897</v>
      </c>
      <c r="C5" s="350">
        <v>13684.724289515765</v>
      </c>
      <c r="D5" s="350">
        <v>12226.477879261251</v>
      </c>
      <c r="E5" s="350">
        <v>11257.429329843282</v>
      </c>
      <c r="F5" s="350">
        <v>11348.031149599999</v>
      </c>
      <c r="G5" s="350">
        <v>10713.724786611399</v>
      </c>
      <c r="H5" s="350">
        <v>11180.398110425805</v>
      </c>
      <c r="I5" s="350">
        <v>11756.746778278872</v>
      </c>
      <c r="J5" s="350">
        <v>11523.561077845632</v>
      </c>
      <c r="K5" s="350">
        <v>11839.98451101098</v>
      </c>
      <c r="L5" s="351">
        <v>11669.600813701958</v>
      </c>
      <c r="M5" s="352">
        <v>13066.719885185019</v>
      </c>
      <c r="N5" s="338">
        <f t="shared" ref="N5:N19" si="0">SUM(B5:M5)</f>
        <v>143322.08400097996</v>
      </c>
    </row>
    <row r="6" spans="1:14" ht="20.100000000000001" customHeight="1" x14ac:dyDescent="0.25">
      <c r="A6" s="125" t="s">
        <v>163</v>
      </c>
      <c r="B6" s="350">
        <v>5530.0645459999996</v>
      </c>
      <c r="C6" s="350">
        <v>5887.5997026592631</v>
      </c>
      <c r="D6" s="350">
        <v>5214.9758581442975</v>
      </c>
      <c r="E6" s="350">
        <v>4711.0574477472492</v>
      </c>
      <c r="F6" s="350">
        <v>4722.4436353000001</v>
      </c>
      <c r="G6" s="350">
        <v>4446.7303909589045</v>
      </c>
      <c r="H6" s="350">
        <v>4546.9424920761721</v>
      </c>
      <c r="I6" s="350">
        <v>4693.9631534021873</v>
      </c>
      <c r="J6" s="350">
        <v>4620.905462591184</v>
      </c>
      <c r="K6" s="350">
        <v>4679.1587597601792</v>
      </c>
      <c r="L6" s="351">
        <v>4300.0722366674818</v>
      </c>
      <c r="M6" s="352">
        <v>5057.3129853272621</v>
      </c>
      <c r="N6" s="338">
        <f t="shared" si="0"/>
        <v>58411.226670634176</v>
      </c>
    </row>
    <row r="7" spans="1:14" ht="20.100000000000001" customHeight="1" x14ac:dyDescent="0.25">
      <c r="A7" s="125" t="s">
        <v>164</v>
      </c>
      <c r="B7" s="350">
        <v>3143.2344255999997</v>
      </c>
      <c r="C7" s="350">
        <v>3344.8128899321214</v>
      </c>
      <c r="D7" s="350">
        <v>2899.7673528067662</v>
      </c>
      <c r="E7" s="350">
        <v>2745.5829358369065</v>
      </c>
      <c r="F7" s="350">
        <v>2643.9909543000003</v>
      </c>
      <c r="G7" s="350">
        <v>2654.5270580800416</v>
      </c>
      <c r="H7" s="350">
        <v>2812.7317114614107</v>
      </c>
      <c r="I7" s="350">
        <v>2877.9830360215647</v>
      </c>
      <c r="J7" s="350">
        <v>2819.6527227777988</v>
      </c>
      <c r="K7" s="350">
        <v>2930.9620151569179</v>
      </c>
      <c r="L7" s="351">
        <v>2665.187439029562</v>
      </c>
      <c r="M7" s="352">
        <v>2950.6675763683802</v>
      </c>
      <c r="N7" s="338">
        <f t="shared" si="0"/>
        <v>34489.100117371476</v>
      </c>
    </row>
    <row r="8" spans="1:14" ht="20.100000000000001" customHeight="1" x14ac:dyDescent="0.25">
      <c r="A8" s="125" t="s">
        <v>186</v>
      </c>
      <c r="B8" s="350">
        <v>134.09</v>
      </c>
      <c r="C8" s="350">
        <v>102.98699999999999</v>
      </c>
      <c r="D8" s="350">
        <v>106.37199999999999</v>
      </c>
      <c r="E8" s="350">
        <v>84.446000000000012</v>
      </c>
      <c r="F8" s="350">
        <v>74.218000000000004</v>
      </c>
      <c r="G8" s="350">
        <v>68.234000000000009</v>
      </c>
      <c r="H8" s="350">
        <v>78.25</v>
      </c>
      <c r="I8" s="350">
        <v>102.642</v>
      </c>
      <c r="J8" s="350">
        <v>67.489000000000004</v>
      </c>
      <c r="K8" s="350">
        <v>105.91800000000001</v>
      </c>
      <c r="L8" s="351">
        <v>95.187000000000012</v>
      </c>
      <c r="M8" s="352">
        <v>93.754999999999995</v>
      </c>
      <c r="N8" s="338">
        <f t="shared" si="0"/>
        <v>1113.5880000000002</v>
      </c>
    </row>
    <row r="9" spans="1:14" ht="20.100000000000001" customHeight="1" x14ac:dyDescent="0.25">
      <c r="A9" s="125" t="s">
        <v>165</v>
      </c>
      <c r="B9" s="350">
        <v>4760.9670000000006</v>
      </c>
      <c r="C9" s="350">
        <v>4376.625</v>
      </c>
      <c r="D9" s="350">
        <v>3967.8919999999998</v>
      </c>
      <c r="E9" s="350">
        <v>2576.4739999999997</v>
      </c>
      <c r="F9" s="350">
        <v>2343.0439999999999</v>
      </c>
      <c r="G9" s="350">
        <v>2392.0360000000001</v>
      </c>
      <c r="H9" s="350">
        <v>2907.7460000000001</v>
      </c>
      <c r="I9" s="350">
        <v>2501.4009999999998</v>
      </c>
      <c r="J9" s="350">
        <v>2528.9989999999998</v>
      </c>
      <c r="K9" s="350">
        <v>2871.038</v>
      </c>
      <c r="L9" s="351">
        <v>2967.6689999999999</v>
      </c>
      <c r="M9" s="352">
        <v>3037.5119999999997</v>
      </c>
      <c r="N9" s="338">
        <f t="shared" si="0"/>
        <v>37231.402999999998</v>
      </c>
    </row>
    <row r="10" spans="1:14" ht="20.100000000000001" customHeight="1" x14ac:dyDescent="0.25">
      <c r="A10" s="125" t="s">
        <v>166</v>
      </c>
      <c r="B10" s="350">
        <v>183.38300000000001</v>
      </c>
      <c r="C10" s="350">
        <v>171.13200000000001</v>
      </c>
      <c r="D10" s="350">
        <v>388.40899999999993</v>
      </c>
      <c r="E10" s="350">
        <v>685.0150000000001</v>
      </c>
      <c r="F10" s="350">
        <v>1055.3779999999999</v>
      </c>
      <c r="G10" s="350">
        <v>1271.4789999999998</v>
      </c>
      <c r="H10" s="350">
        <v>1541.3989999999999</v>
      </c>
      <c r="I10" s="350">
        <v>1244.5889999999999</v>
      </c>
      <c r="J10" s="350">
        <v>952.89599999999996</v>
      </c>
      <c r="K10" s="350">
        <v>614.423</v>
      </c>
      <c r="L10" s="351">
        <v>442.238</v>
      </c>
      <c r="M10" s="352">
        <v>152.44900000000001</v>
      </c>
      <c r="N10" s="338">
        <f t="shared" si="0"/>
        <v>8702.7899999999991</v>
      </c>
    </row>
    <row r="11" spans="1:14" ht="20.100000000000001" customHeight="1" x14ac:dyDescent="0.25">
      <c r="A11" s="125" t="s">
        <v>167</v>
      </c>
      <c r="B11" s="350">
        <v>1009.6100000000001</v>
      </c>
      <c r="C11" s="350">
        <v>751.61</v>
      </c>
      <c r="D11" s="350">
        <v>751.61</v>
      </c>
      <c r="E11" s="350">
        <v>819.8</v>
      </c>
      <c r="F11" s="350">
        <v>563.41000000000008</v>
      </c>
      <c r="G11" s="350">
        <v>790.25</v>
      </c>
      <c r="H11" s="350">
        <v>429.71</v>
      </c>
      <c r="I11" s="350">
        <v>566.78</v>
      </c>
      <c r="J11" s="350">
        <v>506.07</v>
      </c>
      <c r="K11" s="350">
        <v>427.41999999999996</v>
      </c>
      <c r="L11" s="351">
        <v>610.43999999999994</v>
      </c>
      <c r="M11" s="352">
        <v>887.44</v>
      </c>
      <c r="N11" s="338">
        <f t="shared" si="0"/>
        <v>8114.15</v>
      </c>
    </row>
    <row r="12" spans="1:14" ht="20.100000000000001" customHeight="1" x14ac:dyDescent="0.25">
      <c r="A12" s="125" t="s">
        <v>168</v>
      </c>
      <c r="B12" s="350">
        <v>49.472999999999999</v>
      </c>
      <c r="C12" s="350">
        <v>24.251999999999999</v>
      </c>
      <c r="D12" s="350">
        <v>97.247</v>
      </c>
      <c r="E12" s="350">
        <v>48.319000000000003</v>
      </c>
      <c r="F12" s="350">
        <v>24.552</v>
      </c>
      <c r="G12" s="350">
        <v>27.634</v>
      </c>
      <c r="H12" s="350">
        <v>54.456000000000003</v>
      </c>
      <c r="I12" s="350">
        <v>0</v>
      </c>
      <c r="J12" s="350">
        <v>0</v>
      </c>
      <c r="K12" s="350">
        <v>48.46</v>
      </c>
      <c r="L12" s="351">
        <v>24.221</v>
      </c>
      <c r="M12" s="352">
        <v>48.426000000000002</v>
      </c>
      <c r="N12" s="338">
        <f t="shared" si="0"/>
        <v>447.03999999999996</v>
      </c>
    </row>
    <row r="13" spans="1:14" ht="20.100000000000001" customHeight="1" x14ac:dyDescent="0.25">
      <c r="A13" s="125" t="s">
        <v>169</v>
      </c>
      <c r="B13" s="350">
        <v>1812.1200000000001</v>
      </c>
      <c r="C13" s="350">
        <v>1669.2529999999999</v>
      </c>
      <c r="D13" s="350">
        <v>1606.8820000000001</v>
      </c>
      <c r="E13" s="350">
        <v>1353.6620000000003</v>
      </c>
      <c r="F13" s="350">
        <v>1389.2069999999999</v>
      </c>
      <c r="G13" s="350">
        <v>1387.3679999999999</v>
      </c>
      <c r="H13" s="350">
        <v>1695.9489999999998</v>
      </c>
      <c r="I13" s="350">
        <v>1498.85</v>
      </c>
      <c r="J13" s="350">
        <v>1291.8040000000001</v>
      </c>
      <c r="K13" s="350">
        <v>1550.596</v>
      </c>
      <c r="L13" s="351">
        <v>1514.2539999999999</v>
      </c>
      <c r="M13" s="352">
        <v>1655.559</v>
      </c>
      <c r="N13" s="338">
        <f t="shared" si="0"/>
        <v>18425.504000000001</v>
      </c>
    </row>
    <row r="14" spans="1:14" ht="20.100000000000001" customHeight="1" x14ac:dyDescent="0.25">
      <c r="A14" s="125" t="s">
        <v>170</v>
      </c>
      <c r="B14" s="350">
        <v>19937.149999999998</v>
      </c>
      <c r="C14" s="350">
        <v>19107.54</v>
      </c>
      <c r="D14" s="350">
        <v>19531.78</v>
      </c>
      <c r="E14" s="350">
        <v>18822.79</v>
      </c>
      <c r="F14" s="350">
        <v>18697.97</v>
      </c>
      <c r="G14" s="350">
        <v>16598.77</v>
      </c>
      <c r="H14" s="350">
        <v>17095.100000000002</v>
      </c>
      <c r="I14" s="350">
        <v>18010.669999999998</v>
      </c>
      <c r="J14" s="350">
        <v>17119.560000000001</v>
      </c>
      <c r="K14" s="350">
        <v>19802.466</v>
      </c>
      <c r="L14" s="351">
        <v>18159.46</v>
      </c>
      <c r="M14" s="352">
        <v>19171.61</v>
      </c>
      <c r="N14" s="338">
        <f t="shared" si="0"/>
        <v>222054.86600000004</v>
      </c>
    </row>
    <row r="15" spans="1:14" ht="20.100000000000001" customHeight="1" x14ac:dyDescent="0.25">
      <c r="A15" s="125" t="s">
        <v>307</v>
      </c>
      <c r="B15" s="350">
        <v>36635.066802700007</v>
      </c>
      <c r="C15" s="350">
        <v>42733.241371153839</v>
      </c>
      <c r="D15" s="350">
        <v>41188.358040559309</v>
      </c>
      <c r="E15" s="350">
        <v>35918.029988239541</v>
      </c>
      <c r="F15" s="350">
        <v>33748.3492874</v>
      </c>
      <c r="G15" s="350">
        <v>30892.310182130175</v>
      </c>
      <c r="H15" s="350">
        <v>31730.910662465823</v>
      </c>
      <c r="I15" s="350">
        <v>33167.991491732508</v>
      </c>
      <c r="J15" s="350">
        <v>33925.890710953099</v>
      </c>
      <c r="K15" s="350">
        <v>37352.899847361317</v>
      </c>
      <c r="L15" s="351">
        <v>33245.167857069799</v>
      </c>
      <c r="M15" s="352">
        <v>35407.905327065106</v>
      </c>
      <c r="N15" s="338">
        <f t="shared" si="0"/>
        <v>425946.12156883051</v>
      </c>
    </row>
    <row r="16" spans="1:14" ht="20.100000000000001" customHeight="1" x14ac:dyDescent="0.25">
      <c r="A16" s="125" t="s">
        <v>308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1"/>
      <c r="M16" s="352"/>
      <c r="N16" s="338">
        <f t="shared" si="0"/>
        <v>0</v>
      </c>
    </row>
    <row r="17" spans="1:14" s="28" customFormat="1" ht="20.100000000000001" customHeight="1" x14ac:dyDescent="0.25">
      <c r="A17" s="125" t="s">
        <v>177</v>
      </c>
      <c r="B17" s="350">
        <v>0</v>
      </c>
      <c r="C17" s="350">
        <v>0</v>
      </c>
      <c r="D17" s="350">
        <v>0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350">
        <v>0</v>
      </c>
      <c r="K17" s="350">
        <v>0</v>
      </c>
      <c r="L17" s="351">
        <v>0</v>
      </c>
      <c r="M17" s="352">
        <v>0</v>
      </c>
      <c r="N17" s="338">
        <f t="shared" si="0"/>
        <v>0</v>
      </c>
    </row>
    <row r="18" spans="1:14" ht="20.100000000000001" customHeight="1" x14ac:dyDescent="0.25">
      <c r="A18" s="125" t="s">
        <v>399</v>
      </c>
      <c r="B18" s="350">
        <v>0</v>
      </c>
      <c r="C18" s="350">
        <v>0</v>
      </c>
      <c r="D18" s="350">
        <v>0</v>
      </c>
      <c r="E18" s="350">
        <v>0</v>
      </c>
      <c r="F18" s="350">
        <v>0</v>
      </c>
      <c r="G18" s="350">
        <v>0</v>
      </c>
      <c r="H18" s="350">
        <v>0</v>
      </c>
      <c r="I18" s="350">
        <v>0</v>
      </c>
      <c r="J18" s="350">
        <v>0</v>
      </c>
      <c r="K18" s="350">
        <v>0</v>
      </c>
      <c r="L18" s="351">
        <v>0</v>
      </c>
      <c r="M18" s="352">
        <v>0</v>
      </c>
      <c r="N18" s="338">
        <f t="shared" si="0"/>
        <v>0</v>
      </c>
    </row>
    <row r="19" spans="1:14" ht="20.100000000000001" customHeight="1" x14ac:dyDescent="0.25">
      <c r="A19" s="234" t="s">
        <v>15</v>
      </c>
      <c r="B19" s="353">
        <f t="shared" ref="B19:M19" si="1">SUM(B5:B18)</f>
        <v>86249.844164000009</v>
      </c>
      <c r="C19" s="353">
        <f t="shared" si="1"/>
        <v>91853.777253260996</v>
      </c>
      <c r="D19" s="353">
        <f t="shared" si="1"/>
        <v>87979.771130771624</v>
      </c>
      <c r="E19" s="353">
        <f t="shared" si="1"/>
        <v>79022.605701666966</v>
      </c>
      <c r="F19" s="353">
        <f t="shared" si="1"/>
        <v>76610.594026600011</v>
      </c>
      <c r="G19" s="353">
        <f t="shared" si="1"/>
        <v>71243.063417780519</v>
      </c>
      <c r="H19" s="353">
        <f t="shared" si="1"/>
        <v>74073.592976429209</v>
      </c>
      <c r="I19" s="353">
        <f t="shared" si="1"/>
        <v>76421.616459435128</v>
      </c>
      <c r="J19" s="353">
        <f t="shared" si="1"/>
        <v>75356.827974167711</v>
      </c>
      <c r="K19" s="353">
        <f t="shared" si="1"/>
        <v>82223.326133289389</v>
      </c>
      <c r="L19" s="353">
        <f t="shared" si="1"/>
        <v>75693.497346468808</v>
      </c>
      <c r="M19" s="353">
        <f t="shared" si="1"/>
        <v>81529.356773945765</v>
      </c>
      <c r="N19" s="338">
        <f t="shared" si="0"/>
        <v>958257.87335781602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22" t="s">
        <v>203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1:14" ht="20.100000000000001" customHeight="1" x14ac:dyDescent="0.25">
      <c r="A22" s="38" t="s">
        <v>101</v>
      </c>
      <c r="B22" s="38" t="s">
        <v>2</v>
      </c>
      <c r="C22" s="38" t="s">
        <v>3</v>
      </c>
      <c r="D22" s="38" t="s">
        <v>4</v>
      </c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  <c r="N22" s="38" t="s">
        <v>22</v>
      </c>
    </row>
    <row r="23" spans="1:14" ht="20.100000000000001" customHeight="1" x14ac:dyDescent="0.25">
      <c r="A23" s="125" t="s">
        <v>162</v>
      </c>
      <c r="B23" s="350">
        <v>1606.8820086000001</v>
      </c>
      <c r="C23" s="350">
        <v>1598.1991454439753</v>
      </c>
      <c r="D23" s="350">
        <v>1549.3988264703444</v>
      </c>
      <c r="E23" s="350">
        <v>1407.6819254435809</v>
      </c>
      <c r="F23" s="350">
        <v>1365.278</v>
      </c>
      <c r="G23" s="350">
        <v>1266.4531562870595</v>
      </c>
      <c r="H23" s="350">
        <v>1287.3297283145928</v>
      </c>
      <c r="I23" s="350">
        <v>1395.0914467132247</v>
      </c>
      <c r="J23" s="350">
        <v>1384.6382711784111</v>
      </c>
      <c r="K23" s="350">
        <v>1502.5843234470617</v>
      </c>
      <c r="L23" s="354">
        <v>1479.7620464467368</v>
      </c>
      <c r="M23" s="355">
        <v>1649.1068987025478</v>
      </c>
      <c r="N23" s="340">
        <f t="shared" ref="N23:N37" si="2">SUM(B23:M23)</f>
        <v>17492.405777047534</v>
      </c>
    </row>
    <row r="24" spans="1:14" ht="20.100000000000001" customHeight="1" x14ac:dyDescent="0.25">
      <c r="A24" s="125" t="s">
        <v>163</v>
      </c>
      <c r="B24" s="350">
        <v>844.00877090000006</v>
      </c>
      <c r="C24" s="350">
        <v>773.85026679367093</v>
      </c>
      <c r="D24" s="350">
        <v>718.97816748736125</v>
      </c>
      <c r="E24" s="350">
        <v>616.0217930361157</v>
      </c>
      <c r="F24" s="350">
        <v>571.62734890000002</v>
      </c>
      <c r="G24" s="350">
        <v>516.08551132614696</v>
      </c>
      <c r="H24" s="350">
        <v>504.01359449304925</v>
      </c>
      <c r="I24" s="350">
        <v>555.05625120323555</v>
      </c>
      <c r="J24" s="350">
        <v>569.51919317849706</v>
      </c>
      <c r="K24" s="350">
        <v>657.45033071334217</v>
      </c>
      <c r="L24" s="354">
        <v>610.62882049064956</v>
      </c>
      <c r="M24" s="355">
        <v>688.48090008323811</v>
      </c>
      <c r="N24" s="340">
        <f t="shared" si="2"/>
        <v>7625.7209486053071</v>
      </c>
    </row>
    <row r="25" spans="1:14" ht="20.100000000000001" customHeight="1" x14ac:dyDescent="0.25">
      <c r="A25" s="125" t="s">
        <v>164</v>
      </c>
      <c r="B25" s="350">
        <v>393.96885089999995</v>
      </c>
      <c r="C25" s="350">
        <v>435.25884231897021</v>
      </c>
      <c r="D25" s="350">
        <v>396.99886935872473</v>
      </c>
      <c r="E25" s="350">
        <v>350.70974561070364</v>
      </c>
      <c r="F25" s="350">
        <v>358.86165199999999</v>
      </c>
      <c r="G25" s="350">
        <v>345.79156727934412</v>
      </c>
      <c r="H25" s="350">
        <v>353.40202714104777</v>
      </c>
      <c r="I25" s="350">
        <v>367.83534184600575</v>
      </c>
      <c r="J25" s="350">
        <v>362.41328809058871</v>
      </c>
      <c r="K25" s="350">
        <v>387.54914763317072</v>
      </c>
      <c r="L25" s="354">
        <v>377.16973957478484</v>
      </c>
      <c r="M25" s="355">
        <v>401.71830982070747</v>
      </c>
      <c r="N25" s="340">
        <f t="shared" si="2"/>
        <v>4531.677381574048</v>
      </c>
    </row>
    <row r="26" spans="1:14" ht="20.100000000000001" customHeight="1" x14ac:dyDescent="0.25">
      <c r="A26" s="125" t="s">
        <v>186</v>
      </c>
      <c r="B26" s="350">
        <v>23.228000000000002</v>
      </c>
      <c r="C26" s="350">
        <v>22.196000000000002</v>
      </c>
      <c r="D26" s="350">
        <v>20.626999999999999</v>
      </c>
      <c r="E26" s="350">
        <v>11.494</v>
      </c>
      <c r="F26" s="350">
        <v>9.8539999999999992</v>
      </c>
      <c r="G26" s="350">
        <v>10.153</v>
      </c>
      <c r="H26" s="350">
        <v>10.042999999999999</v>
      </c>
      <c r="I26" s="350">
        <v>15.983999999999998</v>
      </c>
      <c r="J26" s="350">
        <v>11.196</v>
      </c>
      <c r="K26" s="350">
        <v>10.625</v>
      </c>
      <c r="L26" s="354">
        <v>19.468999999999998</v>
      </c>
      <c r="M26" s="355">
        <v>9.48</v>
      </c>
      <c r="N26" s="340">
        <f t="shared" si="2"/>
        <v>174.34899999999999</v>
      </c>
    </row>
    <row r="27" spans="1:14" ht="20.100000000000001" customHeight="1" x14ac:dyDescent="0.25">
      <c r="A27" s="125" t="s">
        <v>165</v>
      </c>
      <c r="B27" s="350">
        <v>496.62100000000004</v>
      </c>
      <c r="C27" s="350">
        <v>516.91300000000001</v>
      </c>
      <c r="D27" s="350">
        <v>235.99899999999997</v>
      </c>
      <c r="E27" s="350">
        <v>146.18800000000002</v>
      </c>
      <c r="F27" s="350">
        <v>154.12899999999999</v>
      </c>
      <c r="G27" s="350">
        <v>77.358999999999995</v>
      </c>
      <c r="H27" s="350">
        <v>170.53300000000004</v>
      </c>
      <c r="I27" s="350">
        <v>102.577</v>
      </c>
      <c r="J27" s="350">
        <v>185.036</v>
      </c>
      <c r="K27" s="350">
        <v>223.16800000000001</v>
      </c>
      <c r="L27" s="354">
        <v>192.87999999999997</v>
      </c>
      <c r="M27" s="355">
        <v>208.63299999999992</v>
      </c>
      <c r="N27" s="340">
        <f t="shared" si="2"/>
        <v>2710.0360000000001</v>
      </c>
    </row>
    <row r="28" spans="1:14" ht="20.100000000000001" customHeight="1" x14ac:dyDescent="0.25">
      <c r="A28" s="125" t="s">
        <v>166</v>
      </c>
      <c r="B28" s="350">
        <v>116.733</v>
      </c>
      <c r="C28" s="350">
        <v>72.084999999999994</v>
      </c>
      <c r="D28" s="350">
        <v>165.054</v>
      </c>
      <c r="E28" s="350">
        <v>241.34899999999999</v>
      </c>
      <c r="F28" s="350">
        <v>408.14800000000002</v>
      </c>
      <c r="G28" s="350">
        <v>518.69499999999994</v>
      </c>
      <c r="H28" s="350">
        <v>488.13</v>
      </c>
      <c r="I28" s="350">
        <v>455.387</v>
      </c>
      <c r="J28" s="350">
        <v>364.27300000000002</v>
      </c>
      <c r="K28" s="350">
        <v>267.80200000000002</v>
      </c>
      <c r="L28" s="354">
        <v>179.477</v>
      </c>
      <c r="M28" s="355">
        <v>119.98</v>
      </c>
      <c r="N28" s="340">
        <f t="shared" si="2"/>
        <v>3397.1130000000003</v>
      </c>
    </row>
    <row r="29" spans="1:14" ht="20.100000000000001" customHeight="1" x14ac:dyDescent="0.25">
      <c r="A29" s="125" t="s">
        <v>167</v>
      </c>
      <c r="B29" s="350">
        <v>0</v>
      </c>
      <c r="C29" s="350">
        <v>0</v>
      </c>
      <c r="D29" s="350">
        <v>0</v>
      </c>
      <c r="E29" s="350">
        <v>0</v>
      </c>
      <c r="F29" s="350">
        <v>0</v>
      </c>
      <c r="G29" s="350">
        <v>0</v>
      </c>
      <c r="H29" s="350">
        <v>0</v>
      </c>
      <c r="I29" s="350">
        <v>0</v>
      </c>
      <c r="J29" s="350">
        <v>0</v>
      </c>
      <c r="K29" s="350"/>
      <c r="L29" s="354"/>
      <c r="M29" s="355"/>
      <c r="N29" s="340">
        <f t="shared" si="2"/>
        <v>0</v>
      </c>
    </row>
    <row r="30" spans="1:14" ht="20.100000000000001" customHeight="1" x14ac:dyDescent="0.25">
      <c r="A30" s="125" t="s">
        <v>168</v>
      </c>
      <c r="B30" s="350">
        <v>0</v>
      </c>
      <c r="C30" s="350">
        <v>0</v>
      </c>
      <c r="D30" s="350">
        <v>0</v>
      </c>
      <c r="E30" s="350">
        <v>0</v>
      </c>
      <c r="F30" s="350">
        <v>0</v>
      </c>
      <c r="G30" s="350">
        <v>0</v>
      </c>
      <c r="H30" s="350">
        <v>0</v>
      </c>
      <c r="I30" s="350">
        <v>0</v>
      </c>
      <c r="J30" s="350">
        <v>0</v>
      </c>
      <c r="K30" s="350"/>
      <c r="L30" s="354"/>
      <c r="M30" s="355"/>
      <c r="N30" s="340">
        <f t="shared" si="2"/>
        <v>0</v>
      </c>
    </row>
    <row r="31" spans="1:14" ht="20.100000000000001" customHeight="1" x14ac:dyDescent="0.25">
      <c r="A31" s="125" t="s">
        <v>169</v>
      </c>
      <c r="B31" s="350">
        <v>0</v>
      </c>
      <c r="C31" s="350">
        <v>0</v>
      </c>
      <c r="D31" s="350">
        <v>0</v>
      </c>
      <c r="E31" s="350">
        <v>0</v>
      </c>
      <c r="F31" s="350">
        <v>0</v>
      </c>
      <c r="G31" s="350">
        <v>0</v>
      </c>
      <c r="H31" s="350">
        <v>0</v>
      </c>
      <c r="I31" s="350">
        <v>0</v>
      </c>
      <c r="J31" s="350">
        <v>0</v>
      </c>
      <c r="K31" s="350"/>
      <c r="L31" s="354"/>
      <c r="M31" s="355"/>
      <c r="N31" s="340">
        <f t="shared" si="2"/>
        <v>0</v>
      </c>
    </row>
    <row r="32" spans="1:14" ht="20.100000000000001" customHeight="1" x14ac:dyDescent="0.25">
      <c r="A32" s="125" t="s">
        <v>170</v>
      </c>
      <c r="B32" s="350">
        <v>3045.77</v>
      </c>
      <c r="C32" s="350">
        <v>2846.75</v>
      </c>
      <c r="D32" s="350">
        <v>2885.08</v>
      </c>
      <c r="E32" s="350">
        <v>2645.0699999999997</v>
      </c>
      <c r="F32" s="350">
        <v>2686.96</v>
      </c>
      <c r="G32" s="350">
        <v>2445.2799999999997</v>
      </c>
      <c r="H32" s="350">
        <v>2564.58</v>
      </c>
      <c r="I32" s="350">
        <v>2969.11</v>
      </c>
      <c r="J32" s="350">
        <v>2734.86</v>
      </c>
      <c r="K32" s="350">
        <v>3204.9300000000003</v>
      </c>
      <c r="L32" s="354">
        <v>2953.42</v>
      </c>
      <c r="M32" s="355">
        <v>3131.7799999999997</v>
      </c>
      <c r="N32" s="340">
        <f t="shared" si="2"/>
        <v>34113.589999999997</v>
      </c>
    </row>
    <row r="33" spans="1:14" ht="20.100000000000001" customHeight="1" x14ac:dyDescent="0.25">
      <c r="A33" s="125" t="s">
        <v>307</v>
      </c>
      <c r="B33" s="350">
        <v>6688.3042851999999</v>
      </c>
      <c r="C33" s="350">
        <v>6479.7017282718698</v>
      </c>
      <c r="D33" s="350">
        <v>6774.5593137278938</v>
      </c>
      <c r="E33" s="350">
        <v>6261.6004428799552</v>
      </c>
      <c r="F33" s="350">
        <v>6799.9915704000005</v>
      </c>
      <c r="G33" s="350">
        <v>5473.855628376652</v>
      </c>
      <c r="H33" s="350">
        <v>6251.7922457606492</v>
      </c>
      <c r="I33" s="350">
        <v>7191.0384451488089</v>
      </c>
      <c r="J33" s="350">
        <v>6391.3545573781403</v>
      </c>
      <c r="K33" s="350">
        <v>7698.3829185041104</v>
      </c>
      <c r="L33" s="354">
        <v>6975.4740263377862</v>
      </c>
      <c r="M33" s="355">
        <v>6227.2298070151646</v>
      </c>
      <c r="N33" s="340">
        <f t="shared" si="2"/>
        <v>79213.284969001019</v>
      </c>
    </row>
    <row r="34" spans="1:14" ht="20.100000000000001" customHeight="1" x14ac:dyDescent="0.25">
      <c r="A34" s="125" t="s">
        <v>308</v>
      </c>
      <c r="B34" s="350">
        <v>0</v>
      </c>
      <c r="C34" s="350">
        <v>0</v>
      </c>
      <c r="D34" s="350">
        <v>0</v>
      </c>
      <c r="E34" s="350">
        <v>0</v>
      </c>
      <c r="F34" s="350">
        <v>0</v>
      </c>
      <c r="G34" s="350">
        <v>0</v>
      </c>
      <c r="H34" s="350">
        <v>0</v>
      </c>
      <c r="I34" s="350">
        <v>0</v>
      </c>
      <c r="J34" s="350">
        <v>0</v>
      </c>
      <c r="K34" s="350"/>
      <c r="L34" s="351"/>
      <c r="M34" s="352"/>
      <c r="N34" s="340">
        <f t="shared" si="2"/>
        <v>0</v>
      </c>
    </row>
    <row r="35" spans="1:14" ht="20.100000000000001" customHeight="1" x14ac:dyDescent="0.25">
      <c r="A35" s="125" t="s">
        <v>177</v>
      </c>
      <c r="B35" s="350">
        <v>0</v>
      </c>
      <c r="C35" s="350">
        <v>0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0</v>
      </c>
      <c r="K35" s="350">
        <v>0</v>
      </c>
      <c r="L35" s="351">
        <v>0</v>
      </c>
      <c r="M35" s="352">
        <v>0</v>
      </c>
      <c r="N35" s="340">
        <f t="shared" si="2"/>
        <v>0</v>
      </c>
    </row>
    <row r="36" spans="1:14" ht="16.5" x14ac:dyDescent="0.25">
      <c r="A36" s="125" t="s">
        <v>399</v>
      </c>
      <c r="B36" s="350">
        <v>0</v>
      </c>
      <c r="C36" s="350">
        <v>0</v>
      </c>
      <c r="D36" s="350">
        <v>0</v>
      </c>
      <c r="E36" s="350">
        <v>0</v>
      </c>
      <c r="F36" s="350">
        <v>0</v>
      </c>
      <c r="G36" s="350">
        <v>0</v>
      </c>
      <c r="H36" s="350">
        <v>0</v>
      </c>
      <c r="I36" s="350">
        <v>0</v>
      </c>
      <c r="J36" s="350">
        <v>0</v>
      </c>
      <c r="K36" s="350">
        <v>0</v>
      </c>
      <c r="L36" s="351">
        <v>0</v>
      </c>
      <c r="M36" s="352">
        <v>0</v>
      </c>
      <c r="N36" s="340">
        <f t="shared" si="2"/>
        <v>0</v>
      </c>
    </row>
    <row r="37" spans="1:14" ht="15" x14ac:dyDescent="0.25">
      <c r="A37" s="234" t="s">
        <v>15</v>
      </c>
      <c r="B37" s="356">
        <f t="shared" ref="B37:M37" si="3">SUM(B23:B36)</f>
        <v>13215.515915600001</v>
      </c>
      <c r="C37" s="356">
        <f t="shared" si="3"/>
        <v>12744.953982828487</v>
      </c>
      <c r="D37" s="356">
        <f t="shared" si="3"/>
        <v>12746.695177044323</v>
      </c>
      <c r="E37" s="356">
        <f t="shared" si="3"/>
        <v>11680.114906970355</v>
      </c>
      <c r="F37" s="356">
        <f t="shared" si="3"/>
        <v>12354.849571300001</v>
      </c>
      <c r="G37" s="356">
        <f t="shared" si="3"/>
        <v>10653.672863269203</v>
      </c>
      <c r="H37" s="356">
        <f t="shared" si="3"/>
        <v>11629.823595709338</v>
      </c>
      <c r="I37" s="356">
        <f t="shared" si="3"/>
        <v>13052.079484911275</v>
      </c>
      <c r="J37" s="356">
        <f t="shared" si="3"/>
        <v>12003.290309825637</v>
      </c>
      <c r="K37" s="356">
        <f t="shared" si="3"/>
        <v>13952.491720297687</v>
      </c>
      <c r="L37" s="356">
        <f t="shared" si="3"/>
        <v>12788.280632849957</v>
      </c>
      <c r="M37" s="356">
        <f t="shared" si="3"/>
        <v>12436.408915621658</v>
      </c>
      <c r="N37" s="340">
        <f t="shared" si="2"/>
        <v>149258.17707622793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8"/>
  <sheetViews>
    <sheetView topLeftCell="A10" zoomScale="91" zoomScaleNormal="91" workbookViewId="0">
      <selection activeCell="L39" sqref="L39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204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50">
        <v>2944.3036744000005</v>
      </c>
      <c r="C5" s="350">
        <v>2632.2247296950977</v>
      </c>
      <c r="D5" s="350">
        <v>2991.4423930249636</v>
      </c>
      <c r="E5" s="350">
        <v>2874.9544617069359</v>
      </c>
      <c r="F5" s="350">
        <v>2710.8069903000001</v>
      </c>
      <c r="G5" s="350">
        <v>2467.8953996618598</v>
      </c>
      <c r="H5" s="350">
        <v>2623.5919411988821</v>
      </c>
      <c r="I5" s="350">
        <v>2940.4253384920275</v>
      </c>
      <c r="J5" s="350">
        <v>2829.8710831995677</v>
      </c>
      <c r="K5" s="350">
        <v>2994.286179493095</v>
      </c>
      <c r="L5" s="354">
        <v>3153.8269147258134</v>
      </c>
      <c r="M5" s="354">
        <v>3538.0732738384072</v>
      </c>
      <c r="N5" s="357">
        <f t="shared" ref="N5:N19" si="0">SUM(B5:M5)</f>
        <v>34701.702379736649</v>
      </c>
    </row>
    <row r="6" spans="1:14" ht="20.100000000000001" customHeight="1" x14ac:dyDescent="0.25">
      <c r="A6" s="125" t="s">
        <v>163</v>
      </c>
      <c r="B6" s="350">
        <v>762.4623689</v>
      </c>
      <c r="C6" s="350">
        <v>650.25315307248991</v>
      </c>
      <c r="D6" s="350">
        <v>782.57732458300541</v>
      </c>
      <c r="E6" s="350">
        <v>739.25350245885897</v>
      </c>
      <c r="F6" s="350">
        <v>736.00464140000008</v>
      </c>
      <c r="G6" s="350">
        <v>692.63976634066978</v>
      </c>
      <c r="H6" s="350">
        <v>689.59178847019211</v>
      </c>
      <c r="I6" s="350">
        <v>742.82267184613158</v>
      </c>
      <c r="J6" s="350">
        <v>713.97374090463052</v>
      </c>
      <c r="K6" s="350">
        <v>775.08616570675872</v>
      </c>
      <c r="L6" s="354">
        <v>750.96557038436185</v>
      </c>
      <c r="M6" s="354">
        <v>840.13396019154243</v>
      </c>
      <c r="N6" s="357">
        <f t="shared" si="0"/>
        <v>8875.7646542586408</v>
      </c>
    </row>
    <row r="7" spans="1:14" ht="20.100000000000001" customHeight="1" x14ac:dyDescent="0.25">
      <c r="A7" s="125" t="s">
        <v>164</v>
      </c>
      <c r="B7" s="350">
        <v>464.74865349999999</v>
      </c>
      <c r="C7" s="350">
        <v>409.50851818622931</v>
      </c>
      <c r="D7" s="350">
        <v>459.54024762770848</v>
      </c>
      <c r="E7" s="350">
        <v>478.36065474522451</v>
      </c>
      <c r="F7" s="350">
        <v>412.935</v>
      </c>
      <c r="G7" s="350">
        <v>360.52378000370243</v>
      </c>
      <c r="H7" s="350">
        <v>385.92270862997822</v>
      </c>
      <c r="I7" s="350">
        <v>450.56781390371521</v>
      </c>
      <c r="J7" s="350">
        <v>438.21956643177327</v>
      </c>
      <c r="K7" s="350">
        <v>504.05965415155021</v>
      </c>
      <c r="L7" s="354">
        <v>494.60407220791205</v>
      </c>
      <c r="M7" s="354">
        <v>494.38337696603918</v>
      </c>
      <c r="N7" s="357">
        <f t="shared" si="0"/>
        <v>5353.3740463538343</v>
      </c>
    </row>
    <row r="8" spans="1:14" ht="20.100000000000001" customHeight="1" x14ac:dyDescent="0.25">
      <c r="A8" s="125" t="s">
        <v>186</v>
      </c>
      <c r="B8" s="350">
        <v>11.808</v>
      </c>
      <c r="C8" s="350">
        <v>8.8640000000000008</v>
      </c>
      <c r="D8" s="350">
        <v>14.164999999999999</v>
      </c>
      <c r="E8" s="350">
        <v>7.4349999999999987</v>
      </c>
      <c r="F8" s="350">
        <v>5.6609999999999996</v>
      </c>
      <c r="G8" s="350">
        <v>5.4760000000000009</v>
      </c>
      <c r="H8" s="350">
        <v>6.7350000000000003</v>
      </c>
      <c r="I8" s="350">
        <v>7.2449999999999992</v>
      </c>
      <c r="J8" s="350">
        <v>5.633</v>
      </c>
      <c r="K8" s="350">
        <v>8.5440000000000005</v>
      </c>
      <c r="L8" s="354">
        <v>9.1539999999999999</v>
      </c>
      <c r="M8" s="354">
        <v>9.5100000000000016</v>
      </c>
      <c r="N8" s="357">
        <f t="shared" si="0"/>
        <v>100.23</v>
      </c>
    </row>
    <row r="9" spans="1:14" ht="20.100000000000001" customHeight="1" x14ac:dyDescent="0.25">
      <c r="A9" s="125" t="s">
        <v>165</v>
      </c>
      <c r="B9" s="350">
        <v>7339.5950000000003</v>
      </c>
      <c r="C9" s="350">
        <v>5756.2129999999997</v>
      </c>
      <c r="D9" s="350">
        <v>4859.375</v>
      </c>
      <c r="E9" s="350">
        <v>2860.7040000000006</v>
      </c>
      <c r="F9" s="350">
        <v>2153.4090000000001</v>
      </c>
      <c r="G9" s="350">
        <v>1764.8310000000001</v>
      </c>
      <c r="H9" s="350">
        <v>2287.5540000000001</v>
      </c>
      <c r="I9" s="350">
        <v>2089.6989999999996</v>
      </c>
      <c r="J9" s="350">
        <v>2425.7130000000002</v>
      </c>
      <c r="K9" s="350">
        <v>3004.7820000000002</v>
      </c>
      <c r="L9" s="354">
        <v>4237.6779999999999</v>
      </c>
      <c r="M9" s="354">
        <v>5753.4239999999991</v>
      </c>
      <c r="N9" s="357">
        <f t="shared" si="0"/>
        <v>44532.976999999999</v>
      </c>
    </row>
    <row r="10" spans="1:14" ht="20.100000000000001" customHeight="1" x14ac:dyDescent="0.25">
      <c r="A10" s="125" t="s">
        <v>166</v>
      </c>
      <c r="B10" s="350">
        <v>0</v>
      </c>
      <c r="C10" s="350">
        <v>0</v>
      </c>
      <c r="D10" s="350">
        <v>0</v>
      </c>
      <c r="E10" s="350">
        <v>0</v>
      </c>
      <c r="F10" s="350">
        <v>0</v>
      </c>
      <c r="G10" s="350">
        <v>0</v>
      </c>
      <c r="H10" s="350">
        <v>0</v>
      </c>
      <c r="I10" s="350">
        <v>0</v>
      </c>
      <c r="J10" s="350">
        <v>0</v>
      </c>
      <c r="K10" s="350"/>
      <c r="L10" s="354"/>
      <c r="M10" s="354"/>
      <c r="N10" s="357">
        <f t="shared" si="0"/>
        <v>0</v>
      </c>
    </row>
    <row r="11" spans="1:14" ht="20.100000000000001" customHeight="1" x14ac:dyDescent="0.25">
      <c r="A11" s="125" t="s">
        <v>167</v>
      </c>
      <c r="B11" s="350">
        <v>4749.26</v>
      </c>
      <c r="C11" s="350">
        <v>7331.25</v>
      </c>
      <c r="D11" s="350">
        <v>7331.25</v>
      </c>
      <c r="E11" s="350">
        <v>2492</v>
      </c>
      <c r="F11" s="350">
        <v>3167.61</v>
      </c>
      <c r="G11" s="350">
        <v>2474</v>
      </c>
      <c r="H11" s="350">
        <v>1643</v>
      </c>
      <c r="I11" s="350">
        <v>1730</v>
      </c>
      <c r="J11" s="350">
        <v>1689</v>
      </c>
      <c r="K11" s="350">
        <v>1601</v>
      </c>
      <c r="L11" s="354">
        <v>3374.43</v>
      </c>
      <c r="M11" s="354">
        <v>3009</v>
      </c>
      <c r="N11" s="357">
        <f t="shared" si="0"/>
        <v>40591.800000000003</v>
      </c>
    </row>
    <row r="12" spans="1:14" ht="20.100000000000001" customHeight="1" x14ac:dyDescent="0.25">
      <c r="A12" s="125" t="s">
        <v>168</v>
      </c>
      <c r="B12" s="350">
        <v>0</v>
      </c>
      <c r="C12" s="350">
        <v>0</v>
      </c>
      <c r="D12" s="350">
        <v>0</v>
      </c>
      <c r="E12" s="350">
        <v>0</v>
      </c>
      <c r="F12" s="350">
        <v>0</v>
      </c>
      <c r="G12" s="350">
        <v>0</v>
      </c>
      <c r="H12" s="350">
        <v>0</v>
      </c>
      <c r="I12" s="350">
        <v>0</v>
      </c>
      <c r="J12" s="350">
        <v>0</v>
      </c>
      <c r="K12" s="350"/>
      <c r="L12" s="354"/>
      <c r="M12" s="354"/>
      <c r="N12" s="357">
        <f t="shared" si="0"/>
        <v>0</v>
      </c>
    </row>
    <row r="13" spans="1:14" ht="20.100000000000001" customHeight="1" x14ac:dyDescent="0.25">
      <c r="A13" s="125" t="s">
        <v>169</v>
      </c>
      <c r="B13" s="350">
        <v>0</v>
      </c>
      <c r="C13" s="350">
        <v>0</v>
      </c>
      <c r="D13" s="350">
        <v>0</v>
      </c>
      <c r="E13" s="350">
        <v>0</v>
      </c>
      <c r="F13" s="350">
        <v>0</v>
      </c>
      <c r="G13" s="350">
        <v>0</v>
      </c>
      <c r="H13" s="350">
        <v>0</v>
      </c>
      <c r="I13" s="350">
        <v>0</v>
      </c>
      <c r="J13" s="350">
        <v>0</v>
      </c>
      <c r="K13" s="350"/>
      <c r="L13" s="354"/>
      <c r="M13" s="354"/>
      <c r="N13" s="357">
        <f t="shared" si="0"/>
        <v>0</v>
      </c>
    </row>
    <row r="14" spans="1:14" ht="20.100000000000001" customHeight="1" x14ac:dyDescent="0.25">
      <c r="A14" s="125" t="s">
        <v>170</v>
      </c>
      <c r="B14" s="350">
        <v>4153.1399999999994</v>
      </c>
      <c r="C14" s="350">
        <v>3869.1800000000003</v>
      </c>
      <c r="D14" s="350">
        <v>4340.58</v>
      </c>
      <c r="E14" s="350">
        <v>4142.03</v>
      </c>
      <c r="F14" s="350">
        <v>3473.1800000000003</v>
      </c>
      <c r="G14" s="350">
        <v>3207.6800000000003</v>
      </c>
      <c r="H14" s="350">
        <v>3419.23</v>
      </c>
      <c r="I14" s="350">
        <v>4018.75</v>
      </c>
      <c r="J14" s="350">
        <v>3527.63</v>
      </c>
      <c r="K14" s="350">
        <v>4280.22</v>
      </c>
      <c r="L14" s="354">
        <v>4066.7599999999998</v>
      </c>
      <c r="M14" s="354">
        <v>3743.0439999999994</v>
      </c>
      <c r="N14" s="357">
        <f t="shared" si="0"/>
        <v>46241.424000000006</v>
      </c>
    </row>
    <row r="15" spans="1:14" ht="20.100000000000001" customHeight="1" x14ac:dyDescent="0.25">
      <c r="A15" s="125" t="s">
        <v>307</v>
      </c>
      <c r="B15" s="350">
        <v>11045.694768400001</v>
      </c>
      <c r="C15" s="350">
        <v>8969.4867025677777</v>
      </c>
      <c r="D15" s="350">
        <v>8029.0611477265738</v>
      </c>
      <c r="E15" s="350">
        <v>9803.3606599057657</v>
      </c>
      <c r="F15" s="350">
        <v>8066.4183758999989</v>
      </c>
      <c r="G15" s="350">
        <v>6529.5311391126043</v>
      </c>
      <c r="H15" s="350">
        <v>7056.726074648448</v>
      </c>
      <c r="I15" s="350">
        <v>7390.8378865328414</v>
      </c>
      <c r="J15" s="350">
        <v>7808.2451454503425</v>
      </c>
      <c r="K15" s="350">
        <v>9823.1652970802879</v>
      </c>
      <c r="L15" s="354">
        <v>10674.629443930815</v>
      </c>
      <c r="M15" s="354">
        <v>9675.9241438756981</v>
      </c>
      <c r="N15" s="357">
        <f t="shared" si="0"/>
        <v>104873.08078513114</v>
      </c>
    </row>
    <row r="16" spans="1:14" ht="20.100000000000001" customHeight="1" x14ac:dyDescent="0.25">
      <c r="A16" s="125" t="s">
        <v>308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4"/>
      <c r="M16" s="354"/>
      <c r="N16" s="357">
        <f t="shared" si="0"/>
        <v>0</v>
      </c>
    </row>
    <row r="17" spans="1:14" ht="20.100000000000001" customHeight="1" x14ac:dyDescent="0.25">
      <c r="A17" s="125" t="s">
        <v>177</v>
      </c>
      <c r="B17" s="350">
        <v>160.76300000000001</v>
      </c>
      <c r="C17" s="350">
        <v>515.92399999999998</v>
      </c>
      <c r="D17" s="350">
        <v>-130.73500000000001</v>
      </c>
      <c r="E17" s="350"/>
      <c r="F17" s="350"/>
      <c r="G17" s="350"/>
      <c r="H17" s="350"/>
      <c r="I17" s="350"/>
      <c r="J17" s="350"/>
      <c r="K17" s="350"/>
      <c r="L17" s="354">
        <v>154.75700000000001</v>
      </c>
      <c r="M17" s="354">
        <v>411.45300000000003</v>
      </c>
      <c r="N17" s="357">
        <f t="shared" si="0"/>
        <v>1112.162</v>
      </c>
    </row>
    <row r="18" spans="1:14" ht="20.100000000000001" customHeight="1" x14ac:dyDescent="0.25">
      <c r="A18" s="125" t="s">
        <v>399</v>
      </c>
      <c r="B18" s="336">
        <v>2347.288</v>
      </c>
      <c r="C18" s="336">
        <v>3577.7439999999997</v>
      </c>
      <c r="D18" s="336">
        <v>753.14599999999996</v>
      </c>
      <c r="E18" s="336">
        <v>1724.0229999999999</v>
      </c>
      <c r="F18" s="336">
        <v>298.13200000000001</v>
      </c>
      <c r="G18" s="336">
        <v>670.24599999999998</v>
      </c>
      <c r="H18" s="336">
        <v>482.51600000000002</v>
      </c>
      <c r="I18" s="336">
        <v>830.26800000000003</v>
      </c>
      <c r="J18" s="336">
        <v>271.35199999999998</v>
      </c>
      <c r="K18" s="336">
        <v>2644.8710000000001</v>
      </c>
      <c r="L18" s="336">
        <v>2508.3469999999998</v>
      </c>
      <c r="M18" s="336">
        <v>2465.6529999999998</v>
      </c>
      <c r="N18" s="357">
        <f t="shared" si="0"/>
        <v>18573.585999999999</v>
      </c>
    </row>
    <row r="19" spans="1:14" ht="20.100000000000001" customHeight="1" x14ac:dyDescent="0.25">
      <c r="A19" s="234" t="s">
        <v>15</v>
      </c>
      <c r="B19" s="356">
        <f t="shared" ref="B19:M19" si="1">SUM(B5:B18)</f>
        <v>33979.063465200001</v>
      </c>
      <c r="C19" s="356">
        <f t="shared" si="1"/>
        <v>33720.648103521598</v>
      </c>
      <c r="D19" s="356">
        <f t="shared" si="1"/>
        <v>29430.402112962252</v>
      </c>
      <c r="E19" s="356">
        <f t="shared" si="1"/>
        <v>25122.121278816783</v>
      </c>
      <c r="F19" s="356">
        <f t="shared" si="1"/>
        <v>21024.157007600003</v>
      </c>
      <c r="G19" s="356">
        <f t="shared" si="1"/>
        <v>18172.823085118835</v>
      </c>
      <c r="H19" s="356">
        <f t="shared" si="1"/>
        <v>18594.867512947498</v>
      </c>
      <c r="I19" s="356">
        <f t="shared" si="1"/>
        <v>20200.615710774717</v>
      </c>
      <c r="J19" s="356">
        <f t="shared" si="1"/>
        <v>19709.637535986312</v>
      </c>
      <c r="K19" s="356">
        <f t="shared" si="1"/>
        <v>25636.014296431691</v>
      </c>
      <c r="L19" s="356">
        <f t="shared" si="1"/>
        <v>29425.152001248905</v>
      </c>
      <c r="M19" s="356">
        <f t="shared" si="1"/>
        <v>29940.598754871684</v>
      </c>
      <c r="N19" s="357">
        <f t="shared" si="0"/>
        <v>304956.10086548032</v>
      </c>
    </row>
    <row r="20" spans="1:14" ht="20.100000000000001" customHeight="1" x14ac:dyDescent="0.25"/>
    <row r="21" spans="1:14" ht="20.100000000000001" customHeight="1" x14ac:dyDescent="0.25">
      <c r="A21" s="36" t="s">
        <v>35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486">
        <v>86670.864469099994</v>
      </c>
      <c r="C23" s="486">
        <v>75513.569177096724</v>
      </c>
      <c r="D23" s="486">
        <v>93356.423868530459</v>
      </c>
      <c r="E23" s="486">
        <v>89468.508112165509</v>
      </c>
      <c r="F23" s="486">
        <v>90992.875618799997</v>
      </c>
      <c r="G23" s="486">
        <v>89127.824550340738</v>
      </c>
      <c r="H23" s="486">
        <v>90064.032539787062</v>
      </c>
      <c r="I23" s="486">
        <v>96506.923251591143</v>
      </c>
      <c r="J23" s="486">
        <v>89787.716601019914</v>
      </c>
      <c r="K23" s="486">
        <v>92159.998289281633</v>
      </c>
      <c r="L23" s="486">
        <v>93029.272612354674</v>
      </c>
      <c r="M23" s="486">
        <v>105582.0687223417</v>
      </c>
      <c r="N23" s="357">
        <f t="shared" ref="N23:N37" si="2">SUM(B23:M23)</f>
        <v>1092260.0778124097</v>
      </c>
    </row>
    <row r="24" spans="1:14" ht="20.100000000000001" customHeight="1" x14ac:dyDescent="0.25">
      <c r="A24" s="125" t="s">
        <v>163</v>
      </c>
      <c r="B24" s="486">
        <v>54781.466121299993</v>
      </c>
      <c r="C24" s="486">
        <v>47852.944933408246</v>
      </c>
      <c r="D24" s="486">
        <v>58284.192302885269</v>
      </c>
      <c r="E24" s="486">
        <v>54981.599157143602</v>
      </c>
      <c r="F24" s="486">
        <v>55271.353292400003</v>
      </c>
      <c r="G24" s="486">
        <v>54316.761926325598</v>
      </c>
      <c r="H24" s="486">
        <v>53528.356422088589</v>
      </c>
      <c r="I24" s="486">
        <v>56995.773992947099</v>
      </c>
      <c r="J24" s="486">
        <v>52692.537630913233</v>
      </c>
      <c r="K24" s="486">
        <v>51556.24572139456</v>
      </c>
      <c r="L24" s="486">
        <v>50423.373582720909</v>
      </c>
      <c r="M24" s="486">
        <v>57279.921007062985</v>
      </c>
      <c r="N24" s="357">
        <f t="shared" si="2"/>
        <v>647964.52609059017</v>
      </c>
    </row>
    <row r="25" spans="1:14" ht="20.100000000000001" customHeight="1" x14ac:dyDescent="0.25">
      <c r="A25" s="125" t="s">
        <v>164</v>
      </c>
      <c r="B25" s="486">
        <v>14233.889255100001</v>
      </c>
      <c r="C25" s="486">
        <v>12521.779472102558</v>
      </c>
      <c r="D25" s="486">
        <v>15322.657851061223</v>
      </c>
      <c r="E25" s="486">
        <v>14718.058361267118</v>
      </c>
      <c r="F25" s="486">
        <v>14658.63810420001</v>
      </c>
      <c r="G25" s="486">
        <v>14215.310245713623</v>
      </c>
      <c r="H25" s="486">
        <v>10489.198609977429</v>
      </c>
      <c r="I25" s="486">
        <v>15260.210464137976</v>
      </c>
      <c r="J25" s="486">
        <v>14644.159508317649</v>
      </c>
      <c r="K25" s="486">
        <v>17282.532846286555</v>
      </c>
      <c r="L25" s="486">
        <v>13911.9611262159</v>
      </c>
      <c r="M25" s="486">
        <v>15546.71898718852</v>
      </c>
      <c r="N25" s="357">
        <f t="shared" si="2"/>
        <v>172805.11483156856</v>
      </c>
    </row>
    <row r="26" spans="1:14" ht="20.100000000000001" customHeight="1" x14ac:dyDescent="0.25">
      <c r="A26" s="125" t="s">
        <v>186</v>
      </c>
      <c r="B26" s="486">
        <v>168.92200000000003</v>
      </c>
      <c r="C26" s="486">
        <v>308.096</v>
      </c>
      <c r="D26" s="486">
        <v>139.21899999999999</v>
      </c>
      <c r="E26" s="486">
        <v>138.72</v>
      </c>
      <c r="F26" s="486">
        <v>123.28999999999999</v>
      </c>
      <c r="G26" s="486">
        <v>84.2</v>
      </c>
      <c r="H26" s="486">
        <v>234.8</v>
      </c>
      <c r="I26" s="486">
        <v>208.321</v>
      </c>
      <c r="J26" s="486">
        <v>157.98000000000002</v>
      </c>
      <c r="K26" s="486">
        <v>140.001</v>
      </c>
      <c r="L26" s="486">
        <v>189.03899999999999</v>
      </c>
      <c r="M26" s="486">
        <v>153.12</v>
      </c>
      <c r="N26" s="357">
        <f t="shared" si="2"/>
        <v>2045.7080000000001</v>
      </c>
    </row>
    <row r="27" spans="1:14" ht="20.100000000000001" customHeight="1" x14ac:dyDescent="0.25">
      <c r="A27" s="125" t="s">
        <v>165</v>
      </c>
      <c r="B27" s="486">
        <v>131576.682</v>
      </c>
      <c r="C27" s="486">
        <v>118462.57599999999</v>
      </c>
      <c r="D27" s="486">
        <v>123870.568</v>
      </c>
      <c r="E27" s="486">
        <v>104535.84600000001</v>
      </c>
      <c r="F27" s="486">
        <v>105699.501</v>
      </c>
      <c r="G27" s="486">
        <v>100831.63200000001</v>
      </c>
      <c r="H27" s="486">
        <v>112656.149</v>
      </c>
      <c r="I27" s="486">
        <v>105875.617</v>
      </c>
      <c r="J27" s="486">
        <v>105016.496</v>
      </c>
      <c r="K27" s="486">
        <v>84589.197999999989</v>
      </c>
      <c r="L27" s="486">
        <v>96656.585000000006</v>
      </c>
      <c r="M27" s="486">
        <v>102417.788</v>
      </c>
      <c r="N27" s="357">
        <f t="shared" si="2"/>
        <v>1292188.638</v>
      </c>
    </row>
    <row r="28" spans="1:14" ht="20.100000000000001" customHeight="1" x14ac:dyDescent="0.25">
      <c r="A28" s="125" t="s">
        <v>166</v>
      </c>
      <c r="B28" s="486">
        <v>158.09199999999998</v>
      </c>
      <c r="C28" s="486">
        <v>187.50600000000003</v>
      </c>
      <c r="D28" s="486">
        <v>656.22800000000007</v>
      </c>
      <c r="E28" s="486">
        <v>3524.1549999999993</v>
      </c>
      <c r="F28" s="486">
        <v>10480.07</v>
      </c>
      <c r="G28" s="486">
        <v>19089.810000000001</v>
      </c>
      <c r="H28" s="486">
        <v>19846.761999999999</v>
      </c>
      <c r="I28" s="486">
        <v>8872.4619999999977</v>
      </c>
      <c r="J28" s="486">
        <v>2382.0430000000001</v>
      </c>
      <c r="K28" s="486">
        <v>1057.0460000000003</v>
      </c>
      <c r="L28" s="486">
        <v>88.863</v>
      </c>
      <c r="M28" s="486">
        <v>109.886</v>
      </c>
      <c r="N28" s="357">
        <f t="shared" si="2"/>
        <v>66452.922999999995</v>
      </c>
    </row>
    <row r="29" spans="1:14" ht="20.100000000000001" customHeight="1" x14ac:dyDescent="0.25">
      <c r="A29" s="125" t="s">
        <v>167</v>
      </c>
      <c r="B29" s="486">
        <v>111.77</v>
      </c>
      <c r="C29" s="486">
        <v>110.49</v>
      </c>
      <c r="D29" s="486">
        <v>110.49</v>
      </c>
      <c r="E29" s="486">
        <v>111.92</v>
      </c>
      <c r="F29" s="486">
        <v>164.93</v>
      </c>
      <c r="G29" s="486">
        <v>107.29</v>
      </c>
      <c r="H29" s="486">
        <v>137.1</v>
      </c>
      <c r="I29" s="486">
        <v>81.349999999999994</v>
      </c>
      <c r="J29" s="486">
        <v>26.86</v>
      </c>
      <c r="K29" s="486">
        <v>54.65</v>
      </c>
      <c r="L29" s="486">
        <v>55.23</v>
      </c>
      <c r="M29" s="486">
        <v>27.78</v>
      </c>
      <c r="N29" s="357">
        <f t="shared" si="2"/>
        <v>1099.8599999999999</v>
      </c>
    </row>
    <row r="30" spans="1:14" ht="20.100000000000001" customHeight="1" x14ac:dyDescent="0.25">
      <c r="A30" s="125" t="s">
        <v>168</v>
      </c>
      <c r="B30" s="486">
        <v>0</v>
      </c>
      <c r="C30" s="486">
        <v>0</v>
      </c>
      <c r="D30" s="486">
        <v>0</v>
      </c>
      <c r="E30" s="486">
        <v>0</v>
      </c>
      <c r="F30" s="486">
        <v>0</v>
      </c>
      <c r="G30" s="486">
        <v>0</v>
      </c>
      <c r="H30" s="486">
        <v>0</v>
      </c>
      <c r="I30" s="486">
        <v>0</v>
      </c>
      <c r="J30" s="486">
        <v>0</v>
      </c>
      <c r="K30" s="486"/>
      <c r="L30" s="486"/>
      <c r="M30" s="486"/>
      <c r="N30" s="357">
        <f t="shared" si="2"/>
        <v>0</v>
      </c>
    </row>
    <row r="31" spans="1:14" ht="20.100000000000001" customHeight="1" x14ac:dyDescent="0.25">
      <c r="A31" s="125" t="s">
        <v>169</v>
      </c>
      <c r="B31" s="486">
        <v>492.71000000000004</v>
      </c>
      <c r="C31" s="486">
        <v>82.460000000000008</v>
      </c>
      <c r="D31" s="486">
        <v>82.28</v>
      </c>
      <c r="E31" s="486">
        <v>27.58</v>
      </c>
      <c r="F31" s="486">
        <v>164.35</v>
      </c>
      <c r="G31" s="486">
        <v>0</v>
      </c>
      <c r="H31" s="486">
        <v>846.35799999999995</v>
      </c>
      <c r="I31" s="486">
        <v>577.09</v>
      </c>
      <c r="J31" s="486">
        <v>0</v>
      </c>
      <c r="K31" s="486"/>
      <c r="L31" s="486"/>
      <c r="M31" s="486">
        <v>80.97</v>
      </c>
      <c r="N31" s="357">
        <f t="shared" si="2"/>
        <v>2353.7979999999998</v>
      </c>
    </row>
    <row r="32" spans="1:14" ht="20.100000000000001" customHeight="1" x14ac:dyDescent="0.25">
      <c r="A32" s="125" t="s">
        <v>170</v>
      </c>
      <c r="B32" s="486">
        <v>156020.43056499999</v>
      </c>
      <c r="C32" s="486">
        <v>139403.49747273827</v>
      </c>
      <c r="D32" s="486">
        <v>157066.33170565483</v>
      </c>
      <c r="E32" s="486">
        <v>155983.12268090481</v>
      </c>
      <c r="F32" s="486">
        <v>155898.48025660001</v>
      </c>
      <c r="G32" s="486">
        <v>141485.58456448131</v>
      </c>
      <c r="H32" s="486">
        <v>150565.94408410639</v>
      </c>
      <c r="I32" s="486">
        <v>154217.66551474706</v>
      </c>
      <c r="J32" s="486">
        <v>139208.37230499156</v>
      </c>
      <c r="K32" s="486">
        <v>152896.62577235966</v>
      </c>
      <c r="L32" s="486">
        <v>151409.31172821665</v>
      </c>
      <c r="M32" s="486">
        <v>162038.55113646938</v>
      </c>
      <c r="N32" s="357">
        <f t="shared" si="2"/>
        <v>1816193.9177862699</v>
      </c>
    </row>
    <row r="33" spans="1:14" ht="20.100000000000001" customHeight="1" x14ac:dyDescent="0.25">
      <c r="A33" s="125" t="s">
        <v>307</v>
      </c>
      <c r="B33" s="486">
        <v>0</v>
      </c>
      <c r="C33" s="486">
        <v>0</v>
      </c>
      <c r="D33" s="486">
        <v>0</v>
      </c>
      <c r="E33" s="486">
        <v>0</v>
      </c>
      <c r="F33" s="486">
        <v>0</v>
      </c>
      <c r="G33" s="486">
        <v>0</v>
      </c>
      <c r="H33" s="486">
        <v>0</v>
      </c>
      <c r="I33" s="486">
        <v>0</v>
      </c>
      <c r="J33" s="486">
        <v>0</v>
      </c>
      <c r="K33" s="486"/>
      <c r="L33" s="486"/>
      <c r="M33" s="486"/>
      <c r="N33" s="357">
        <f t="shared" si="2"/>
        <v>0</v>
      </c>
    </row>
    <row r="34" spans="1:14" ht="20.100000000000001" customHeight="1" x14ac:dyDescent="0.25">
      <c r="A34" s="125" t="s">
        <v>308</v>
      </c>
      <c r="B34" s="486">
        <v>0</v>
      </c>
      <c r="C34" s="486">
        <v>0</v>
      </c>
      <c r="D34" s="486">
        <v>0</v>
      </c>
      <c r="E34" s="486">
        <v>0</v>
      </c>
      <c r="F34" s="486">
        <v>0</v>
      </c>
      <c r="G34" s="486">
        <v>0</v>
      </c>
      <c r="H34" s="486">
        <v>0</v>
      </c>
      <c r="I34" s="486">
        <v>0</v>
      </c>
      <c r="J34" s="486">
        <v>0</v>
      </c>
      <c r="K34" s="486"/>
      <c r="L34" s="486"/>
      <c r="M34" s="486"/>
      <c r="N34" s="357">
        <f t="shared" si="2"/>
        <v>0</v>
      </c>
    </row>
    <row r="35" spans="1:14" ht="20.100000000000001" customHeight="1" x14ac:dyDescent="0.25">
      <c r="A35" s="125" t="s">
        <v>177</v>
      </c>
      <c r="B35" s="486">
        <v>0</v>
      </c>
      <c r="C35" s="486">
        <v>0</v>
      </c>
      <c r="D35" s="486">
        <v>0</v>
      </c>
      <c r="E35" s="486">
        <v>4375.8799999999992</v>
      </c>
      <c r="F35" s="486">
        <v>9092.64</v>
      </c>
      <c r="G35" s="486">
        <v>8452.58</v>
      </c>
      <c r="H35" s="486">
        <v>8431.130000000001</v>
      </c>
      <c r="I35" s="486">
        <v>8152.28</v>
      </c>
      <c r="J35" s="486">
        <v>7806.26</v>
      </c>
      <c r="K35" s="486">
        <v>556.06999999999994</v>
      </c>
      <c r="L35" s="486"/>
      <c r="M35" s="486"/>
      <c r="N35" s="357">
        <f t="shared" si="2"/>
        <v>46866.840000000004</v>
      </c>
    </row>
    <row r="36" spans="1:14" ht="20.100000000000001" customHeight="1" x14ac:dyDescent="0.25">
      <c r="A36" s="125" t="s">
        <v>399</v>
      </c>
      <c r="B36" s="486">
        <v>0</v>
      </c>
      <c r="C36" s="486">
        <v>0</v>
      </c>
      <c r="D36" s="486">
        <v>0</v>
      </c>
      <c r="E36" s="486">
        <v>0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357">
        <f t="shared" si="2"/>
        <v>0</v>
      </c>
    </row>
    <row r="37" spans="1:14" ht="20.25" customHeight="1" x14ac:dyDescent="0.25">
      <c r="A37" s="234" t="s">
        <v>15</v>
      </c>
      <c r="B37" s="358">
        <f>SUM(B23:B36)</f>
        <v>444214.82641049998</v>
      </c>
      <c r="C37" s="358">
        <f t="shared" ref="C37:M37" si="3">SUM(C23:C36)</f>
        <v>394442.9190553457</v>
      </c>
      <c r="D37" s="358">
        <f t="shared" si="3"/>
        <v>448888.39072813187</v>
      </c>
      <c r="E37" s="358">
        <f t="shared" si="3"/>
        <v>427865.38931148109</v>
      </c>
      <c r="F37" s="358">
        <f t="shared" si="3"/>
        <v>442546.12827200006</v>
      </c>
      <c r="G37" s="358">
        <f t="shared" si="3"/>
        <v>427710.99328686128</v>
      </c>
      <c r="H37" s="358">
        <f t="shared" si="3"/>
        <v>446799.83065595943</v>
      </c>
      <c r="I37" s="358">
        <f t="shared" si="3"/>
        <v>446747.69322342332</v>
      </c>
      <c r="J37" s="358">
        <f t="shared" si="3"/>
        <v>411722.42504524242</v>
      </c>
      <c r="K37" s="358">
        <f t="shared" si="3"/>
        <v>400292.3676293224</v>
      </c>
      <c r="L37" s="358">
        <f t="shared" si="3"/>
        <v>405763.63604950812</v>
      </c>
      <c r="M37" s="358">
        <f t="shared" si="3"/>
        <v>443236.80385306256</v>
      </c>
      <c r="N37" s="357">
        <f t="shared" si="2"/>
        <v>5140231.4035208384</v>
      </c>
    </row>
    <row r="38" spans="1:14" x14ac:dyDescent="0.25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22"/>
  <sheetViews>
    <sheetView zoomScale="84" zoomScaleNormal="84" workbookViewId="0">
      <selection activeCell="L39" sqref="L39"/>
    </sheetView>
  </sheetViews>
  <sheetFormatPr baseColWidth="10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123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50">
        <v>232872.80134080001</v>
      </c>
      <c r="C5" s="350">
        <v>222695.63436756015</v>
      </c>
      <c r="D5" s="350">
        <v>231217.9119332743</v>
      </c>
      <c r="E5" s="350">
        <v>219293.84349091098</v>
      </c>
      <c r="F5" s="350">
        <v>221646.1458427</v>
      </c>
      <c r="G5" s="350">
        <v>213567.90561548312</v>
      </c>
      <c r="H5" s="350">
        <v>223898.32495381645</v>
      </c>
      <c r="I5" s="350">
        <v>233041.86366572056</v>
      </c>
      <c r="J5" s="350">
        <v>226405.50770262411</v>
      </c>
      <c r="K5" s="350">
        <v>225746.67088152777</v>
      </c>
      <c r="L5" s="350">
        <v>224987.318669639</v>
      </c>
      <c r="M5" s="350">
        <v>258248.07410323195</v>
      </c>
      <c r="N5" s="357">
        <f>SUM(B5:M5)</f>
        <v>2733622.0025672885</v>
      </c>
    </row>
    <row r="6" spans="1:14" ht="20.100000000000001" customHeight="1" x14ac:dyDescent="0.25">
      <c r="A6" s="125" t="s">
        <v>163</v>
      </c>
      <c r="B6" s="350">
        <v>126112.8925442</v>
      </c>
      <c r="C6" s="350">
        <v>120528.02498685192</v>
      </c>
      <c r="D6" s="350">
        <v>126708.00453504162</v>
      </c>
      <c r="E6" s="350">
        <v>118102.31775864707</v>
      </c>
      <c r="F6" s="350">
        <v>118146.3506698</v>
      </c>
      <c r="G6" s="350">
        <v>114080.83707012376</v>
      </c>
      <c r="H6" s="350">
        <v>117366.49733705231</v>
      </c>
      <c r="I6" s="350">
        <v>120931.71191879363</v>
      </c>
      <c r="J6" s="350">
        <v>118050.34962687743</v>
      </c>
      <c r="K6" s="350">
        <v>113448.65227200893</v>
      </c>
      <c r="L6" s="350">
        <v>108449.26906442417</v>
      </c>
      <c r="M6" s="350">
        <v>124978.12510119312</v>
      </c>
      <c r="N6" s="357">
        <f t="shared" ref="N6:N19" si="0">SUM(B6:M6)</f>
        <v>1426903.0328850136</v>
      </c>
    </row>
    <row r="7" spans="1:14" ht="20.100000000000001" customHeight="1" x14ac:dyDescent="0.25">
      <c r="A7" s="125" t="s">
        <v>164</v>
      </c>
      <c r="B7" s="350">
        <v>41442.799060499994</v>
      </c>
      <c r="C7" s="350">
        <v>40095.434198087947</v>
      </c>
      <c r="D7" s="350">
        <v>39789.177531684072</v>
      </c>
      <c r="E7" s="350">
        <v>37648.556750441887</v>
      </c>
      <c r="F7" s="350">
        <v>37362.78990570001</v>
      </c>
      <c r="G7" s="350">
        <v>36892.335675931106</v>
      </c>
      <c r="H7" s="350">
        <v>34354.046687250746</v>
      </c>
      <c r="I7" s="350">
        <v>38422.130415485779</v>
      </c>
      <c r="J7" s="350">
        <v>38141.797670498483</v>
      </c>
      <c r="K7" s="350">
        <v>40934.04569120222</v>
      </c>
      <c r="L7" s="350">
        <v>34812.453668458387</v>
      </c>
      <c r="M7" s="350">
        <v>39427.415795574932</v>
      </c>
      <c r="N7" s="357">
        <f t="shared" si="0"/>
        <v>459322.98305081559</v>
      </c>
    </row>
    <row r="8" spans="1:14" ht="20.100000000000001" customHeight="1" x14ac:dyDescent="0.25">
      <c r="A8" s="125" t="s">
        <v>186</v>
      </c>
      <c r="B8" s="350">
        <v>610.29200000000003</v>
      </c>
      <c r="C8" s="350">
        <v>691.74400000000014</v>
      </c>
      <c r="D8" s="350">
        <v>563.25099999999998</v>
      </c>
      <c r="E8" s="350">
        <v>373.59099999999995</v>
      </c>
      <c r="F8" s="350">
        <v>397.03700000000009</v>
      </c>
      <c r="G8" s="350">
        <v>683.42135414971597</v>
      </c>
      <c r="H8" s="350">
        <v>437.22</v>
      </c>
      <c r="I8" s="350">
        <v>490.90199999999993</v>
      </c>
      <c r="J8" s="350">
        <v>338.23099999999999</v>
      </c>
      <c r="K8" s="350">
        <v>434.56399999999996</v>
      </c>
      <c r="L8" s="350">
        <v>519.94299999999998</v>
      </c>
      <c r="M8" s="350">
        <v>494.3830000000001</v>
      </c>
      <c r="N8" s="357">
        <f t="shared" si="0"/>
        <v>6034.5793541497169</v>
      </c>
    </row>
    <row r="9" spans="1:14" ht="20.100000000000001" customHeight="1" x14ac:dyDescent="0.25">
      <c r="A9" s="125" t="s">
        <v>165</v>
      </c>
      <c r="B9" s="350">
        <v>164061.63199999998</v>
      </c>
      <c r="C9" s="350">
        <v>148595.986</v>
      </c>
      <c r="D9" s="350">
        <v>151442.77500000002</v>
      </c>
      <c r="E9" s="350">
        <v>125904.41099999999</v>
      </c>
      <c r="F9" s="350">
        <v>127095.758</v>
      </c>
      <c r="G9" s="350">
        <v>122156.74740320002</v>
      </c>
      <c r="H9" s="350">
        <v>137485.462</v>
      </c>
      <c r="I9" s="350">
        <v>128672.76699999999</v>
      </c>
      <c r="J9" s="350">
        <v>127748.70900000002</v>
      </c>
      <c r="K9" s="350">
        <v>108019.44200000001</v>
      </c>
      <c r="L9" s="350">
        <v>121100.908</v>
      </c>
      <c r="M9" s="350">
        <v>130121.921</v>
      </c>
      <c r="N9" s="357">
        <f t="shared" si="0"/>
        <v>1592406.5184032002</v>
      </c>
    </row>
    <row r="10" spans="1:14" ht="20.100000000000001" customHeight="1" x14ac:dyDescent="0.25">
      <c r="A10" s="125" t="s">
        <v>166</v>
      </c>
      <c r="B10" s="350">
        <v>846.97500000000002</v>
      </c>
      <c r="C10" s="350">
        <v>740.58900000000017</v>
      </c>
      <c r="D10" s="350">
        <v>2324.4079999999999</v>
      </c>
      <c r="E10" s="350">
        <v>7903.1330000000007</v>
      </c>
      <c r="F10" s="350">
        <v>19685.379000000001</v>
      </c>
      <c r="G10" s="350">
        <v>32043.472999999994</v>
      </c>
      <c r="H10" s="350">
        <v>33511.416000000005</v>
      </c>
      <c r="I10" s="350">
        <v>17870.842999999997</v>
      </c>
      <c r="J10" s="350">
        <v>8184.2689999999993</v>
      </c>
      <c r="K10" s="350">
        <v>3763.476000000001</v>
      </c>
      <c r="L10" s="350">
        <v>1243.3859999999997</v>
      </c>
      <c r="M10" s="350">
        <v>702.26800000000003</v>
      </c>
      <c r="N10" s="357">
        <f t="shared" si="0"/>
        <v>128819.61499999998</v>
      </c>
    </row>
    <row r="11" spans="1:14" ht="20.100000000000001" customHeight="1" x14ac:dyDescent="0.25">
      <c r="A11" s="125" t="s">
        <v>167</v>
      </c>
      <c r="B11" s="350">
        <v>24096.028000000002</v>
      </c>
      <c r="C11" s="350">
        <v>27503.148999999998</v>
      </c>
      <c r="D11" s="350">
        <v>27081.691999999999</v>
      </c>
      <c r="E11" s="350">
        <v>19147.631999999998</v>
      </c>
      <c r="F11" s="350">
        <v>17965.999</v>
      </c>
      <c r="G11" s="350">
        <v>18986.806000000004</v>
      </c>
      <c r="H11" s="350">
        <v>19323.112999999998</v>
      </c>
      <c r="I11" s="350">
        <v>12073.326999999999</v>
      </c>
      <c r="J11" s="350">
        <v>18350.308000000001</v>
      </c>
      <c r="K11" s="350">
        <v>12049.587999999998</v>
      </c>
      <c r="L11" s="350">
        <v>21036.755000000001</v>
      </c>
      <c r="M11" s="350">
        <v>26318.741000000002</v>
      </c>
      <c r="N11" s="357">
        <f t="shared" si="0"/>
        <v>243933.13799999998</v>
      </c>
    </row>
    <row r="12" spans="1:14" ht="20.100000000000001" customHeight="1" x14ac:dyDescent="0.25">
      <c r="A12" s="125" t="s">
        <v>168</v>
      </c>
      <c r="B12" s="350">
        <v>397.81400000000002</v>
      </c>
      <c r="C12" s="350">
        <v>210.773</v>
      </c>
      <c r="D12" s="350">
        <v>257.47199999999998</v>
      </c>
      <c r="E12" s="350">
        <v>154.25</v>
      </c>
      <c r="F12" s="350">
        <v>317.46000000000004</v>
      </c>
      <c r="G12" s="350">
        <v>81.032000000000011</v>
      </c>
      <c r="H12" s="350">
        <v>293.23700000000002</v>
      </c>
      <c r="I12" s="350">
        <v>294.79500000000002</v>
      </c>
      <c r="J12" s="350">
        <v>424.40800000000002</v>
      </c>
      <c r="K12" s="350">
        <v>502.72</v>
      </c>
      <c r="L12" s="350">
        <v>238.80600000000001</v>
      </c>
      <c r="M12" s="350">
        <v>260.34500000000003</v>
      </c>
      <c r="N12" s="357">
        <f t="shared" si="0"/>
        <v>3433.1120000000001</v>
      </c>
    </row>
    <row r="13" spans="1:14" ht="20.100000000000001" customHeight="1" x14ac:dyDescent="0.25">
      <c r="A13" s="125" t="s">
        <v>169</v>
      </c>
      <c r="B13" s="350">
        <v>32782.909</v>
      </c>
      <c r="C13" s="350">
        <v>30861.365999999995</v>
      </c>
      <c r="D13" s="350">
        <v>33045.383999999998</v>
      </c>
      <c r="E13" s="350">
        <v>39133.859000000004</v>
      </c>
      <c r="F13" s="350">
        <v>43244.351999999999</v>
      </c>
      <c r="G13" s="350">
        <v>35761.346000000005</v>
      </c>
      <c r="H13" s="350">
        <v>43920.964999999997</v>
      </c>
      <c r="I13" s="350">
        <v>39126.637000000002</v>
      </c>
      <c r="J13" s="350">
        <v>33171.292999999998</v>
      </c>
      <c r="K13" s="350">
        <v>31348.421000000002</v>
      </c>
      <c r="L13" s="350">
        <v>40261.378000000004</v>
      </c>
      <c r="M13" s="350">
        <v>37912.763999999996</v>
      </c>
      <c r="N13" s="357">
        <f t="shared" si="0"/>
        <v>440570.674</v>
      </c>
    </row>
    <row r="14" spans="1:14" ht="20.100000000000001" customHeight="1" x14ac:dyDescent="0.25">
      <c r="A14" s="125" t="s">
        <v>170</v>
      </c>
      <c r="B14" s="350">
        <v>400788.722565</v>
      </c>
      <c r="C14" s="350">
        <v>366248.73547273828</v>
      </c>
      <c r="D14" s="350">
        <v>396254.04370565485</v>
      </c>
      <c r="E14" s="350">
        <v>393798.940710761</v>
      </c>
      <c r="F14" s="350">
        <v>387233.15825660009</v>
      </c>
      <c r="G14" s="350">
        <v>345942.30156448134</v>
      </c>
      <c r="H14" s="350">
        <v>372641.27808410645</v>
      </c>
      <c r="I14" s="350">
        <v>381538.34351474704</v>
      </c>
      <c r="J14" s="350">
        <v>344770.19367846177</v>
      </c>
      <c r="K14" s="350">
        <v>386509.02577235957</v>
      </c>
      <c r="L14" s="350">
        <v>375905.99972821667</v>
      </c>
      <c r="M14" s="350">
        <v>407159.88413646939</v>
      </c>
      <c r="N14" s="357">
        <f t="shared" si="0"/>
        <v>4558790.6271895962</v>
      </c>
    </row>
    <row r="15" spans="1:14" ht="20.100000000000001" customHeight="1" x14ac:dyDescent="0.25">
      <c r="A15" s="125" t="s">
        <v>307</v>
      </c>
      <c r="B15" s="350">
        <v>416345.43862140004</v>
      </c>
      <c r="C15" s="350">
        <v>392302.94273901678</v>
      </c>
      <c r="D15" s="350">
        <v>421912.25432199507</v>
      </c>
      <c r="E15" s="350">
        <v>438118.32077625918</v>
      </c>
      <c r="F15" s="350">
        <v>440251.84279550001</v>
      </c>
      <c r="G15" s="350">
        <v>394078.33792902355</v>
      </c>
      <c r="H15" s="350">
        <v>422971.07087195123</v>
      </c>
      <c r="I15" s="350">
        <v>424688.76065439702</v>
      </c>
      <c r="J15" s="350">
        <v>397304.8703215383</v>
      </c>
      <c r="K15" s="350">
        <v>422225.91678019759</v>
      </c>
      <c r="L15" s="350">
        <v>414549.3699268644</v>
      </c>
      <c r="M15" s="350">
        <v>429450.75954728335</v>
      </c>
      <c r="N15" s="357">
        <f t="shared" si="0"/>
        <v>5014199.8852854259</v>
      </c>
    </row>
    <row r="16" spans="1:14" ht="20.100000000000001" customHeight="1" x14ac:dyDescent="0.25">
      <c r="A16" s="125" t="s">
        <v>308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0"/>
      <c r="M16" s="350"/>
      <c r="N16" s="357">
        <f t="shared" si="0"/>
        <v>0</v>
      </c>
    </row>
    <row r="17" spans="1:14" ht="20.100000000000001" customHeight="1" x14ac:dyDescent="0.25">
      <c r="A17" s="125" t="s">
        <v>177</v>
      </c>
      <c r="B17" s="350">
        <v>2456.393</v>
      </c>
      <c r="C17" s="350">
        <v>2763.9839999999999</v>
      </c>
      <c r="D17" s="350">
        <v>2117.3249999999998</v>
      </c>
      <c r="E17" s="350">
        <v>6860.7199999999993</v>
      </c>
      <c r="F17" s="350">
        <v>17767.739999999998</v>
      </c>
      <c r="G17" s="350">
        <v>17138.349999999999</v>
      </c>
      <c r="H17" s="350">
        <v>18112.300000000003</v>
      </c>
      <c r="I17" s="350">
        <v>18247.63</v>
      </c>
      <c r="J17" s="350">
        <v>16987.84</v>
      </c>
      <c r="K17" s="350">
        <v>4149.3600000000006</v>
      </c>
      <c r="L17" s="350">
        <v>3045.9769999999999</v>
      </c>
      <c r="M17" s="350">
        <v>2823.973</v>
      </c>
      <c r="N17" s="357">
        <f t="shared" si="0"/>
        <v>112471.592</v>
      </c>
    </row>
    <row r="18" spans="1:14" ht="20.100000000000001" customHeight="1" x14ac:dyDescent="0.25">
      <c r="A18" s="125" t="s">
        <v>399</v>
      </c>
      <c r="B18" s="350">
        <v>3479.3009999999995</v>
      </c>
      <c r="C18" s="350">
        <v>4131.576</v>
      </c>
      <c r="D18" s="350">
        <v>1302.1970000000001</v>
      </c>
      <c r="E18" s="350">
        <v>1921.4949999999999</v>
      </c>
      <c r="F18" s="350">
        <v>298.13200000000001</v>
      </c>
      <c r="G18" s="350">
        <v>881.66200000000003</v>
      </c>
      <c r="H18" s="350">
        <v>1257.845</v>
      </c>
      <c r="I18" s="350">
        <v>933.02100000000007</v>
      </c>
      <c r="J18" s="350">
        <v>751.077</v>
      </c>
      <c r="K18" s="350">
        <v>2996.05</v>
      </c>
      <c r="L18" s="350">
        <v>3147.799</v>
      </c>
      <c r="M18" s="350">
        <v>2931.5619999999999</v>
      </c>
      <c r="N18" s="357">
        <f t="shared" si="0"/>
        <v>24031.716999999997</v>
      </c>
    </row>
    <row r="19" spans="1:14" ht="20.100000000000001" customHeight="1" x14ac:dyDescent="0.25">
      <c r="A19" s="234" t="s">
        <v>15</v>
      </c>
      <c r="B19" s="356">
        <f>SUM(B5:B18)</f>
        <v>1446293.9981318999</v>
      </c>
      <c r="C19" s="356">
        <f t="shared" ref="C19:M19" si="1">SUM(C5:C18)</f>
        <v>1357369.938764255</v>
      </c>
      <c r="D19" s="356">
        <f t="shared" si="1"/>
        <v>1434015.8960276498</v>
      </c>
      <c r="E19" s="356">
        <f t="shared" si="1"/>
        <v>1408361.0704870203</v>
      </c>
      <c r="F19" s="356">
        <f t="shared" si="1"/>
        <v>1431412.1444703001</v>
      </c>
      <c r="G19" s="356">
        <f t="shared" si="1"/>
        <v>1332294.5556123927</v>
      </c>
      <c r="H19" s="356">
        <f t="shared" si="1"/>
        <v>1425572.7759341772</v>
      </c>
      <c r="I19" s="356">
        <f t="shared" si="1"/>
        <v>1416332.7321691441</v>
      </c>
      <c r="J19" s="356">
        <f t="shared" si="1"/>
        <v>1330628.8540000003</v>
      </c>
      <c r="K19" s="356">
        <f t="shared" si="1"/>
        <v>1352127.9323972962</v>
      </c>
      <c r="L19" s="356">
        <f t="shared" si="1"/>
        <v>1349299.3630576027</v>
      </c>
      <c r="M19" s="356">
        <f t="shared" si="1"/>
        <v>1460830.2156837527</v>
      </c>
      <c r="N19" s="357">
        <f t="shared" si="0"/>
        <v>16744539.476735489</v>
      </c>
    </row>
    <row r="20" spans="1:14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O37"/>
  <sheetViews>
    <sheetView zoomScale="75" zoomScaleNormal="75" workbookViewId="0">
      <selection activeCell="L39" sqref="L39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32" t="s">
        <v>481</v>
      </c>
      <c r="B1" s="12"/>
      <c r="C1" s="12"/>
      <c r="D1" s="12"/>
      <c r="E1" s="12"/>
      <c r="F1" s="12"/>
      <c r="I1" s="28"/>
      <c r="J1" s="28"/>
      <c r="K1" s="28"/>
      <c r="L1" s="28"/>
      <c r="M1" s="28"/>
      <c r="N1" s="28"/>
      <c r="O1" s="28"/>
    </row>
    <row r="2" spans="1:15" x14ac:dyDescent="0.25">
      <c r="A2" s="12"/>
      <c r="B2" s="12"/>
      <c r="C2" s="12"/>
      <c r="D2" s="12"/>
      <c r="E2" s="12"/>
      <c r="F2" s="12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2" t="s">
        <v>319</v>
      </c>
      <c r="B3" s="12"/>
      <c r="C3" s="12"/>
      <c r="D3" s="12"/>
      <c r="E3" s="12"/>
      <c r="F3" s="12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12"/>
      <c r="B4" s="12"/>
      <c r="C4" s="12"/>
      <c r="D4" s="12"/>
      <c r="E4" s="12"/>
      <c r="F4" s="12"/>
      <c r="I4" s="28"/>
      <c r="J4" s="28"/>
      <c r="K4" s="28"/>
      <c r="L4" s="28"/>
      <c r="M4" s="28"/>
      <c r="N4" s="28"/>
      <c r="O4" s="28"/>
    </row>
    <row r="5" spans="1:15" ht="15" customHeight="1" x14ac:dyDescent="0.25">
      <c r="A5" s="12"/>
      <c r="B5" s="12"/>
      <c r="C5" s="12"/>
      <c r="D5" s="12"/>
      <c r="E5" s="12"/>
      <c r="F5" s="12"/>
      <c r="I5" s="28"/>
      <c r="J5" s="28"/>
      <c r="K5" s="28"/>
      <c r="L5" s="28"/>
      <c r="M5" s="28"/>
      <c r="N5" s="28"/>
      <c r="O5" s="28"/>
    </row>
    <row r="6" spans="1:15" ht="15" customHeight="1" x14ac:dyDescent="0.25">
      <c r="A6" s="235" t="s">
        <v>122</v>
      </c>
      <c r="B6" s="236" t="s">
        <v>1</v>
      </c>
      <c r="C6" s="235" t="s">
        <v>121</v>
      </c>
      <c r="D6" s="235" t="s">
        <v>16</v>
      </c>
      <c r="E6" s="235" t="s">
        <v>22</v>
      </c>
      <c r="F6" s="12"/>
      <c r="I6" s="28"/>
      <c r="J6" s="28"/>
      <c r="K6" s="28"/>
      <c r="L6" s="28"/>
      <c r="M6" s="28"/>
      <c r="N6" s="28"/>
      <c r="O6" s="28"/>
    </row>
    <row r="7" spans="1:15" ht="15" customHeight="1" x14ac:dyDescent="0.25">
      <c r="A7" s="237"/>
      <c r="B7" s="238" t="s">
        <v>33</v>
      </c>
      <c r="C7" s="239" t="s">
        <v>34</v>
      </c>
      <c r="D7" s="239" t="s">
        <v>67</v>
      </c>
      <c r="E7" s="240"/>
      <c r="F7" s="12"/>
      <c r="I7" s="28"/>
      <c r="J7" s="28"/>
      <c r="K7" s="28"/>
      <c r="L7" s="28"/>
      <c r="M7" s="28"/>
      <c r="N7" s="28"/>
      <c r="O7" s="28"/>
    </row>
    <row r="8" spans="1:15" ht="15" customHeight="1" x14ac:dyDescent="0.25">
      <c r="A8" s="115" t="s">
        <v>191</v>
      </c>
      <c r="B8" s="359">
        <f>+'36'!B17</f>
        <v>7915.108699999998</v>
      </c>
      <c r="C8" s="359">
        <f>+'36'!C17</f>
        <v>9347.5639380000011</v>
      </c>
      <c r="D8" s="359">
        <f>+'36'!D17</f>
        <v>0</v>
      </c>
      <c r="E8" s="353">
        <f t="shared" ref="E8:E15" si="0">SUM(B8:D8)</f>
        <v>17262.672638</v>
      </c>
      <c r="F8" s="12"/>
      <c r="H8" s="27"/>
      <c r="I8" s="218"/>
      <c r="J8" s="135"/>
      <c r="K8" s="135"/>
      <c r="L8" s="135"/>
      <c r="M8" s="28"/>
      <c r="N8" s="28"/>
      <c r="O8" s="28"/>
    </row>
    <row r="9" spans="1:15" ht="15" customHeight="1" x14ac:dyDescent="0.25">
      <c r="A9" s="115" t="s">
        <v>192</v>
      </c>
      <c r="B9" s="359">
        <f>+'36'!B34</f>
        <v>10638.004429999999</v>
      </c>
      <c r="C9" s="359">
        <f>+'36'!C34</f>
        <v>6605.8402129999995</v>
      </c>
      <c r="D9" s="359">
        <f>+'36'!D34</f>
        <v>0</v>
      </c>
      <c r="E9" s="353">
        <f t="shared" si="0"/>
        <v>17243.844642999997</v>
      </c>
      <c r="F9" s="12"/>
      <c r="H9" s="27"/>
      <c r="I9" s="218"/>
      <c r="J9" s="135"/>
      <c r="K9" s="135"/>
      <c r="L9" s="135"/>
      <c r="M9" s="28"/>
      <c r="N9" s="28"/>
      <c r="O9" s="28"/>
    </row>
    <row r="10" spans="1:15" ht="15" customHeight="1" x14ac:dyDescent="0.25">
      <c r="A10" s="115" t="s">
        <v>193</v>
      </c>
      <c r="B10" s="359">
        <f>+'37'!B17</f>
        <v>24353.168200000004</v>
      </c>
      <c r="C10" s="359">
        <f>+'37'!C17</f>
        <v>26703.117103</v>
      </c>
      <c r="D10" s="359">
        <f>+'37'!D17</f>
        <v>0</v>
      </c>
      <c r="E10" s="353">
        <f t="shared" si="0"/>
        <v>51056.285303000004</v>
      </c>
      <c r="F10" s="12"/>
      <c r="H10" s="27"/>
      <c r="I10" s="218"/>
      <c r="J10" s="135"/>
      <c r="K10" s="135"/>
      <c r="L10" s="135"/>
      <c r="M10" s="28"/>
      <c r="N10" s="28"/>
      <c r="O10" s="28"/>
    </row>
    <row r="11" spans="1:15" ht="15" customHeight="1" x14ac:dyDescent="0.25">
      <c r="A11" s="115" t="s">
        <v>194</v>
      </c>
      <c r="B11" s="359">
        <f>+'37'!B34</f>
        <v>14051.483</v>
      </c>
      <c r="C11" s="359">
        <f>+'37'!C34</f>
        <v>5182.8480119999995</v>
      </c>
      <c r="D11" s="359">
        <f>+'37'!D34</f>
        <v>0</v>
      </c>
      <c r="E11" s="353">
        <f t="shared" si="0"/>
        <v>19234.331011999999</v>
      </c>
      <c r="F11" s="12"/>
      <c r="H11" s="27"/>
      <c r="I11" s="218"/>
      <c r="J11" s="135"/>
      <c r="K11" s="135"/>
      <c r="L11" s="135"/>
      <c r="M11" s="28"/>
      <c r="N11" s="28"/>
      <c r="O11" s="28"/>
    </row>
    <row r="12" spans="1:15" ht="15" customHeight="1" x14ac:dyDescent="0.25">
      <c r="A12" s="115" t="s">
        <v>195</v>
      </c>
      <c r="B12" s="359">
        <f>+'38'!B17</f>
        <v>37114.439999999995</v>
      </c>
      <c r="C12" s="359">
        <f>+'38'!C17</f>
        <v>12241.452325999997</v>
      </c>
      <c r="D12" s="359">
        <f>+'38'!D17</f>
        <v>0</v>
      </c>
      <c r="E12" s="353">
        <f t="shared" si="0"/>
        <v>49355.892325999994</v>
      </c>
      <c r="F12" s="12"/>
      <c r="H12" s="27"/>
      <c r="I12" s="218"/>
      <c r="J12" s="135"/>
      <c r="K12" s="135"/>
      <c r="L12" s="135"/>
      <c r="M12" s="28"/>
      <c r="N12" s="28"/>
      <c r="O12" s="28"/>
    </row>
    <row r="13" spans="1:15" ht="15" customHeight="1" x14ac:dyDescent="0.25">
      <c r="A13" s="115" t="s">
        <v>196</v>
      </c>
      <c r="B13" s="359">
        <f>+'38'!B34</f>
        <v>104511.38900000001</v>
      </c>
      <c r="C13" s="359">
        <f>+'38'!C34</f>
        <v>36795.055362999999</v>
      </c>
      <c r="D13" s="359">
        <f>+'38'!D34</f>
        <v>0</v>
      </c>
      <c r="E13" s="353">
        <f t="shared" si="0"/>
        <v>141306.44436300002</v>
      </c>
      <c r="F13" s="12"/>
      <c r="H13" s="27"/>
      <c r="I13" s="218"/>
      <c r="J13" s="135"/>
      <c r="K13" s="135"/>
      <c r="L13" s="135"/>
      <c r="M13" s="28"/>
      <c r="N13" s="28"/>
      <c r="O13" s="28"/>
    </row>
    <row r="14" spans="1:15" ht="15" customHeight="1" x14ac:dyDescent="0.25">
      <c r="A14" s="115" t="s">
        <v>197</v>
      </c>
      <c r="B14" s="359">
        <f>+'39'!B17</f>
        <v>56253.277900000016</v>
      </c>
      <c r="C14" s="359">
        <f>+'39'!C17</f>
        <v>52886.418361999997</v>
      </c>
      <c r="D14" s="359">
        <f>+'39'!D17</f>
        <v>0</v>
      </c>
      <c r="E14" s="353">
        <f t="shared" si="0"/>
        <v>109139.69626200001</v>
      </c>
      <c r="F14" s="12"/>
      <c r="H14" s="27"/>
      <c r="I14" s="218"/>
      <c r="J14" s="135"/>
      <c r="K14" s="135"/>
      <c r="L14" s="135"/>
      <c r="M14" s="28"/>
      <c r="N14" s="28"/>
      <c r="O14" s="28"/>
    </row>
    <row r="15" spans="1:15" s="177" customFormat="1" ht="15" customHeight="1" x14ac:dyDescent="0.25">
      <c r="A15" s="179" t="s">
        <v>198</v>
      </c>
      <c r="B15" s="359">
        <f>+'39'!B34</f>
        <v>56464.65428000001</v>
      </c>
      <c r="C15" s="359">
        <f>+'39'!C34</f>
        <v>28266.547143000003</v>
      </c>
      <c r="D15" s="359">
        <f>+'39'!D34</f>
        <v>0</v>
      </c>
      <c r="E15" s="353">
        <f t="shared" si="0"/>
        <v>84731.20142300002</v>
      </c>
      <c r="F15" s="176"/>
      <c r="H15" s="27"/>
      <c r="I15" s="218"/>
      <c r="J15" s="135"/>
      <c r="K15" s="135"/>
      <c r="L15" s="135"/>
      <c r="M15" s="178"/>
      <c r="N15" s="178"/>
      <c r="O15" s="178"/>
    </row>
    <row r="16" spans="1:15" s="177" customFormat="1" ht="15" customHeight="1" x14ac:dyDescent="0.25">
      <c r="A16" s="179" t="s">
        <v>407</v>
      </c>
      <c r="B16" s="359">
        <f>'40'!B17</f>
        <v>21223.487899999996</v>
      </c>
      <c r="C16" s="359">
        <f>'40'!C17</f>
        <v>10120.604684999998</v>
      </c>
      <c r="D16" s="359">
        <f>'40'!D17</f>
        <v>0</v>
      </c>
      <c r="E16" s="353">
        <f t="shared" ref="E16:E23" si="1">SUM(B16:D16)</f>
        <v>31344.092584999995</v>
      </c>
      <c r="F16" s="176"/>
      <c r="H16" s="27"/>
      <c r="I16" s="218"/>
      <c r="J16" s="135"/>
      <c r="K16" s="135"/>
      <c r="L16" s="135"/>
      <c r="M16" s="178"/>
      <c r="N16" s="178"/>
      <c r="O16" s="178"/>
    </row>
    <row r="17" spans="1:15" ht="15" customHeight="1" x14ac:dyDescent="0.25">
      <c r="A17" s="115" t="s">
        <v>199</v>
      </c>
      <c r="B17" s="359">
        <f>'40'!B34</f>
        <v>60609.776330000001</v>
      </c>
      <c r="C17" s="359">
        <f>'40'!C34</f>
        <v>29626.843274000006</v>
      </c>
      <c r="D17" s="359">
        <f>'40'!D34</f>
        <v>0</v>
      </c>
      <c r="E17" s="353">
        <f t="shared" si="1"/>
        <v>90236.619604000007</v>
      </c>
      <c r="F17" s="12"/>
      <c r="H17" s="27"/>
      <c r="I17" s="218"/>
      <c r="J17" s="135"/>
      <c r="K17" s="135"/>
      <c r="L17" s="135"/>
      <c r="M17" s="28"/>
      <c r="N17" s="28"/>
      <c r="O17" s="28"/>
    </row>
    <row r="18" spans="1:15" ht="15" customHeight="1" x14ac:dyDescent="0.25">
      <c r="A18" s="115" t="s">
        <v>200</v>
      </c>
      <c r="B18" s="359">
        <f>'41'!B17</f>
        <v>36944.508030000005</v>
      </c>
      <c r="C18" s="359">
        <f>'41'!C17</f>
        <v>21410.470042000001</v>
      </c>
      <c r="D18" s="359">
        <f>'41'!D17</f>
        <v>0</v>
      </c>
      <c r="E18" s="353">
        <f t="shared" si="1"/>
        <v>58354.978072000005</v>
      </c>
      <c r="F18" s="12"/>
      <c r="H18" s="27"/>
      <c r="I18" s="218"/>
      <c r="J18" s="135"/>
      <c r="K18" s="135"/>
      <c r="L18" s="135"/>
      <c r="M18" s="28"/>
      <c r="N18" s="28"/>
      <c r="O18" s="28"/>
    </row>
    <row r="19" spans="1:15" ht="15" customHeight="1" x14ac:dyDescent="0.25">
      <c r="A19" s="115" t="s">
        <v>201</v>
      </c>
      <c r="B19" s="359">
        <f>'41'!B34</f>
        <v>15110.076400000002</v>
      </c>
      <c r="C19" s="359">
        <f>'41'!C34</f>
        <v>11608.823864</v>
      </c>
      <c r="D19" s="359">
        <f>'41'!D34</f>
        <v>0</v>
      </c>
      <c r="E19" s="353">
        <f t="shared" si="1"/>
        <v>26718.900264000004</v>
      </c>
      <c r="F19" s="12"/>
      <c r="H19" s="27"/>
      <c r="I19" s="218"/>
      <c r="J19" s="135"/>
      <c r="K19" s="135"/>
      <c r="L19" s="135"/>
      <c r="M19" s="28"/>
      <c r="N19" s="28"/>
      <c r="O19" s="28"/>
    </row>
    <row r="20" spans="1:15" ht="15" customHeight="1" x14ac:dyDescent="0.25">
      <c r="A20" s="115" t="s">
        <v>202</v>
      </c>
      <c r="B20" s="359">
        <f>'42_1'!B17</f>
        <v>37237.165000000001</v>
      </c>
      <c r="C20" s="359">
        <f>'42_1'!C17</f>
        <v>33754.792774999994</v>
      </c>
      <c r="D20" s="359">
        <f>'42_1'!D17</f>
        <v>0</v>
      </c>
      <c r="E20" s="353">
        <f t="shared" si="1"/>
        <v>70991.957774999988</v>
      </c>
      <c r="F20" s="12"/>
      <c r="H20" s="27"/>
      <c r="I20" s="218"/>
      <c r="J20" s="135"/>
      <c r="K20" s="135"/>
      <c r="L20" s="135"/>
      <c r="M20" s="28"/>
      <c r="N20" s="28"/>
      <c r="O20" s="28"/>
    </row>
    <row r="21" spans="1:15" ht="15" customHeight="1" x14ac:dyDescent="0.25">
      <c r="A21" s="115" t="s">
        <v>203</v>
      </c>
      <c r="B21" s="359">
        <f>'42_1'!B34</f>
        <v>6974.6169999999993</v>
      </c>
      <c r="C21" s="359">
        <f>'42_1'!C34</f>
        <v>5452.8688809999994</v>
      </c>
      <c r="D21" s="359">
        <f>'42_1'!D34</f>
        <v>0</v>
      </c>
      <c r="E21" s="353">
        <f t="shared" si="1"/>
        <v>12427.485880999999</v>
      </c>
      <c r="F21" s="12"/>
      <c r="H21" s="27"/>
      <c r="I21" s="218"/>
      <c r="J21" s="135"/>
      <c r="K21" s="135"/>
      <c r="L21" s="135"/>
      <c r="M21" s="28"/>
      <c r="N21" s="28"/>
      <c r="O21" s="28"/>
    </row>
    <row r="22" spans="1:15" ht="15" customHeight="1" x14ac:dyDescent="0.25">
      <c r="A22" s="115" t="s">
        <v>204</v>
      </c>
      <c r="B22" s="359">
        <f>'42_2'!B17</f>
        <v>1206.3219999999999</v>
      </c>
      <c r="C22" s="359">
        <f>'42_2'!C17</f>
        <v>2912.4557869999999</v>
      </c>
      <c r="D22" s="359">
        <f>'42_2'!D17</f>
        <v>0</v>
      </c>
      <c r="E22" s="353">
        <f t="shared" si="1"/>
        <v>4118.777787</v>
      </c>
      <c r="F22" s="12"/>
      <c r="H22" s="27"/>
      <c r="I22" s="218"/>
      <c r="J22" s="135"/>
      <c r="K22" s="135"/>
      <c r="L22" s="135"/>
      <c r="M22" s="28"/>
      <c r="N22" s="28"/>
      <c r="O22" s="28"/>
    </row>
    <row r="23" spans="1:15" ht="15" customHeight="1" x14ac:dyDescent="0.25">
      <c r="A23" s="115" t="s">
        <v>35</v>
      </c>
      <c r="B23" s="359">
        <f>'42_2'!B34</f>
        <v>361706.18200000003</v>
      </c>
      <c r="C23" s="359">
        <f>'42_2'!C34</f>
        <v>149716.40683600004</v>
      </c>
      <c r="D23" s="359">
        <f>'42_2'!D34</f>
        <v>0</v>
      </c>
      <c r="E23" s="353">
        <f t="shared" si="1"/>
        <v>511422.58883600007</v>
      </c>
      <c r="F23" s="12"/>
      <c r="H23" s="27"/>
      <c r="I23" s="218"/>
      <c r="J23" s="135"/>
      <c r="K23" s="135"/>
      <c r="L23" s="135"/>
      <c r="M23" s="28"/>
      <c r="N23" s="28"/>
      <c r="O23" s="28"/>
    </row>
    <row r="24" spans="1:15" ht="15" customHeight="1" x14ac:dyDescent="0.25">
      <c r="A24" s="241" t="s">
        <v>15</v>
      </c>
      <c r="B24" s="353">
        <f>SUM(B8:B23)</f>
        <v>852313.66017000005</v>
      </c>
      <c r="C24" s="353">
        <f>SUM(C8:C23)</f>
        <v>442632.10860400007</v>
      </c>
      <c r="D24" s="353">
        <f>SUM(D8:D23)</f>
        <v>0</v>
      </c>
      <c r="E24" s="353">
        <f>SUM(E8:E23)</f>
        <v>1294945.768774</v>
      </c>
      <c r="F24" s="12"/>
      <c r="G24" s="20"/>
      <c r="H24" s="20"/>
      <c r="I24" s="218"/>
      <c r="J24" s="135"/>
      <c r="K24" s="28"/>
      <c r="L24" s="28"/>
      <c r="M24" s="28"/>
      <c r="N24" s="28"/>
      <c r="O24" s="28"/>
    </row>
    <row r="25" spans="1:15" ht="15" customHeight="1" x14ac:dyDescent="0.25">
      <c r="A25" s="12"/>
      <c r="B25" s="12"/>
      <c r="C25" s="12"/>
      <c r="D25" s="12"/>
      <c r="E25" s="12"/>
      <c r="F25" s="12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98" t="s">
        <v>17</v>
      </c>
      <c r="B26" s="12"/>
      <c r="C26" s="12"/>
      <c r="D26" s="12"/>
      <c r="E26" s="12"/>
      <c r="F26" s="12"/>
      <c r="G26" s="27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99" t="s">
        <v>20</v>
      </c>
      <c r="B27" s="12"/>
      <c r="C27" s="12"/>
      <c r="D27" s="12"/>
      <c r="E27" s="12"/>
      <c r="F27" s="12"/>
    </row>
    <row r="28" spans="1:15" ht="15" customHeight="1" x14ac:dyDescent="0.25">
      <c r="A28" s="99" t="s">
        <v>21</v>
      </c>
    </row>
    <row r="29" spans="1:15" ht="15" customHeight="1" x14ac:dyDescent="0.25">
      <c r="A29" s="99" t="s">
        <v>18</v>
      </c>
    </row>
    <row r="30" spans="1:15" ht="15" customHeight="1" x14ac:dyDescent="0.25">
      <c r="A30" s="100" t="s">
        <v>19</v>
      </c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67"/>
  <sheetViews>
    <sheetView topLeftCell="A52" workbookViewId="0">
      <selection activeCell="L39" sqref="L39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663" t="s">
        <v>438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</row>
    <row r="2" spans="1:18" ht="15.75" x14ac:dyDescent="0.2">
      <c r="A2" s="664" t="s">
        <v>439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</row>
    <row r="4" spans="1:18" ht="15" x14ac:dyDescent="0.2">
      <c r="A4" s="525" t="s">
        <v>413</v>
      </c>
      <c r="B4" s="525" t="s">
        <v>414</v>
      </c>
    </row>
    <row r="5" spans="1:18" ht="15" x14ac:dyDescent="0.2">
      <c r="A5" s="526"/>
      <c r="B5" s="526"/>
      <c r="C5" s="527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</row>
    <row r="6" spans="1:18" ht="31.5" x14ac:dyDescent="0.2">
      <c r="A6" s="538" t="s">
        <v>415</v>
      </c>
      <c r="B6" s="538" t="s">
        <v>416</v>
      </c>
      <c r="C6" s="538" t="s">
        <v>440</v>
      </c>
      <c r="D6" s="538" t="s">
        <v>441</v>
      </c>
      <c r="E6" s="538" t="s">
        <v>442</v>
      </c>
      <c r="F6" s="538" t="s">
        <v>443</v>
      </c>
      <c r="G6" s="538" t="s">
        <v>444</v>
      </c>
      <c r="H6" s="538" t="s">
        <v>445</v>
      </c>
      <c r="I6" s="538" t="s">
        <v>446</v>
      </c>
      <c r="J6" s="538" t="s">
        <v>447</v>
      </c>
      <c r="K6" s="538" t="s">
        <v>448</v>
      </c>
      <c r="L6" s="538" t="s">
        <v>449</v>
      </c>
      <c r="M6" s="538" t="s">
        <v>450</v>
      </c>
      <c r="N6" s="538" t="s">
        <v>451</v>
      </c>
      <c r="O6" s="538" t="s">
        <v>452</v>
      </c>
      <c r="P6" s="538" t="s">
        <v>453</v>
      </c>
      <c r="Q6" s="538" t="s">
        <v>454</v>
      </c>
      <c r="R6" s="538" t="s">
        <v>455</v>
      </c>
    </row>
    <row r="7" spans="1:18" ht="15.75" x14ac:dyDescent="0.2">
      <c r="A7" s="529" t="s">
        <v>456</v>
      </c>
      <c r="B7" s="530" t="s">
        <v>28</v>
      </c>
      <c r="C7" s="531">
        <v>1.7340000000000009</v>
      </c>
      <c r="D7" s="531">
        <v>0</v>
      </c>
      <c r="E7" s="531">
        <v>681.04999999999961</v>
      </c>
      <c r="F7" s="531">
        <v>1.8399999999999999</v>
      </c>
      <c r="G7" s="531">
        <v>3128.1169999999984</v>
      </c>
      <c r="H7" s="531">
        <v>4.4329999999999998</v>
      </c>
      <c r="I7" s="531">
        <v>7926.1650000000118</v>
      </c>
      <c r="J7" s="531">
        <v>18.540000000000003</v>
      </c>
      <c r="K7" s="531">
        <v>3644.1899999999991</v>
      </c>
      <c r="L7" s="531">
        <v>18.765000000000001</v>
      </c>
      <c r="M7" s="531">
        <v>1108.3050000000003</v>
      </c>
      <c r="N7" s="531">
        <v>2249.5249320000003</v>
      </c>
      <c r="O7" s="531">
        <v>5767.6807160000026</v>
      </c>
      <c r="P7" s="531">
        <v>16533.138999999996</v>
      </c>
      <c r="Q7" s="531">
        <v>8017.2056480000001</v>
      </c>
      <c r="R7" s="531">
        <v>24550.344648000013</v>
      </c>
    </row>
    <row r="8" spans="1:18" ht="15.75" x14ac:dyDescent="0.2">
      <c r="A8" s="529"/>
      <c r="B8" s="530" t="s">
        <v>30</v>
      </c>
      <c r="C8" s="531">
        <v>0</v>
      </c>
      <c r="D8" s="531">
        <v>0</v>
      </c>
      <c r="E8" s="531">
        <v>0</v>
      </c>
      <c r="F8" s="531">
        <v>0</v>
      </c>
      <c r="G8" s="531">
        <v>0</v>
      </c>
      <c r="H8" s="531">
        <v>0</v>
      </c>
      <c r="I8" s="531">
        <v>0</v>
      </c>
      <c r="J8" s="531">
        <v>0</v>
      </c>
      <c r="K8" s="531">
        <v>0</v>
      </c>
      <c r="L8" s="531">
        <v>0</v>
      </c>
      <c r="M8" s="531">
        <v>0</v>
      </c>
      <c r="N8" s="531">
        <v>0</v>
      </c>
      <c r="O8" s="531">
        <v>13257.718700000003</v>
      </c>
      <c r="P8" s="531">
        <v>0</v>
      </c>
      <c r="Q8" s="531">
        <v>13257.718700000003</v>
      </c>
      <c r="R8" s="531">
        <v>13257.718700000003</v>
      </c>
    </row>
    <row r="9" spans="1:18" ht="15.75" x14ac:dyDescent="0.2">
      <c r="A9" s="529"/>
      <c r="B9" s="530" t="s">
        <v>27</v>
      </c>
      <c r="C9" s="531">
        <v>0.18000000000000005</v>
      </c>
      <c r="D9" s="531">
        <v>0</v>
      </c>
      <c r="E9" s="531">
        <v>1800.6699300000007</v>
      </c>
      <c r="F9" s="531">
        <v>19.204999999999998</v>
      </c>
      <c r="G9" s="531">
        <v>4343.4155999999948</v>
      </c>
      <c r="H9" s="531">
        <v>17.335999999999991</v>
      </c>
      <c r="I9" s="531">
        <v>25452.942999999981</v>
      </c>
      <c r="J9" s="531">
        <v>116.17500000000017</v>
      </c>
      <c r="K9" s="531">
        <v>5556.1095999999989</v>
      </c>
      <c r="L9" s="531">
        <v>51.681700000000049</v>
      </c>
      <c r="M9" s="531">
        <v>862.12029999999925</v>
      </c>
      <c r="N9" s="531">
        <v>4.6431199999999997</v>
      </c>
      <c r="O9" s="531">
        <v>7049.7507380000025</v>
      </c>
      <c r="P9" s="531">
        <v>38219.836130000003</v>
      </c>
      <c r="Q9" s="531">
        <v>7054.3938580000022</v>
      </c>
      <c r="R9" s="531">
        <v>45274.229988000036</v>
      </c>
    </row>
    <row r="10" spans="1:18" ht="15.75" x14ac:dyDescent="0.2">
      <c r="A10" s="535"/>
      <c r="B10" s="530" t="s">
        <v>430</v>
      </c>
      <c r="C10" s="531">
        <v>0</v>
      </c>
      <c r="D10" s="531">
        <v>0</v>
      </c>
      <c r="E10" s="531">
        <v>3.7849999999999988</v>
      </c>
      <c r="F10" s="531">
        <v>2.5000000000000001E-2</v>
      </c>
      <c r="G10" s="531">
        <v>5.665</v>
      </c>
      <c r="H10" s="531">
        <v>0.89100000000000001</v>
      </c>
      <c r="I10" s="531">
        <v>129.22500000000002</v>
      </c>
      <c r="J10" s="531">
        <v>1.4549999999999998</v>
      </c>
      <c r="K10" s="531">
        <v>78.735000000000028</v>
      </c>
      <c r="L10" s="531">
        <v>0.58499999999999996</v>
      </c>
      <c r="M10" s="531">
        <v>3.12</v>
      </c>
      <c r="N10" s="531">
        <v>40.072564</v>
      </c>
      <c r="O10" s="531">
        <v>538.97109399999999</v>
      </c>
      <c r="P10" s="531">
        <v>223.4859999999999</v>
      </c>
      <c r="Q10" s="531">
        <v>579.04365800000005</v>
      </c>
      <c r="R10" s="531">
        <v>802.52965800000015</v>
      </c>
    </row>
    <row r="11" spans="1:18" ht="15.75" x14ac:dyDescent="0.2">
      <c r="A11" s="536" t="s">
        <v>457</v>
      </c>
      <c r="B11" s="536"/>
      <c r="C11" s="537">
        <v>1.914000000000001</v>
      </c>
      <c r="D11" s="537">
        <v>0</v>
      </c>
      <c r="E11" s="537">
        <v>2485.5049300000001</v>
      </c>
      <c r="F11" s="537">
        <v>21.069999999999997</v>
      </c>
      <c r="G11" s="537">
        <v>7477.1975999999931</v>
      </c>
      <c r="H11" s="537">
        <v>22.659999999999989</v>
      </c>
      <c r="I11" s="537">
        <v>33508.332999999991</v>
      </c>
      <c r="J11" s="537">
        <v>136.17000000000019</v>
      </c>
      <c r="K11" s="537">
        <v>9279.034599999999</v>
      </c>
      <c r="L11" s="537">
        <v>71.031700000000043</v>
      </c>
      <c r="M11" s="537">
        <v>1973.5452999999993</v>
      </c>
      <c r="N11" s="537">
        <v>2294.2406160000005</v>
      </c>
      <c r="O11" s="537">
        <v>26614.12124800001</v>
      </c>
      <c r="P11" s="537">
        <v>54976.461129999996</v>
      </c>
      <c r="Q11" s="537">
        <v>28908.361864000006</v>
      </c>
      <c r="R11" s="537">
        <v>83884.82299400006</v>
      </c>
    </row>
    <row r="12" spans="1:18" ht="15.75" x14ac:dyDescent="0.2">
      <c r="A12" s="529" t="s">
        <v>458</v>
      </c>
      <c r="B12" s="530" t="s">
        <v>28</v>
      </c>
      <c r="C12" s="531">
        <v>2.2139999999999991</v>
      </c>
      <c r="D12" s="531">
        <v>0</v>
      </c>
      <c r="E12" s="531">
        <v>621.01999999999964</v>
      </c>
      <c r="F12" s="531">
        <v>2.3499999999999996</v>
      </c>
      <c r="G12" s="531">
        <v>2704.8469999999998</v>
      </c>
      <c r="H12" s="531">
        <v>5.83</v>
      </c>
      <c r="I12" s="531">
        <v>7106.4150000000036</v>
      </c>
      <c r="J12" s="531">
        <v>16.919999999999998</v>
      </c>
      <c r="K12" s="531">
        <v>3242.0700000000015</v>
      </c>
      <c r="L12" s="531">
        <v>14.984999999999999</v>
      </c>
      <c r="M12" s="531">
        <v>1072.7810000000011</v>
      </c>
      <c r="N12" s="531">
        <v>1900.2345290000003</v>
      </c>
      <c r="O12" s="531">
        <v>5545.7095420000005</v>
      </c>
      <c r="P12" s="531">
        <v>14789.432000000008</v>
      </c>
      <c r="Q12" s="531">
        <v>7445.9440709999999</v>
      </c>
      <c r="R12" s="531">
        <v>22235.376070999995</v>
      </c>
    </row>
    <row r="13" spans="1:18" ht="15.75" x14ac:dyDescent="0.2">
      <c r="A13" s="529"/>
      <c r="B13" s="530" t="s">
        <v>30</v>
      </c>
      <c r="C13" s="531">
        <v>0</v>
      </c>
      <c r="D13" s="531">
        <v>0</v>
      </c>
      <c r="E13" s="531">
        <v>0</v>
      </c>
      <c r="F13" s="531">
        <v>0</v>
      </c>
      <c r="G13" s="531">
        <v>0</v>
      </c>
      <c r="H13" s="531">
        <v>0</v>
      </c>
      <c r="I13" s="531">
        <v>0</v>
      </c>
      <c r="J13" s="531">
        <v>0</v>
      </c>
      <c r="K13" s="531">
        <v>0</v>
      </c>
      <c r="L13" s="531">
        <v>0</v>
      </c>
      <c r="M13" s="531">
        <v>0</v>
      </c>
      <c r="N13" s="531">
        <v>0</v>
      </c>
      <c r="O13" s="531">
        <v>17414.040574999999</v>
      </c>
      <c r="P13" s="531">
        <v>0</v>
      </c>
      <c r="Q13" s="531">
        <v>17414.040574999999</v>
      </c>
      <c r="R13" s="531">
        <v>17414.040574999999</v>
      </c>
    </row>
    <row r="14" spans="1:18" ht="15.75" x14ac:dyDescent="0.2">
      <c r="A14" s="529"/>
      <c r="B14" s="530" t="s">
        <v>27</v>
      </c>
      <c r="C14" s="531">
        <v>0.18200000000000005</v>
      </c>
      <c r="D14" s="531">
        <v>0</v>
      </c>
      <c r="E14" s="531">
        <v>1670.8002300000005</v>
      </c>
      <c r="F14" s="531">
        <v>16.379999999999995</v>
      </c>
      <c r="G14" s="531">
        <v>3864.3962999999994</v>
      </c>
      <c r="H14" s="531">
        <v>17.215000000000003</v>
      </c>
      <c r="I14" s="531">
        <v>23417.312099999992</v>
      </c>
      <c r="J14" s="531">
        <v>107.47500000000011</v>
      </c>
      <c r="K14" s="531">
        <v>5017.6687999999986</v>
      </c>
      <c r="L14" s="531">
        <v>47.610000000000042</v>
      </c>
      <c r="M14" s="531">
        <v>857.56569999999988</v>
      </c>
      <c r="N14" s="531">
        <v>0</v>
      </c>
      <c r="O14" s="531">
        <v>6343.6166299999977</v>
      </c>
      <c r="P14" s="531">
        <v>35016.605129999974</v>
      </c>
      <c r="Q14" s="531">
        <v>6343.6166299999977</v>
      </c>
      <c r="R14" s="531">
        <v>41360.221759999993</v>
      </c>
    </row>
    <row r="15" spans="1:18" ht="15.75" x14ac:dyDescent="0.2">
      <c r="A15" s="532"/>
      <c r="B15" s="530" t="s">
        <v>430</v>
      </c>
      <c r="C15" s="531">
        <v>0</v>
      </c>
      <c r="D15" s="531">
        <v>0</v>
      </c>
      <c r="E15" s="531">
        <v>3.3299999999999992</v>
      </c>
      <c r="F15" s="531">
        <v>0.06</v>
      </c>
      <c r="G15" s="531">
        <v>5.3680000000000012</v>
      </c>
      <c r="H15" s="531">
        <v>0.13200000000000001</v>
      </c>
      <c r="I15" s="531">
        <v>115.86000000000004</v>
      </c>
      <c r="J15" s="531">
        <v>0.33</v>
      </c>
      <c r="K15" s="531">
        <v>75.330000000000013</v>
      </c>
      <c r="L15" s="531">
        <v>0.09</v>
      </c>
      <c r="M15" s="531">
        <v>1.2899999999999998</v>
      </c>
      <c r="N15" s="531">
        <v>0</v>
      </c>
      <c r="O15" s="531">
        <v>432.69763999999998</v>
      </c>
      <c r="P15" s="531">
        <v>201.78999999999991</v>
      </c>
      <c r="Q15" s="531">
        <v>432.69763999999998</v>
      </c>
      <c r="R15" s="531">
        <v>634.48764000000006</v>
      </c>
    </row>
    <row r="16" spans="1:18" ht="15.75" x14ac:dyDescent="0.2">
      <c r="A16" s="536" t="s">
        <v>459</v>
      </c>
      <c r="B16" s="536"/>
      <c r="C16" s="537">
        <v>2.395999999999999</v>
      </c>
      <c r="D16" s="537">
        <v>0</v>
      </c>
      <c r="E16" s="537">
        <v>2295.1502300000002</v>
      </c>
      <c r="F16" s="537">
        <v>18.789999999999996</v>
      </c>
      <c r="G16" s="537">
        <v>6574.6112999999996</v>
      </c>
      <c r="H16" s="537">
        <v>23.177000000000003</v>
      </c>
      <c r="I16" s="537">
        <v>30639.587099999997</v>
      </c>
      <c r="J16" s="537">
        <v>124.72500000000011</v>
      </c>
      <c r="K16" s="537">
        <v>8335.0687999999991</v>
      </c>
      <c r="L16" s="537">
        <v>62.685000000000045</v>
      </c>
      <c r="M16" s="537">
        <v>1931.6367000000009</v>
      </c>
      <c r="N16" s="537">
        <v>1900.2345290000003</v>
      </c>
      <c r="O16" s="537">
        <v>29736.064386999995</v>
      </c>
      <c r="P16" s="537">
        <v>50007.827129999983</v>
      </c>
      <c r="Q16" s="537">
        <v>31636.298915999992</v>
      </c>
      <c r="R16" s="537">
        <v>81644.12604599999</v>
      </c>
    </row>
    <row r="17" spans="1:18" ht="15.75" x14ac:dyDescent="0.2">
      <c r="A17" s="529" t="s">
        <v>460</v>
      </c>
      <c r="B17" s="530" t="s">
        <v>28</v>
      </c>
      <c r="C17" s="531">
        <v>2.6559999999999979</v>
      </c>
      <c r="D17" s="531">
        <v>0</v>
      </c>
      <c r="E17" s="531">
        <v>701.71999999999991</v>
      </c>
      <c r="F17" s="531">
        <v>6.6800000000000006</v>
      </c>
      <c r="G17" s="531">
        <v>3536.7419999999984</v>
      </c>
      <c r="H17" s="531">
        <v>13.331999999999999</v>
      </c>
      <c r="I17" s="531">
        <v>8437.8149999999951</v>
      </c>
      <c r="J17" s="531">
        <v>27.419999999999998</v>
      </c>
      <c r="K17" s="531">
        <v>4492.9800000000023</v>
      </c>
      <c r="L17" s="531">
        <v>18.674999999999997</v>
      </c>
      <c r="M17" s="531">
        <v>1226.4000000000005</v>
      </c>
      <c r="N17" s="531">
        <v>2168.621474</v>
      </c>
      <c r="O17" s="531">
        <v>6704.1875489999957</v>
      </c>
      <c r="P17" s="531">
        <v>18464.419999999998</v>
      </c>
      <c r="Q17" s="531">
        <v>8872.809022999998</v>
      </c>
      <c r="R17" s="531">
        <v>27337.229022999993</v>
      </c>
    </row>
    <row r="18" spans="1:18" ht="15.75" x14ac:dyDescent="0.2">
      <c r="A18" s="529"/>
      <c r="B18" s="530" t="s">
        <v>30</v>
      </c>
      <c r="C18" s="531">
        <v>0</v>
      </c>
      <c r="D18" s="531">
        <v>0</v>
      </c>
      <c r="E18" s="531">
        <v>0</v>
      </c>
      <c r="F18" s="531">
        <v>0</v>
      </c>
      <c r="G18" s="531">
        <v>0</v>
      </c>
      <c r="H18" s="531">
        <v>0</v>
      </c>
      <c r="I18" s="531">
        <v>0</v>
      </c>
      <c r="J18" s="531">
        <v>0</v>
      </c>
      <c r="K18" s="531">
        <v>0</v>
      </c>
      <c r="L18" s="531">
        <v>0</v>
      </c>
      <c r="M18" s="531">
        <v>0</v>
      </c>
      <c r="N18" s="531">
        <v>0</v>
      </c>
      <c r="O18" s="531">
        <v>22450.847609000004</v>
      </c>
      <c r="P18" s="531">
        <v>0</v>
      </c>
      <c r="Q18" s="531">
        <v>22450.847609000004</v>
      </c>
      <c r="R18" s="531">
        <v>22450.847609000004</v>
      </c>
    </row>
    <row r="19" spans="1:18" ht="15.75" x14ac:dyDescent="0.2">
      <c r="A19" s="529"/>
      <c r="B19" s="530" t="s">
        <v>27</v>
      </c>
      <c r="C19" s="531">
        <v>0.17400000000000004</v>
      </c>
      <c r="D19" s="531">
        <v>0</v>
      </c>
      <c r="E19" s="531">
        <v>1847.5734899999993</v>
      </c>
      <c r="F19" s="531">
        <v>25.339999999999986</v>
      </c>
      <c r="G19" s="531">
        <v>5037.2402999999986</v>
      </c>
      <c r="H19" s="531">
        <v>33.11</v>
      </c>
      <c r="I19" s="531">
        <v>27714.655200000012</v>
      </c>
      <c r="J19" s="531">
        <v>146.29499999999993</v>
      </c>
      <c r="K19" s="531">
        <v>6057.6932000000006</v>
      </c>
      <c r="L19" s="531">
        <v>56.153700000000036</v>
      </c>
      <c r="M19" s="531">
        <v>1027.7920999999999</v>
      </c>
      <c r="N19" s="531">
        <v>0</v>
      </c>
      <c r="O19" s="531">
        <v>6432.2493559999966</v>
      </c>
      <c r="P19" s="531">
        <v>41946.026989999977</v>
      </c>
      <c r="Q19" s="531">
        <v>6432.2493559999966</v>
      </c>
      <c r="R19" s="531">
        <v>48378.276346000021</v>
      </c>
    </row>
    <row r="20" spans="1:18" ht="15.75" x14ac:dyDescent="0.2">
      <c r="A20" s="532"/>
      <c r="B20" s="530" t="s">
        <v>430</v>
      </c>
      <c r="C20" s="531">
        <v>0</v>
      </c>
      <c r="D20" s="531">
        <v>0</v>
      </c>
      <c r="E20" s="531">
        <v>3.734999999999999</v>
      </c>
      <c r="F20" s="531">
        <v>0.01</v>
      </c>
      <c r="G20" s="531">
        <v>6.2040000000000015</v>
      </c>
      <c r="H20" s="531">
        <v>2.1999999999999999E-2</v>
      </c>
      <c r="I20" s="531">
        <v>138.40500000000003</v>
      </c>
      <c r="J20" s="531">
        <v>1.53</v>
      </c>
      <c r="K20" s="531">
        <v>87.705000000000027</v>
      </c>
      <c r="L20" s="531">
        <v>0.36</v>
      </c>
      <c r="M20" s="531">
        <v>1.155</v>
      </c>
      <c r="N20" s="531">
        <v>0</v>
      </c>
      <c r="O20" s="531">
        <v>674.15877499999999</v>
      </c>
      <c r="P20" s="531">
        <v>239.12599999999998</v>
      </c>
      <c r="Q20" s="531">
        <v>674.15877499999999</v>
      </c>
      <c r="R20" s="531">
        <v>913.28477499999929</v>
      </c>
    </row>
    <row r="21" spans="1:18" ht="15.75" x14ac:dyDescent="0.2">
      <c r="A21" s="536" t="s">
        <v>461</v>
      </c>
      <c r="B21" s="536"/>
      <c r="C21" s="537">
        <v>2.8299999999999979</v>
      </c>
      <c r="D21" s="537">
        <v>0</v>
      </c>
      <c r="E21" s="537">
        <v>2553.0284899999992</v>
      </c>
      <c r="F21" s="537">
        <v>32.029999999999987</v>
      </c>
      <c r="G21" s="537">
        <v>8580.1862999999958</v>
      </c>
      <c r="H21" s="537">
        <v>46.463999999999999</v>
      </c>
      <c r="I21" s="537">
        <v>36290.875200000009</v>
      </c>
      <c r="J21" s="537">
        <v>175.24499999999992</v>
      </c>
      <c r="K21" s="537">
        <v>10638.378200000003</v>
      </c>
      <c r="L21" s="537">
        <v>75.188700000000026</v>
      </c>
      <c r="M21" s="537">
        <v>2255.3471000000004</v>
      </c>
      <c r="N21" s="537">
        <v>2168.621474</v>
      </c>
      <c r="O21" s="537">
        <v>36261.443289000003</v>
      </c>
      <c r="P21" s="537">
        <v>60649.572989999971</v>
      </c>
      <c r="Q21" s="537">
        <v>38430.064763000002</v>
      </c>
      <c r="R21" s="537">
        <v>99079.637753000003</v>
      </c>
    </row>
    <row r="22" spans="1:18" ht="15.75" x14ac:dyDescent="0.2">
      <c r="A22" s="529" t="s">
        <v>462</v>
      </c>
      <c r="B22" s="530" t="s">
        <v>28</v>
      </c>
      <c r="C22" s="531">
        <v>4.5679999999999978</v>
      </c>
      <c r="D22" s="531">
        <v>0</v>
      </c>
      <c r="E22" s="531">
        <v>889.65499999999952</v>
      </c>
      <c r="F22" s="531">
        <v>11.685000000000004</v>
      </c>
      <c r="G22" s="531">
        <v>4110.2579999999989</v>
      </c>
      <c r="H22" s="531">
        <v>30.426000000000002</v>
      </c>
      <c r="I22" s="531">
        <v>9456.1199999999972</v>
      </c>
      <c r="J22" s="531">
        <v>57.24</v>
      </c>
      <c r="K22" s="531">
        <v>4648.6800000000012</v>
      </c>
      <c r="L22" s="531">
        <v>25.92</v>
      </c>
      <c r="M22" s="531">
        <v>1185.7650000000003</v>
      </c>
      <c r="N22" s="531">
        <v>2106.578113</v>
      </c>
      <c r="O22" s="531">
        <v>7752.7031380000035</v>
      </c>
      <c r="P22" s="531">
        <v>20420.316999999995</v>
      </c>
      <c r="Q22" s="531">
        <v>9859.2812510000076</v>
      </c>
      <c r="R22" s="531">
        <v>30279.598250999989</v>
      </c>
    </row>
    <row r="23" spans="1:18" ht="15.75" x14ac:dyDescent="0.2">
      <c r="A23" s="529"/>
      <c r="B23" s="530" t="s">
        <v>30</v>
      </c>
      <c r="C23" s="531">
        <v>0</v>
      </c>
      <c r="D23" s="531">
        <v>0</v>
      </c>
      <c r="E23" s="531">
        <v>0</v>
      </c>
      <c r="F23" s="531">
        <v>0</v>
      </c>
      <c r="G23" s="531">
        <v>0</v>
      </c>
      <c r="H23" s="531">
        <v>0</v>
      </c>
      <c r="I23" s="531">
        <v>0</v>
      </c>
      <c r="J23" s="531">
        <v>0</v>
      </c>
      <c r="K23" s="531">
        <v>0</v>
      </c>
      <c r="L23" s="531">
        <v>0</v>
      </c>
      <c r="M23" s="531">
        <v>0</v>
      </c>
      <c r="N23" s="531">
        <v>0</v>
      </c>
      <c r="O23" s="531">
        <v>23948.402054999991</v>
      </c>
      <c r="P23" s="531">
        <v>0</v>
      </c>
      <c r="Q23" s="531">
        <v>23948.402054999991</v>
      </c>
      <c r="R23" s="531">
        <v>23948.402054999991</v>
      </c>
    </row>
    <row r="24" spans="1:18" ht="15.75" x14ac:dyDescent="0.2">
      <c r="A24" s="529"/>
      <c r="B24" s="530" t="s">
        <v>27</v>
      </c>
      <c r="C24" s="531">
        <v>0.34200000000000008</v>
      </c>
      <c r="D24" s="531">
        <v>0</v>
      </c>
      <c r="E24" s="531">
        <v>2181.2185999999988</v>
      </c>
      <c r="F24" s="531">
        <v>48.64500000000001</v>
      </c>
      <c r="G24" s="531">
        <v>6168.1104000000014</v>
      </c>
      <c r="H24" s="531">
        <v>75.460000000000022</v>
      </c>
      <c r="I24" s="531">
        <v>31782.638600000013</v>
      </c>
      <c r="J24" s="531">
        <v>239.95500000000013</v>
      </c>
      <c r="K24" s="531">
        <v>6294.2700999999997</v>
      </c>
      <c r="L24" s="531">
        <v>65.520000000000039</v>
      </c>
      <c r="M24" s="531">
        <v>942.29698999999948</v>
      </c>
      <c r="N24" s="531">
        <v>0</v>
      </c>
      <c r="O24" s="531">
        <v>7258.1669970000003</v>
      </c>
      <c r="P24" s="531">
        <v>47798.456689999977</v>
      </c>
      <c r="Q24" s="531">
        <v>7258.1669970000003</v>
      </c>
      <c r="R24" s="531">
        <v>55056.62368699997</v>
      </c>
    </row>
    <row r="25" spans="1:18" ht="15.75" x14ac:dyDescent="0.2">
      <c r="A25" s="532"/>
      <c r="B25" s="530" t="s">
        <v>430</v>
      </c>
      <c r="C25" s="531">
        <v>0</v>
      </c>
      <c r="D25" s="531">
        <v>0</v>
      </c>
      <c r="E25" s="531">
        <v>6.5149999999999988</v>
      </c>
      <c r="F25" s="531">
        <v>0.115</v>
      </c>
      <c r="G25" s="531">
        <v>12.627999999999998</v>
      </c>
      <c r="H25" s="531">
        <v>0.16500000000000001</v>
      </c>
      <c r="I25" s="531">
        <v>189.35999999999999</v>
      </c>
      <c r="J25" s="531">
        <v>2.085</v>
      </c>
      <c r="K25" s="531">
        <v>109.98000000000005</v>
      </c>
      <c r="L25" s="531">
        <v>0.45</v>
      </c>
      <c r="M25" s="531">
        <v>1.6049999999999998</v>
      </c>
      <c r="N25" s="531">
        <v>0</v>
      </c>
      <c r="O25" s="531">
        <v>838.62809000000016</v>
      </c>
      <c r="P25" s="531">
        <v>322.90300000000008</v>
      </c>
      <c r="Q25" s="531">
        <v>838.62809000000016</v>
      </c>
      <c r="R25" s="531">
        <v>1161.5310899999997</v>
      </c>
    </row>
    <row r="26" spans="1:18" ht="15.75" x14ac:dyDescent="0.2">
      <c r="A26" s="536" t="s">
        <v>463</v>
      </c>
      <c r="B26" s="536"/>
      <c r="C26" s="537">
        <v>4.9099999999999984</v>
      </c>
      <c r="D26" s="537">
        <v>0</v>
      </c>
      <c r="E26" s="537">
        <v>3077.388599999998</v>
      </c>
      <c r="F26" s="537">
        <v>60.445000000000014</v>
      </c>
      <c r="G26" s="537">
        <v>10290.9964</v>
      </c>
      <c r="H26" s="537">
        <v>106.05100000000003</v>
      </c>
      <c r="I26" s="537">
        <v>41428.118600000009</v>
      </c>
      <c r="J26" s="537">
        <v>299.28000000000009</v>
      </c>
      <c r="K26" s="537">
        <v>11052.930100000001</v>
      </c>
      <c r="L26" s="537">
        <v>91.890000000000043</v>
      </c>
      <c r="M26" s="537">
        <v>2129.6669899999997</v>
      </c>
      <c r="N26" s="537">
        <v>2106.578113</v>
      </c>
      <c r="O26" s="537">
        <v>39797.900279999994</v>
      </c>
      <c r="P26" s="537">
        <v>68541.676689999978</v>
      </c>
      <c r="Q26" s="537">
        <v>41904.478392999998</v>
      </c>
      <c r="R26" s="537">
        <v>110446.15508299996</v>
      </c>
    </row>
    <row r="27" spans="1:18" ht="15.75" x14ac:dyDescent="0.2">
      <c r="A27" s="529" t="s">
        <v>464</v>
      </c>
      <c r="B27" s="530" t="s">
        <v>28</v>
      </c>
      <c r="C27" s="531">
        <v>8.5599999999999952</v>
      </c>
      <c r="D27" s="531">
        <v>0</v>
      </c>
      <c r="E27" s="531">
        <v>1358.0950000000009</v>
      </c>
      <c r="F27" s="531">
        <v>37.214999999999996</v>
      </c>
      <c r="G27" s="531">
        <v>5597.435000000004</v>
      </c>
      <c r="H27" s="531">
        <v>79.321000000000012</v>
      </c>
      <c r="I27" s="531">
        <v>11665.635000000004</v>
      </c>
      <c r="J27" s="531">
        <v>121.89000000000001</v>
      </c>
      <c r="K27" s="531">
        <v>5305.9050000000061</v>
      </c>
      <c r="L27" s="531">
        <v>32.220000000000006</v>
      </c>
      <c r="M27" s="531">
        <v>1131.9599999999996</v>
      </c>
      <c r="N27" s="531">
        <v>2137.5255849999994</v>
      </c>
      <c r="O27" s="531">
        <v>8513.7704909999993</v>
      </c>
      <c r="P27" s="531">
        <v>25338.235999999994</v>
      </c>
      <c r="Q27" s="531">
        <v>10651.296075999999</v>
      </c>
      <c r="R27" s="531">
        <v>35989.532075999996</v>
      </c>
    </row>
    <row r="28" spans="1:18" ht="15.75" x14ac:dyDescent="0.2">
      <c r="A28" s="529"/>
      <c r="B28" s="530" t="s">
        <v>30</v>
      </c>
      <c r="C28" s="531">
        <v>0</v>
      </c>
      <c r="D28" s="531">
        <v>0</v>
      </c>
      <c r="E28" s="531">
        <v>0</v>
      </c>
      <c r="F28" s="531">
        <v>0</v>
      </c>
      <c r="G28" s="531">
        <v>0</v>
      </c>
      <c r="H28" s="531">
        <v>0</v>
      </c>
      <c r="I28" s="531">
        <v>0</v>
      </c>
      <c r="J28" s="531">
        <v>0</v>
      </c>
      <c r="K28" s="531">
        <v>0</v>
      </c>
      <c r="L28" s="531">
        <v>0</v>
      </c>
      <c r="M28" s="531">
        <v>0</v>
      </c>
      <c r="N28" s="531">
        <v>0</v>
      </c>
      <c r="O28" s="531">
        <v>17119.079335000013</v>
      </c>
      <c r="P28" s="531">
        <v>0</v>
      </c>
      <c r="Q28" s="531">
        <v>17119.079335000013</v>
      </c>
      <c r="R28" s="531">
        <v>17119.079335000013</v>
      </c>
    </row>
    <row r="29" spans="1:18" ht="15.75" x14ac:dyDescent="0.2">
      <c r="A29" s="529"/>
      <c r="B29" s="530" t="s">
        <v>27</v>
      </c>
      <c r="C29" s="531">
        <v>0.51800000000000013</v>
      </c>
      <c r="D29" s="531">
        <v>0</v>
      </c>
      <c r="E29" s="531">
        <v>2968.0564000000008</v>
      </c>
      <c r="F29" s="531">
        <v>93.938999999999979</v>
      </c>
      <c r="G29" s="531">
        <v>8260.5558000000037</v>
      </c>
      <c r="H29" s="531">
        <v>149.26499999999996</v>
      </c>
      <c r="I29" s="531">
        <v>36898.583490000005</v>
      </c>
      <c r="J29" s="531">
        <v>389.35999999999973</v>
      </c>
      <c r="K29" s="531">
        <v>7143.8296</v>
      </c>
      <c r="L29" s="531">
        <v>77.130000000000052</v>
      </c>
      <c r="M29" s="531">
        <v>867.70899999999961</v>
      </c>
      <c r="N29" s="531">
        <v>0</v>
      </c>
      <c r="O29" s="531">
        <v>9932.5751760000057</v>
      </c>
      <c r="P29" s="531">
        <v>56848.946290000014</v>
      </c>
      <c r="Q29" s="531">
        <v>9932.5751760000057</v>
      </c>
      <c r="R29" s="531">
        <v>66781.521466000006</v>
      </c>
    </row>
    <row r="30" spans="1:18" ht="15.75" x14ac:dyDescent="0.2">
      <c r="A30" s="532"/>
      <c r="B30" s="530" t="s">
        <v>430</v>
      </c>
      <c r="C30" s="531">
        <v>0</v>
      </c>
      <c r="D30" s="531">
        <v>0</v>
      </c>
      <c r="E30" s="531">
        <v>11.465</v>
      </c>
      <c r="F30" s="531">
        <v>0.28999999999999998</v>
      </c>
      <c r="G30" s="531">
        <v>20.119000000000003</v>
      </c>
      <c r="H30" s="531">
        <v>0.96800000000000008</v>
      </c>
      <c r="I30" s="531">
        <v>247.42500000000001</v>
      </c>
      <c r="J30" s="531">
        <v>5.4449999999999985</v>
      </c>
      <c r="K30" s="531">
        <v>122.26500000000004</v>
      </c>
      <c r="L30" s="531">
        <v>0.27</v>
      </c>
      <c r="M30" s="531">
        <v>1.4849999999999999</v>
      </c>
      <c r="N30" s="531">
        <v>0</v>
      </c>
      <c r="O30" s="531">
        <v>1259.567872000001</v>
      </c>
      <c r="P30" s="531">
        <v>409.7319999999998</v>
      </c>
      <c r="Q30" s="531">
        <v>1259.567872000001</v>
      </c>
      <c r="R30" s="531">
        <v>1669.2998720000007</v>
      </c>
    </row>
    <row r="31" spans="1:18" ht="15.75" x14ac:dyDescent="0.2">
      <c r="A31" s="536" t="s">
        <v>465</v>
      </c>
      <c r="B31" s="536"/>
      <c r="C31" s="537">
        <v>9.0779999999999959</v>
      </c>
      <c r="D31" s="537">
        <v>0</v>
      </c>
      <c r="E31" s="537">
        <v>4337.6164000000017</v>
      </c>
      <c r="F31" s="537">
        <v>131.44399999999996</v>
      </c>
      <c r="G31" s="537">
        <v>13878.109800000007</v>
      </c>
      <c r="H31" s="537">
        <v>229.55399999999995</v>
      </c>
      <c r="I31" s="537">
        <v>48811.643490000009</v>
      </c>
      <c r="J31" s="537">
        <v>516.69499999999982</v>
      </c>
      <c r="K31" s="537">
        <v>12571.999600000006</v>
      </c>
      <c r="L31" s="537">
        <v>109.62000000000005</v>
      </c>
      <c r="M31" s="537">
        <v>2001.1539999999991</v>
      </c>
      <c r="N31" s="537">
        <v>2137.5255849999994</v>
      </c>
      <c r="O31" s="537">
        <v>36824.992874000018</v>
      </c>
      <c r="P31" s="537">
        <v>82596.914290000015</v>
      </c>
      <c r="Q31" s="537">
        <v>38962.518459000014</v>
      </c>
      <c r="R31" s="537">
        <v>121559.43274900001</v>
      </c>
    </row>
    <row r="32" spans="1:18" ht="15.75" x14ac:dyDescent="0.2">
      <c r="A32" s="529" t="s">
        <v>466</v>
      </c>
      <c r="B32" s="530" t="s">
        <v>28</v>
      </c>
      <c r="C32" s="531">
        <v>12.927999999999995</v>
      </c>
      <c r="D32" s="531">
        <v>0</v>
      </c>
      <c r="E32" s="531">
        <v>1782.9250000000013</v>
      </c>
      <c r="F32" s="531">
        <v>54.69</v>
      </c>
      <c r="G32" s="531">
        <v>6668.8820000000051</v>
      </c>
      <c r="H32" s="531">
        <v>112.69500000000002</v>
      </c>
      <c r="I32" s="531">
        <v>12880.904999999986</v>
      </c>
      <c r="J32" s="531">
        <v>161.80499999999989</v>
      </c>
      <c r="K32" s="531">
        <v>5326.11</v>
      </c>
      <c r="L32" s="531">
        <v>28.935000000000002</v>
      </c>
      <c r="M32" s="531">
        <v>1059.3749999999998</v>
      </c>
      <c r="N32" s="531">
        <v>2037.5539880000003</v>
      </c>
      <c r="O32" s="531">
        <v>8992.2622079999928</v>
      </c>
      <c r="P32" s="531">
        <v>28089.249999999964</v>
      </c>
      <c r="Q32" s="531">
        <v>11029.816196</v>
      </c>
      <c r="R32" s="531">
        <v>39119.066195999963</v>
      </c>
    </row>
    <row r="33" spans="1:18" ht="15.75" x14ac:dyDescent="0.2">
      <c r="A33" s="529"/>
      <c r="B33" s="530" t="s">
        <v>30</v>
      </c>
      <c r="C33" s="531">
        <v>0</v>
      </c>
      <c r="D33" s="531">
        <v>0</v>
      </c>
      <c r="E33" s="531">
        <v>0</v>
      </c>
      <c r="F33" s="531">
        <v>0</v>
      </c>
      <c r="G33" s="531">
        <v>0</v>
      </c>
      <c r="H33" s="531">
        <v>0</v>
      </c>
      <c r="I33" s="531">
        <v>0</v>
      </c>
      <c r="J33" s="531">
        <v>0</v>
      </c>
      <c r="K33" s="531">
        <v>0</v>
      </c>
      <c r="L33" s="531">
        <v>0</v>
      </c>
      <c r="M33" s="531">
        <v>0</v>
      </c>
      <c r="N33" s="531">
        <v>0</v>
      </c>
      <c r="O33" s="531">
        <v>16841.159105999996</v>
      </c>
      <c r="P33" s="531">
        <v>0</v>
      </c>
      <c r="Q33" s="531">
        <v>16841.159105999996</v>
      </c>
      <c r="R33" s="531">
        <v>16841.159105999996</v>
      </c>
    </row>
    <row r="34" spans="1:18" ht="15.75" x14ac:dyDescent="0.2">
      <c r="A34" s="529"/>
      <c r="B34" s="530" t="s">
        <v>27</v>
      </c>
      <c r="C34" s="531">
        <v>0.69400000000000017</v>
      </c>
      <c r="D34" s="531">
        <v>0</v>
      </c>
      <c r="E34" s="531">
        <v>3631.645</v>
      </c>
      <c r="F34" s="531">
        <v>138.88499999999996</v>
      </c>
      <c r="G34" s="531">
        <v>10085.722000000002</v>
      </c>
      <c r="H34" s="531">
        <v>213.10300000000009</v>
      </c>
      <c r="I34" s="531">
        <v>40180.689000000013</v>
      </c>
      <c r="J34" s="531">
        <v>497.94899999999967</v>
      </c>
      <c r="K34" s="531">
        <v>7303.5569999999989</v>
      </c>
      <c r="L34" s="531">
        <v>69.660000000000096</v>
      </c>
      <c r="M34" s="531">
        <v>769.92799999999988</v>
      </c>
      <c r="N34" s="531">
        <v>0</v>
      </c>
      <c r="O34" s="531">
        <v>11647.857550999996</v>
      </c>
      <c r="P34" s="531">
        <v>62891.831999999966</v>
      </c>
      <c r="Q34" s="531">
        <v>11647.857550999996</v>
      </c>
      <c r="R34" s="531">
        <v>74539.689550999959</v>
      </c>
    </row>
    <row r="35" spans="1:18" ht="15.75" x14ac:dyDescent="0.2">
      <c r="A35" s="532"/>
      <c r="B35" s="530" t="s">
        <v>430</v>
      </c>
      <c r="C35" s="531">
        <v>0</v>
      </c>
      <c r="D35" s="531">
        <v>0</v>
      </c>
      <c r="E35" s="531">
        <v>16.109999999999996</v>
      </c>
      <c r="F35" s="531">
        <v>0.4900000000000001</v>
      </c>
      <c r="G35" s="531">
        <v>30.282999999999994</v>
      </c>
      <c r="H35" s="531">
        <v>1.452</v>
      </c>
      <c r="I35" s="531">
        <v>294.6149999999999</v>
      </c>
      <c r="J35" s="531">
        <v>7.4849999999999985</v>
      </c>
      <c r="K35" s="531">
        <v>118.66500000000002</v>
      </c>
      <c r="L35" s="531">
        <v>0.22499999999999998</v>
      </c>
      <c r="M35" s="531">
        <v>1.6049999999999998</v>
      </c>
      <c r="N35" s="531">
        <v>0</v>
      </c>
      <c r="O35" s="531">
        <v>1337.86031</v>
      </c>
      <c r="P35" s="531">
        <v>470.92999999999995</v>
      </c>
      <c r="Q35" s="531">
        <v>1337.86031</v>
      </c>
      <c r="R35" s="531">
        <v>1808.7903100000012</v>
      </c>
    </row>
    <row r="36" spans="1:18" ht="15.75" x14ac:dyDescent="0.2">
      <c r="A36" s="536" t="s">
        <v>467</v>
      </c>
      <c r="B36" s="536"/>
      <c r="C36" s="537">
        <v>13.621999999999996</v>
      </c>
      <c r="D36" s="537">
        <v>0</v>
      </c>
      <c r="E36" s="537">
        <v>5430.6800000000012</v>
      </c>
      <c r="F36" s="537">
        <v>194.06499999999997</v>
      </c>
      <c r="G36" s="537">
        <v>16784.887000000006</v>
      </c>
      <c r="H36" s="537">
        <v>327.25000000000011</v>
      </c>
      <c r="I36" s="537">
        <v>53356.208999999995</v>
      </c>
      <c r="J36" s="537">
        <v>667.23899999999958</v>
      </c>
      <c r="K36" s="537">
        <v>12748.331999999999</v>
      </c>
      <c r="L36" s="537">
        <v>98.820000000000093</v>
      </c>
      <c r="M36" s="537">
        <v>1830.9079999999997</v>
      </c>
      <c r="N36" s="537">
        <v>2037.5539880000003</v>
      </c>
      <c r="O36" s="537">
        <v>38819.139174999989</v>
      </c>
      <c r="P36" s="537">
        <v>91452.01199999993</v>
      </c>
      <c r="Q36" s="537">
        <v>40856.693162999989</v>
      </c>
      <c r="R36" s="537">
        <v>132308.70516299992</v>
      </c>
    </row>
    <row r="37" spans="1:18" ht="15.75" x14ac:dyDescent="0.2">
      <c r="A37" s="529" t="s">
        <v>468</v>
      </c>
      <c r="B37" s="530" t="s">
        <v>28</v>
      </c>
      <c r="C37" s="531">
        <v>13.906000000000001</v>
      </c>
      <c r="D37" s="531">
        <v>0</v>
      </c>
      <c r="E37" s="531">
        <v>1911.8600000000015</v>
      </c>
      <c r="F37" s="531">
        <v>51.470000000000027</v>
      </c>
      <c r="G37" s="531">
        <v>7378.5900000000065</v>
      </c>
      <c r="H37" s="531">
        <v>101.10099999999997</v>
      </c>
      <c r="I37" s="531">
        <v>14301.599999999993</v>
      </c>
      <c r="J37" s="531">
        <v>158.80499999999989</v>
      </c>
      <c r="K37" s="531">
        <v>5416.155000000007</v>
      </c>
      <c r="L37" s="531">
        <v>34.155000000000001</v>
      </c>
      <c r="M37" s="531">
        <v>1099.6500000000001</v>
      </c>
      <c r="N37" s="531">
        <v>2140.5740800000003</v>
      </c>
      <c r="O37" s="531">
        <v>10440.697388000004</v>
      </c>
      <c r="P37" s="531">
        <v>30467.292000000009</v>
      </c>
      <c r="Q37" s="531">
        <v>12581.271468000006</v>
      </c>
      <c r="R37" s="531">
        <v>43048.563467999978</v>
      </c>
    </row>
    <row r="38" spans="1:18" ht="15.75" x14ac:dyDescent="0.2">
      <c r="A38" s="529"/>
      <c r="B38" s="530" t="s">
        <v>30</v>
      </c>
      <c r="C38" s="531">
        <v>0</v>
      </c>
      <c r="D38" s="531">
        <v>0</v>
      </c>
      <c r="E38" s="531">
        <v>0</v>
      </c>
      <c r="F38" s="531">
        <v>0</v>
      </c>
      <c r="G38" s="531">
        <v>0</v>
      </c>
      <c r="H38" s="531">
        <v>0</v>
      </c>
      <c r="I38" s="531">
        <v>0</v>
      </c>
      <c r="J38" s="531">
        <v>0</v>
      </c>
      <c r="K38" s="531">
        <v>0</v>
      </c>
      <c r="L38" s="531">
        <v>0</v>
      </c>
      <c r="M38" s="531">
        <v>0</v>
      </c>
      <c r="N38" s="531">
        <v>0</v>
      </c>
      <c r="O38" s="531">
        <v>18286.325291999987</v>
      </c>
      <c r="P38" s="531">
        <v>0</v>
      </c>
      <c r="Q38" s="531">
        <v>18286.325291999987</v>
      </c>
      <c r="R38" s="531">
        <v>18286.325291999987</v>
      </c>
    </row>
    <row r="39" spans="1:18" ht="15.75" x14ac:dyDescent="0.2">
      <c r="A39" s="529"/>
      <c r="B39" s="530" t="s">
        <v>27</v>
      </c>
      <c r="C39" s="531">
        <v>0.6180000000000001</v>
      </c>
      <c r="D39" s="531">
        <v>0</v>
      </c>
      <c r="E39" s="531">
        <v>3820.776999999996</v>
      </c>
      <c r="F39" s="531">
        <v>138.73740000000004</v>
      </c>
      <c r="G39" s="531">
        <v>10757.406200000001</v>
      </c>
      <c r="H39" s="531">
        <v>218.24000000000004</v>
      </c>
      <c r="I39" s="531">
        <v>42883.192600000009</v>
      </c>
      <c r="J39" s="531">
        <v>521.02999999999952</v>
      </c>
      <c r="K39" s="531">
        <v>8054.0929999999998</v>
      </c>
      <c r="L39" s="531">
        <v>81.090000000000074</v>
      </c>
      <c r="M39" s="531">
        <v>796.3715999999996</v>
      </c>
      <c r="N39" s="531">
        <v>0</v>
      </c>
      <c r="O39" s="531">
        <v>13300.835187000004</v>
      </c>
      <c r="P39" s="531">
        <v>67271.555800000031</v>
      </c>
      <c r="Q39" s="531">
        <v>13300.835187000004</v>
      </c>
      <c r="R39" s="531">
        <v>80572.390987000006</v>
      </c>
    </row>
    <row r="40" spans="1:18" ht="15.75" x14ac:dyDescent="0.2">
      <c r="A40" s="532"/>
      <c r="B40" s="530" t="s">
        <v>430</v>
      </c>
      <c r="C40" s="531">
        <v>0</v>
      </c>
      <c r="D40" s="531">
        <v>0</v>
      </c>
      <c r="E40" s="531">
        <v>18.769999999999996</v>
      </c>
      <c r="F40" s="531">
        <v>0.72000000000000008</v>
      </c>
      <c r="G40" s="531">
        <v>47.135000000000005</v>
      </c>
      <c r="H40" s="531">
        <v>1.2210000000000001</v>
      </c>
      <c r="I40" s="531">
        <v>361.61999999999983</v>
      </c>
      <c r="J40" s="531">
        <v>8.610000000000003</v>
      </c>
      <c r="K40" s="531">
        <v>143.73000000000005</v>
      </c>
      <c r="L40" s="531">
        <v>0.36</v>
      </c>
      <c r="M40" s="531">
        <v>1.605</v>
      </c>
      <c r="N40" s="531">
        <v>0</v>
      </c>
      <c r="O40" s="531">
        <v>1523.4292740000001</v>
      </c>
      <c r="P40" s="531">
        <v>583.77099999999996</v>
      </c>
      <c r="Q40" s="531">
        <v>1523.4292740000001</v>
      </c>
      <c r="R40" s="531">
        <v>2107.2002740000003</v>
      </c>
    </row>
    <row r="41" spans="1:18" ht="15.75" x14ac:dyDescent="0.2">
      <c r="A41" s="536" t="s">
        <v>469</v>
      </c>
      <c r="B41" s="536"/>
      <c r="C41" s="537">
        <v>14.524000000000001</v>
      </c>
      <c r="D41" s="537">
        <v>0</v>
      </c>
      <c r="E41" s="537">
        <v>5751.4069999999974</v>
      </c>
      <c r="F41" s="537">
        <v>190.92740000000006</v>
      </c>
      <c r="G41" s="537">
        <v>18183.131200000007</v>
      </c>
      <c r="H41" s="537">
        <v>320.56200000000001</v>
      </c>
      <c r="I41" s="537">
        <v>57546.412600000003</v>
      </c>
      <c r="J41" s="537">
        <v>688.44499999999937</v>
      </c>
      <c r="K41" s="537">
        <v>13613.978000000006</v>
      </c>
      <c r="L41" s="537">
        <v>115.60500000000008</v>
      </c>
      <c r="M41" s="537">
        <v>1897.6265999999996</v>
      </c>
      <c r="N41" s="537">
        <v>2140.5740800000003</v>
      </c>
      <c r="O41" s="537">
        <v>43551.287141000001</v>
      </c>
      <c r="P41" s="537">
        <v>98322.61880000004</v>
      </c>
      <c r="Q41" s="537">
        <v>45691.861220999999</v>
      </c>
      <c r="R41" s="537">
        <v>144014.48002099997</v>
      </c>
    </row>
    <row r="42" spans="1:18" ht="15.75" x14ac:dyDescent="0.2">
      <c r="A42" s="529" t="s">
        <v>470</v>
      </c>
      <c r="B42" s="530" t="s">
        <v>28</v>
      </c>
      <c r="C42" s="531">
        <v>6.4719999999999969</v>
      </c>
      <c r="D42" s="531">
        <v>0</v>
      </c>
      <c r="E42" s="531">
        <v>1271.3800000000026</v>
      </c>
      <c r="F42" s="531">
        <v>23.099999999999994</v>
      </c>
      <c r="G42" s="531">
        <v>5413.6580000000022</v>
      </c>
      <c r="H42" s="531">
        <v>51.194000000000003</v>
      </c>
      <c r="I42" s="531">
        <v>12255.585000000001</v>
      </c>
      <c r="J42" s="531">
        <v>89.655000000000058</v>
      </c>
      <c r="K42" s="531">
        <v>5540.6700000000019</v>
      </c>
      <c r="L42" s="531">
        <v>25.380000000000003</v>
      </c>
      <c r="M42" s="531">
        <v>1081.4549999999999</v>
      </c>
      <c r="N42" s="531">
        <v>2210.9218350000006</v>
      </c>
      <c r="O42" s="531">
        <v>10283.368239000001</v>
      </c>
      <c r="P42" s="531">
        <v>25758.548999999974</v>
      </c>
      <c r="Q42" s="531">
        <v>12494.290073999999</v>
      </c>
      <c r="R42" s="531">
        <v>38252.83907400004</v>
      </c>
    </row>
    <row r="43" spans="1:18" ht="15.75" x14ac:dyDescent="0.2">
      <c r="A43" s="529"/>
      <c r="B43" s="530" t="s">
        <v>30</v>
      </c>
      <c r="C43" s="531">
        <v>0</v>
      </c>
      <c r="D43" s="531">
        <v>0</v>
      </c>
      <c r="E43" s="531">
        <v>0</v>
      </c>
      <c r="F43" s="531">
        <v>0</v>
      </c>
      <c r="G43" s="531">
        <v>0</v>
      </c>
      <c r="H43" s="531">
        <v>0</v>
      </c>
      <c r="I43" s="531">
        <v>0</v>
      </c>
      <c r="J43" s="531">
        <v>0</v>
      </c>
      <c r="K43" s="531">
        <v>0</v>
      </c>
      <c r="L43" s="531">
        <v>0</v>
      </c>
      <c r="M43" s="531">
        <v>0</v>
      </c>
      <c r="N43" s="531">
        <v>0</v>
      </c>
      <c r="O43" s="531">
        <v>17176.824321999997</v>
      </c>
      <c r="P43" s="531">
        <v>0</v>
      </c>
      <c r="Q43" s="531">
        <v>17176.824321999997</v>
      </c>
      <c r="R43" s="531">
        <v>17176.824321999997</v>
      </c>
    </row>
    <row r="44" spans="1:18" ht="15.75" x14ac:dyDescent="0.2">
      <c r="A44" s="529"/>
      <c r="B44" s="530" t="s">
        <v>27</v>
      </c>
      <c r="C44" s="531">
        <v>0.38200000000000012</v>
      </c>
      <c r="D44" s="531">
        <v>0</v>
      </c>
      <c r="E44" s="531">
        <v>2868.49424</v>
      </c>
      <c r="F44" s="531">
        <v>74.616100000000003</v>
      </c>
      <c r="G44" s="531">
        <v>8456.0700999999972</v>
      </c>
      <c r="H44" s="531">
        <v>118.855</v>
      </c>
      <c r="I44" s="531">
        <v>39068.349559999995</v>
      </c>
      <c r="J44" s="531">
        <v>404.99999999999994</v>
      </c>
      <c r="K44" s="531">
        <v>7802.3358000000017</v>
      </c>
      <c r="L44" s="531">
        <v>62.010000000000026</v>
      </c>
      <c r="M44" s="531">
        <v>813.58125999999982</v>
      </c>
      <c r="N44" s="531">
        <v>0</v>
      </c>
      <c r="O44" s="531">
        <v>13201.258832000009</v>
      </c>
      <c r="P44" s="531">
        <v>59669.694059999973</v>
      </c>
      <c r="Q44" s="531">
        <v>13201.258832000009</v>
      </c>
      <c r="R44" s="531">
        <v>72870.952891999928</v>
      </c>
    </row>
    <row r="45" spans="1:18" ht="15.75" x14ac:dyDescent="0.2">
      <c r="A45" s="532"/>
      <c r="B45" s="530" t="s">
        <v>430</v>
      </c>
      <c r="C45" s="531">
        <v>0</v>
      </c>
      <c r="D45" s="531">
        <v>0</v>
      </c>
      <c r="E45" s="531">
        <v>15.315000000000003</v>
      </c>
      <c r="F45" s="531">
        <v>0.44500000000000001</v>
      </c>
      <c r="G45" s="531">
        <v>34.012</v>
      </c>
      <c r="H45" s="531">
        <v>2.0349999999999997</v>
      </c>
      <c r="I45" s="531">
        <v>314.44499999999982</v>
      </c>
      <c r="J45" s="531">
        <v>6.585</v>
      </c>
      <c r="K45" s="531">
        <v>132.48000000000005</v>
      </c>
      <c r="L45" s="531">
        <v>0.495</v>
      </c>
      <c r="M45" s="531">
        <v>1.3949999999999998</v>
      </c>
      <c r="N45" s="531">
        <v>0</v>
      </c>
      <c r="O45" s="531">
        <v>1430.5749750000007</v>
      </c>
      <c r="P45" s="531">
        <v>507.20699999999994</v>
      </c>
      <c r="Q45" s="531">
        <v>1430.5749750000007</v>
      </c>
      <c r="R45" s="531">
        <v>1937.7819750000008</v>
      </c>
    </row>
    <row r="46" spans="1:18" ht="15.75" x14ac:dyDescent="0.2">
      <c r="A46" s="536" t="s">
        <v>471</v>
      </c>
      <c r="B46" s="536"/>
      <c r="C46" s="537">
        <v>6.8539999999999974</v>
      </c>
      <c r="D46" s="537">
        <v>0</v>
      </c>
      <c r="E46" s="537">
        <v>4155.1892400000024</v>
      </c>
      <c r="F46" s="537">
        <v>98.16109999999999</v>
      </c>
      <c r="G46" s="537">
        <v>13903.740100000001</v>
      </c>
      <c r="H46" s="537">
        <v>172.084</v>
      </c>
      <c r="I46" s="537">
        <v>51638.379559999994</v>
      </c>
      <c r="J46" s="537">
        <v>501.23999999999995</v>
      </c>
      <c r="K46" s="537">
        <v>13475.485800000002</v>
      </c>
      <c r="L46" s="537">
        <v>87.885000000000034</v>
      </c>
      <c r="M46" s="537">
        <v>1896.4312599999998</v>
      </c>
      <c r="N46" s="537">
        <v>2210.9218350000006</v>
      </c>
      <c r="O46" s="537">
        <v>42092.026368000006</v>
      </c>
      <c r="P46" s="537">
        <v>85935.450059999945</v>
      </c>
      <c r="Q46" s="537">
        <v>44302.948203000007</v>
      </c>
      <c r="R46" s="537">
        <v>130238.39826299997</v>
      </c>
    </row>
    <row r="47" spans="1:18" ht="15.75" x14ac:dyDescent="0.2">
      <c r="A47" s="529" t="s">
        <v>472</v>
      </c>
      <c r="B47" s="530" t="s">
        <v>28</v>
      </c>
      <c r="C47" s="531">
        <v>3.3239999999999985</v>
      </c>
      <c r="D47" s="531">
        <v>0</v>
      </c>
      <c r="E47" s="531">
        <v>946.14499999999941</v>
      </c>
      <c r="F47" s="531">
        <v>10.659999999999997</v>
      </c>
      <c r="G47" s="531">
        <v>4400.2689999999993</v>
      </c>
      <c r="H47" s="531">
        <v>25.519999999999992</v>
      </c>
      <c r="I47" s="531">
        <v>10656.975000000006</v>
      </c>
      <c r="J47" s="531">
        <v>46.170000000000016</v>
      </c>
      <c r="K47" s="531">
        <v>4883.0400000000009</v>
      </c>
      <c r="L47" s="531">
        <v>20.520000000000003</v>
      </c>
      <c r="M47" s="531">
        <v>900.19499999999982</v>
      </c>
      <c r="N47" s="531">
        <v>2029.3539560000002</v>
      </c>
      <c r="O47" s="531">
        <v>8447.9330040000059</v>
      </c>
      <c r="P47" s="531">
        <v>21892.817999999985</v>
      </c>
      <c r="Q47" s="531">
        <v>10477.28695999999</v>
      </c>
      <c r="R47" s="531">
        <v>32370.104960000011</v>
      </c>
    </row>
    <row r="48" spans="1:18" ht="15.75" x14ac:dyDescent="0.2">
      <c r="A48" s="529"/>
      <c r="B48" s="530" t="s">
        <v>30</v>
      </c>
      <c r="C48" s="531">
        <v>0</v>
      </c>
      <c r="D48" s="531">
        <v>0</v>
      </c>
      <c r="E48" s="531">
        <v>0</v>
      </c>
      <c r="F48" s="531">
        <v>0</v>
      </c>
      <c r="G48" s="531">
        <v>0</v>
      </c>
      <c r="H48" s="531">
        <v>0</v>
      </c>
      <c r="I48" s="531">
        <v>0</v>
      </c>
      <c r="J48" s="531">
        <v>0</v>
      </c>
      <c r="K48" s="531">
        <v>0</v>
      </c>
      <c r="L48" s="531">
        <v>0</v>
      </c>
      <c r="M48" s="531">
        <v>0</v>
      </c>
      <c r="N48" s="531">
        <v>0</v>
      </c>
      <c r="O48" s="531">
        <v>14388.807728000013</v>
      </c>
      <c r="P48" s="531">
        <v>0</v>
      </c>
      <c r="Q48" s="531">
        <v>14388.807728000013</v>
      </c>
      <c r="R48" s="531">
        <v>14388.807728000013</v>
      </c>
    </row>
    <row r="49" spans="1:18" ht="15.75" x14ac:dyDescent="0.2">
      <c r="A49" s="529"/>
      <c r="B49" s="530" t="s">
        <v>27</v>
      </c>
      <c r="C49" s="531">
        <v>0.27000000000000007</v>
      </c>
      <c r="D49" s="531">
        <v>0</v>
      </c>
      <c r="E49" s="531">
        <v>2254.8612000000003</v>
      </c>
      <c r="F49" s="531">
        <v>40.369399999999999</v>
      </c>
      <c r="G49" s="531">
        <v>6784.8860000000022</v>
      </c>
      <c r="H49" s="531">
        <v>69.728999999999999</v>
      </c>
      <c r="I49" s="531">
        <v>34696.987599999979</v>
      </c>
      <c r="J49" s="531">
        <v>327.70099999999991</v>
      </c>
      <c r="K49" s="531">
        <v>7011.5234</v>
      </c>
      <c r="L49" s="531">
        <v>59.486800000000038</v>
      </c>
      <c r="M49" s="531">
        <v>666.48670000000016</v>
      </c>
      <c r="N49" s="531">
        <v>0</v>
      </c>
      <c r="O49" s="531">
        <v>10859.458929000002</v>
      </c>
      <c r="P49" s="531">
        <v>51912.30109999999</v>
      </c>
      <c r="Q49" s="531">
        <v>10859.458929000002</v>
      </c>
      <c r="R49" s="531">
        <v>62771.760028999997</v>
      </c>
    </row>
    <row r="50" spans="1:18" ht="15.75" x14ac:dyDescent="0.2">
      <c r="A50" s="532"/>
      <c r="B50" s="530" t="s">
        <v>430</v>
      </c>
      <c r="C50" s="531">
        <v>0</v>
      </c>
      <c r="D50" s="531">
        <v>0</v>
      </c>
      <c r="E50" s="531">
        <v>9.7249999999999961</v>
      </c>
      <c r="F50" s="531">
        <v>0.34499999999999997</v>
      </c>
      <c r="G50" s="531">
        <v>21.746999999999996</v>
      </c>
      <c r="H50" s="531">
        <v>1.0999999999999999</v>
      </c>
      <c r="I50" s="531">
        <v>242.88</v>
      </c>
      <c r="J50" s="531">
        <v>3.48</v>
      </c>
      <c r="K50" s="531">
        <v>117.90000000000003</v>
      </c>
      <c r="L50" s="531">
        <v>0.40499999999999997</v>
      </c>
      <c r="M50" s="531">
        <v>1.0049999999999999</v>
      </c>
      <c r="N50" s="531">
        <v>0</v>
      </c>
      <c r="O50" s="531">
        <v>1114.4993349999997</v>
      </c>
      <c r="P50" s="531">
        <v>398.58699999999999</v>
      </c>
      <c r="Q50" s="531">
        <v>1114.4993349999997</v>
      </c>
      <c r="R50" s="531">
        <v>1513.0863350000002</v>
      </c>
    </row>
    <row r="51" spans="1:18" ht="15.75" x14ac:dyDescent="0.2">
      <c r="A51" s="536" t="s">
        <v>473</v>
      </c>
      <c r="B51" s="536"/>
      <c r="C51" s="537">
        <v>3.5939999999999985</v>
      </c>
      <c r="D51" s="537">
        <v>0</v>
      </c>
      <c r="E51" s="537">
        <v>3210.7311999999997</v>
      </c>
      <c r="F51" s="537">
        <v>51.374399999999994</v>
      </c>
      <c r="G51" s="537">
        <v>11206.902000000002</v>
      </c>
      <c r="H51" s="537">
        <v>96.34899999999999</v>
      </c>
      <c r="I51" s="537">
        <v>45596.842599999982</v>
      </c>
      <c r="J51" s="537">
        <v>377.35099999999994</v>
      </c>
      <c r="K51" s="537">
        <v>12012.463400000001</v>
      </c>
      <c r="L51" s="537">
        <v>80.411800000000042</v>
      </c>
      <c r="M51" s="537">
        <v>1567.6867000000002</v>
      </c>
      <c r="N51" s="537">
        <v>2029.3539560000002</v>
      </c>
      <c r="O51" s="537">
        <v>34810.698996000021</v>
      </c>
      <c r="P51" s="537">
        <v>74203.706099999981</v>
      </c>
      <c r="Q51" s="537">
        <v>36840.052952000005</v>
      </c>
      <c r="R51" s="537">
        <v>111043.75905200002</v>
      </c>
    </row>
    <row r="52" spans="1:18" ht="15.75" x14ac:dyDescent="0.2">
      <c r="A52" s="529" t="s">
        <v>474</v>
      </c>
      <c r="B52" s="530" t="s">
        <v>28</v>
      </c>
      <c r="C52" s="531">
        <v>2.609999999999999</v>
      </c>
      <c r="D52" s="531">
        <v>0</v>
      </c>
      <c r="E52" s="531">
        <v>809.86499999999978</v>
      </c>
      <c r="F52" s="531">
        <v>5.6399999999999979</v>
      </c>
      <c r="G52" s="531">
        <v>4123.9970000000003</v>
      </c>
      <c r="H52" s="531">
        <v>14.058</v>
      </c>
      <c r="I52" s="531">
        <v>10234.02</v>
      </c>
      <c r="J52" s="531">
        <v>27.390000000000015</v>
      </c>
      <c r="K52" s="531">
        <v>5198.265000000004</v>
      </c>
      <c r="L52" s="531">
        <v>18.630000000000003</v>
      </c>
      <c r="M52" s="531">
        <v>998.12999999999988</v>
      </c>
      <c r="N52" s="531">
        <v>2083.7440049999996</v>
      </c>
      <c r="O52" s="531">
        <v>8148.0360300000066</v>
      </c>
      <c r="P52" s="531">
        <v>21432.604999999992</v>
      </c>
      <c r="Q52" s="531">
        <v>10231.780035000003</v>
      </c>
      <c r="R52" s="531">
        <v>31664.385034999999</v>
      </c>
    </row>
    <row r="53" spans="1:18" ht="15.75" x14ac:dyDescent="0.2">
      <c r="A53" s="529"/>
      <c r="B53" s="530" t="s">
        <v>30</v>
      </c>
      <c r="C53" s="531">
        <v>0</v>
      </c>
      <c r="D53" s="531">
        <v>0</v>
      </c>
      <c r="E53" s="531">
        <v>0</v>
      </c>
      <c r="F53" s="531">
        <v>0</v>
      </c>
      <c r="G53" s="531">
        <v>0</v>
      </c>
      <c r="H53" s="531">
        <v>0</v>
      </c>
      <c r="I53" s="531">
        <v>0</v>
      </c>
      <c r="J53" s="531">
        <v>0</v>
      </c>
      <c r="K53" s="531">
        <v>0</v>
      </c>
      <c r="L53" s="531">
        <v>0</v>
      </c>
      <c r="M53" s="531">
        <v>0</v>
      </c>
      <c r="N53" s="531">
        <v>0</v>
      </c>
      <c r="O53" s="531">
        <v>14747.090071999992</v>
      </c>
      <c r="P53" s="531">
        <v>0</v>
      </c>
      <c r="Q53" s="531">
        <v>14747.090071999992</v>
      </c>
      <c r="R53" s="531">
        <v>14747.090071999992</v>
      </c>
    </row>
    <row r="54" spans="1:18" ht="15.75" x14ac:dyDescent="0.2">
      <c r="A54" s="529"/>
      <c r="B54" s="530" t="s">
        <v>27</v>
      </c>
      <c r="C54" s="531">
        <v>0.17800000000000005</v>
      </c>
      <c r="D54" s="531">
        <v>0</v>
      </c>
      <c r="E54" s="531">
        <v>1946.1786999999995</v>
      </c>
      <c r="F54" s="531">
        <v>25.089999999999996</v>
      </c>
      <c r="G54" s="531">
        <v>6030.4840000000022</v>
      </c>
      <c r="H54" s="531">
        <v>45.188000000000009</v>
      </c>
      <c r="I54" s="531">
        <v>32992.306710000012</v>
      </c>
      <c r="J54" s="531">
        <v>184.18770000000004</v>
      </c>
      <c r="K54" s="531">
        <v>7341.1070000000027</v>
      </c>
      <c r="L54" s="531">
        <v>54.000000000000014</v>
      </c>
      <c r="M54" s="531">
        <v>755.78099999999972</v>
      </c>
      <c r="N54" s="531">
        <v>0</v>
      </c>
      <c r="O54" s="531">
        <v>9861.9988999999932</v>
      </c>
      <c r="P54" s="531">
        <v>49374.501109999968</v>
      </c>
      <c r="Q54" s="531">
        <v>9861.9988999999932</v>
      </c>
      <c r="R54" s="531">
        <v>59236.500009999938</v>
      </c>
    </row>
    <row r="55" spans="1:18" ht="15.75" x14ac:dyDescent="0.2">
      <c r="A55" s="532"/>
      <c r="B55" s="530" t="s">
        <v>430</v>
      </c>
      <c r="C55" s="531">
        <v>0</v>
      </c>
      <c r="D55" s="531">
        <v>0</v>
      </c>
      <c r="E55" s="531">
        <v>8.5599999999999987</v>
      </c>
      <c r="F55" s="531">
        <v>0.115</v>
      </c>
      <c r="G55" s="531">
        <v>19.788999999999991</v>
      </c>
      <c r="H55" s="531">
        <v>0.42899999999999999</v>
      </c>
      <c r="I55" s="531">
        <v>242.745</v>
      </c>
      <c r="J55" s="531">
        <v>2.88</v>
      </c>
      <c r="K55" s="531">
        <v>133.74000000000007</v>
      </c>
      <c r="L55" s="531">
        <v>0.26999999999999996</v>
      </c>
      <c r="M55" s="531">
        <v>1.7849999999999999</v>
      </c>
      <c r="N55" s="531">
        <v>0</v>
      </c>
      <c r="O55" s="531">
        <v>1028.7186400000001</v>
      </c>
      <c r="P55" s="531">
        <v>410.31299999999982</v>
      </c>
      <c r="Q55" s="531">
        <v>1028.7186400000001</v>
      </c>
      <c r="R55" s="531">
        <v>1439.0316399999997</v>
      </c>
    </row>
    <row r="56" spans="1:18" ht="15.75" x14ac:dyDescent="0.2">
      <c r="A56" s="536" t="s">
        <v>475</v>
      </c>
      <c r="B56" s="536"/>
      <c r="C56" s="537">
        <v>2.7879999999999989</v>
      </c>
      <c r="D56" s="537">
        <v>0</v>
      </c>
      <c r="E56" s="537">
        <v>2764.6036999999992</v>
      </c>
      <c r="F56" s="537">
        <v>30.844999999999992</v>
      </c>
      <c r="G56" s="537">
        <v>10174.270000000004</v>
      </c>
      <c r="H56" s="537">
        <v>59.675000000000011</v>
      </c>
      <c r="I56" s="537">
        <v>43469.071710000011</v>
      </c>
      <c r="J56" s="537">
        <v>214.45770000000005</v>
      </c>
      <c r="K56" s="537">
        <v>12673.112000000006</v>
      </c>
      <c r="L56" s="537">
        <v>72.90000000000002</v>
      </c>
      <c r="M56" s="537">
        <v>1755.6959999999997</v>
      </c>
      <c r="N56" s="537">
        <v>2083.7440049999996</v>
      </c>
      <c r="O56" s="537">
        <v>33785.843641999993</v>
      </c>
      <c r="P56" s="537">
        <v>71217.419109999959</v>
      </c>
      <c r="Q56" s="537">
        <v>35869.587646999986</v>
      </c>
      <c r="R56" s="537">
        <v>107087.00675699994</v>
      </c>
    </row>
    <row r="57" spans="1:18" ht="15.75" x14ac:dyDescent="0.2">
      <c r="A57" s="529" t="s">
        <v>476</v>
      </c>
      <c r="B57" s="530" t="s">
        <v>28</v>
      </c>
      <c r="C57" s="531">
        <v>1.7930000000000008</v>
      </c>
      <c r="D57" s="531">
        <v>0</v>
      </c>
      <c r="E57" s="531">
        <v>642.31999999999982</v>
      </c>
      <c r="F57" s="531">
        <v>2.9199999999999995</v>
      </c>
      <c r="G57" s="531">
        <v>3177.860999999999</v>
      </c>
      <c r="H57" s="531">
        <v>8.734</v>
      </c>
      <c r="I57" s="531">
        <v>8365.5299999999952</v>
      </c>
      <c r="J57" s="531">
        <v>17.580000000000002</v>
      </c>
      <c r="K57" s="531">
        <v>4232.3850000000011</v>
      </c>
      <c r="L57" s="531">
        <v>15.885000000000002</v>
      </c>
      <c r="M57" s="531">
        <v>984.10500000000002</v>
      </c>
      <c r="N57" s="531">
        <v>2007.3771899999999</v>
      </c>
      <c r="O57" s="531">
        <v>6474.682248999994</v>
      </c>
      <c r="P57" s="531">
        <v>17449.11299999999</v>
      </c>
      <c r="Q57" s="531">
        <v>8482.0594389999969</v>
      </c>
      <c r="R57" s="531">
        <v>25931.172439000031</v>
      </c>
    </row>
    <row r="58" spans="1:18" ht="15.75" x14ac:dyDescent="0.2">
      <c r="A58" s="529"/>
      <c r="B58" s="530" t="s">
        <v>30</v>
      </c>
      <c r="C58" s="531">
        <v>0</v>
      </c>
      <c r="D58" s="531">
        <v>0</v>
      </c>
      <c r="E58" s="531">
        <v>0</v>
      </c>
      <c r="F58" s="531">
        <v>0</v>
      </c>
      <c r="G58" s="531">
        <v>0</v>
      </c>
      <c r="H58" s="531">
        <v>0</v>
      </c>
      <c r="I58" s="531">
        <v>0</v>
      </c>
      <c r="J58" s="531">
        <v>0</v>
      </c>
      <c r="K58" s="531">
        <v>0</v>
      </c>
      <c r="L58" s="531">
        <v>0</v>
      </c>
      <c r="M58" s="531">
        <v>0</v>
      </c>
      <c r="N58" s="531">
        <v>0</v>
      </c>
      <c r="O58" s="531">
        <v>12809.463157</v>
      </c>
      <c r="P58" s="531">
        <v>0</v>
      </c>
      <c r="Q58" s="531">
        <v>12809.463157</v>
      </c>
      <c r="R58" s="531">
        <v>12809.463157</v>
      </c>
    </row>
    <row r="59" spans="1:18" ht="15.75" x14ac:dyDescent="0.2">
      <c r="A59" s="529"/>
      <c r="B59" s="530" t="s">
        <v>27</v>
      </c>
      <c r="C59" s="531">
        <v>9.6000000000000016E-2</v>
      </c>
      <c r="D59" s="531">
        <v>0</v>
      </c>
      <c r="E59" s="531">
        <v>1611.5640100000001</v>
      </c>
      <c r="F59" s="531">
        <v>13.080000000000007</v>
      </c>
      <c r="G59" s="531">
        <v>4906.6442000000034</v>
      </c>
      <c r="H59" s="531">
        <v>18.183</v>
      </c>
      <c r="I59" s="531">
        <v>26406.726759999998</v>
      </c>
      <c r="J59" s="531">
        <v>108.86400000000012</v>
      </c>
      <c r="K59" s="531">
        <v>5915.2051999999985</v>
      </c>
      <c r="L59" s="531">
        <v>46.260000000000034</v>
      </c>
      <c r="M59" s="531">
        <v>782.5753999999996</v>
      </c>
      <c r="N59" s="531">
        <v>0</v>
      </c>
      <c r="O59" s="531">
        <v>8208.1163519999955</v>
      </c>
      <c r="P59" s="531">
        <v>39809.198569999942</v>
      </c>
      <c r="Q59" s="531">
        <v>8208.1163519999955</v>
      </c>
      <c r="R59" s="531">
        <v>48017.314922000012</v>
      </c>
    </row>
    <row r="60" spans="1:18" ht="15.75" x14ac:dyDescent="0.2">
      <c r="A60" s="532"/>
      <c r="B60" s="530" t="s">
        <v>430</v>
      </c>
      <c r="C60" s="531">
        <v>0</v>
      </c>
      <c r="D60" s="531">
        <v>0</v>
      </c>
      <c r="E60" s="531">
        <v>5.0249999999999986</v>
      </c>
      <c r="F60" s="531">
        <v>0.125</v>
      </c>
      <c r="G60" s="531">
        <v>10.229999999999997</v>
      </c>
      <c r="H60" s="531">
        <v>4.3999999999999997E-2</v>
      </c>
      <c r="I60" s="531">
        <v>177.53999999999994</v>
      </c>
      <c r="J60" s="531">
        <v>1.2150000000000001</v>
      </c>
      <c r="K60" s="531">
        <v>103.23000000000003</v>
      </c>
      <c r="L60" s="531">
        <v>0.18</v>
      </c>
      <c r="M60" s="531">
        <v>1.2599999999999998</v>
      </c>
      <c r="N60" s="531">
        <v>0</v>
      </c>
      <c r="O60" s="531">
        <v>690.35376299999984</v>
      </c>
      <c r="P60" s="531">
        <v>298.84899999999993</v>
      </c>
      <c r="Q60" s="531">
        <v>690.35376299999984</v>
      </c>
      <c r="R60" s="531">
        <v>989.20276299999955</v>
      </c>
    </row>
    <row r="61" spans="1:18" ht="15.75" x14ac:dyDescent="0.2">
      <c r="A61" s="536" t="s">
        <v>477</v>
      </c>
      <c r="B61" s="536"/>
      <c r="C61" s="537">
        <v>1.8890000000000009</v>
      </c>
      <c r="D61" s="537">
        <v>0</v>
      </c>
      <c r="E61" s="537">
        <v>2258.9090099999999</v>
      </c>
      <c r="F61" s="537">
        <v>16.125000000000007</v>
      </c>
      <c r="G61" s="537">
        <v>8094.7352000000019</v>
      </c>
      <c r="H61" s="537">
        <v>26.961000000000002</v>
      </c>
      <c r="I61" s="537">
        <v>34949.79675999999</v>
      </c>
      <c r="J61" s="537">
        <v>127.65900000000012</v>
      </c>
      <c r="K61" s="537">
        <v>10250.820199999998</v>
      </c>
      <c r="L61" s="537">
        <v>62.325000000000038</v>
      </c>
      <c r="M61" s="537">
        <v>1767.9403999999997</v>
      </c>
      <c r="N61" s="537">
        <v>2007.3771899999999</v>
      </c>
      <c r="O61" s="537">
        <v>28182.615520999992</v>
      </c>
      <c r="P61" s="537">
        <v>57557.160569999935</v>
      </c>
      <c r="Q61" s="537">
        <v>30189.992710999992</v>
      </c>
      <c r="R61" s="537">
        <v>87747.153281000035</v>
      </c>
    </row>
    <row r="62" spans="1:18" ht="15.75" x14ac:dyDescent="0.2">
      <c r="A62" s="529" t="s">
        <v>478</v>
      </c>
      <c r="B62" s="530" t="s">
        <v>28</v>
      </c>
      <c r="C62" s="531">
        <v>1.6020000000000008</v>
      </c>
      <c r="D62" s="531">
        <v>0</v>
      </c>
      <c r="E62" s="531">
        <v>639.60500000000013</v>
      </c>
      <c r="F62" s="531">
        <v>1.9399999999999997</v>
      </c>
      <c r="G62" s="531">
        <v>3003.5939999999991</v>
      </c>
      <c r="H62" s="531">
        <v>5.7970000000000006</v>
      </c>
      <c r="I62" s="531">
        <v>8042.2350000000033</v>
      </c>
      <c r="J62" s="531">
        <v>10.739999999999998</v>
      </c>
      <c r="K62" s="531">
        <v>3927.7800000000007</v>
      </c>
      <c r="L62" s="531">
        <v>14.22</v>
      </c>
      <c r="M62" s="531">
        <v>1036.0799999999995</v>
      </c>
      <c r="N62" s="531">
        <v>2227.5241589999987</v>
      </c>
      <c r="O62" s="531">
        <v>6311.8088039999984</v>
      </c>
      <c r="P62" s="531">
        <v>16683.59299999999</v>
      </c>
      <c r="Q62" s="531">
        <v>8539.3329630000044</v>
      </c>
      <c r="R62" s="531">
        <v>25222.925962999969</v>
      </c>
    </row>
    <row r="63" spans="1:18" ht="15.75" x14ac:dyDescent="0.2">
      <c r="A63" s="529"/>
      <c r="B63" s="530" t="s">
        <v>30</v>
      </c>
      <c r="C63" s="531">
        <v>0</v>
      </c>
      <c r="D63" s="531">
        <v>0</v>
      </c>
      <c r="E63" s="531">
        <v>0</v>
      </c>
      <c r="F63" s="531">
        <v>0</v>
      </c>
      <c r="G63" s="531">
        <v>0</v>
      </c>
      <c r="H63" s="531">
        <v>0</v>
      </c>
      <c r="I63" s="531">
        <v>0</v>
      </c>
      <c r="J63" s="531">
        <v>0</v>
      </c>
      <c r="K63" s="531">
        <v>0</v>
      </c>
      <c r="L63" s="531">
        <v>0</v>
      </c>
      <c r="M63" s="531">
        <v>0</v>
      </c>
      <c r="N63" s="531">
        <v>0</v>
      </c>
      <c r="O63" s="531">
        <v>13266.067786000003</v>
      </c>
      <c r="P63" s="531">
        <v>0</v>
      </c>
      <c r="Q63" s="531">
        <v>13266.067786000003</v>
      </c>
      <c r="R63" s="531">
        <v>13266.067786000003</v>
      </c>
    </row>
    <row r="64" spans="1:18" ht="15.75" x14ac:dyDescent="0.2">
      <c r="A64" s="529"/>
      <c r="B64" s="530" t="s">
        <v>27</v>
      </c>
      <c r="C64" s="531">
        <v>0.11000000000000001</v>
      </c>
      <c r="D64" s="531">
        <v>0</v>
      </c>
      <c r="E64" s="531">
        <v>1598.5949000000005</v>
      </c>
      <c r="F64" s="531">
        <v>15.354999999999999</v>
      </c>
      <c r="G64" s="531">
        <v>4670.618419999998</v>
      </c>
      <c r="H64" s="531">
        <v>16.631999999999994</v>
      </c>
      <c r="I64" s="531">
        <v>26995.351879999998</v>
      </c>
      <c r="J64" s="531">
        <v>93.885000000000019</v>
      </c>
      <c r="K64" s="531">
        <v>5609.6293000000023</v>
      </c>
      <c r="L64" s="531">
        <v>40.320000000000014</v>
      </c>
      <c r="M64" s="531">
        <v>810.93979999999976</v>
      </c>
      <c r="N64" s="531">
        <v>0</v>
      </c>
      <c r="O64" s="531">
        <v>6686.1173230000077</v>
      </c>
      <c r="P64" s="531">
        <v>39851.436299999958</v>
      </c>
      <c r="Q64" s="531">
        <v>6686.1173230000077</v>
      </c>
      <c r="R64" s="531">
        <v>46537.553622999993</v>
      </c>
    </row>
    <row r="65" spans="1:18" ht="15.75" x14ac:dyDescent="0.2">
      <c r="A65" s="532"/>
      <c r="B65" s="530" t="s">
        <v>430</v>
      </c>
      <c r="C65" s="531">
        <v>0</v>
      </c>
      <c r="D65" s="531">
        <v>0</v>
      </c>
      <c r="E65" s="531">
        <v>4.9399999999999986</v>
      </c>
      <c r="F65" s="531">
        <v>7.5000000000000011E-2</v>
      </c>
      <c r="G65" s="531">
        <v>11.252999999999995</v>
      </c>
      <c r="H65" s="531">
        <v>4.3999999999999997E-2</v>
      </c>
      <c r="I65" s="531">
        <v>171.70499999999998</v>
      </c>
      <c r="J65" s="531">
        <v>1.1849999999999998</v>
      </c>
      <c r="K65" s="531">
        <v>126.81000000000006</v>
      </c>
      <c r="L65" s="531">
        <v>0.22499999999999998</v>
      </c>
      <c r="M65" s="531">
        <v>1.575</v>
      </c>
      <c r="N65" s="531">
        <v>0</v>
      </c>
      <c r="O65" s="531">
        <v>547.73224000000016</v>
      </c>
      <c r="P65" s="531">
        <v>317.81200000000001</v>
      </c>
      <c r="Q65" s="531">
        <v>547.73224000000016</v>
      </c>
      <c r="R65" s="531">
        <v>865.54424000000006</v>
      </c>
    </row>
    <row r="66" spans="1:18" ht="15.75" x14ac:dyDescent="0.2">
      <c r="A66" s="536" t="s">
        <v>479</v>
      </c>
      <c r="B66" s="536"/>
      <c r="C66" s="537">
        <v>1.7120000000000009</v>
      </c>
      <c r="D66" s="537">
        <v>0</v>
      </c>
      <c r="E66" s="537">
        <v>2243.1399000000006</v>
      </c>
      <c r="F66" s="537">
        <v>17.369999999999997</v>
      </c>
      <c r="G66" s="537">
        <v>7685.4654199999968</v>
      </c>
      <c r="H66" s="537">
        <v>22.472999999999995</v>
      </c>
      <c r="I66" s="537">
        <v>35209.291880000004</v>
      </c>
      <c r="J66" s="537">
        <v>105.81000000000002</v>
      </c>
      <c r="K66" s="537">
        <v>9664.2193000000025</v>
      </c>
      <c r="L66" s="537">
        <v>54.765000000000015</v>
      </c>
      <c r="M66" s="537">
        <v>1848.5947999999992</v>
      </c>
      <c r="N66" s="537">
        <v>2227.5241589999987</v>
      </c>
      <c r="O66" s="537">
        <v>26811.726153000007</v>
      </c>
      <c r="P66" s="537">
        <v>56852.841299999949</v>
      </c>
      <c r="Q66" s="537">
        <v>29039.250312000015</v>
      </c>
      <c r="R66" s="537">
        <v>85892.091611999975</v>
      </c>
    </row>
    <row r="67" spans="1:18" ht="15.75" x14ac:dyDescent="0.2">
      <c r="A67" s="533" t="s">
        <v>335</v>
      </c>
      <c r="B67" s="533"/>
      <c r="C67" s="534">
        <v>66.11099999999999</v>
      </c>
      <c r="D67" s="534">
        <v>0</v>
      </c>
      <c r="E67" s="534">
        <v>40563.348700000002</v>
      </c>
      <c r="F67" s="534">
        <v>862.6469000000003</v>
      </c>
      <c r="G67" s="534">
        <v>132834.23232000001</v>
      </c>
      <c r="H67" s="534">
        <v>1453.2600000000004</v>
      </c>
      <c r="I67" s="534">
        <v>512444.56150000001</v>
      </c>
      <c r="J67" s="534">
        <v>3934.3166999999989</v>
      </c>
      <c r="K67" s="534">
        <v>136315.82200000001</v>
      </c>
      <c r="L67" s="534">
        <v>983.12720000000036</v>
      </c>
      <c r="M67" s="534">
        <v>22856.233849999993</v>
      </c>
      <c r="N67" s="534">
        <v>25344.249529999994</v>
      </c>
      <c r="O67" s="534">
        <v>417287.85907400004</v>
      </c>
      <c r="P67" s="534">
        <v>852313.66016999981</v>
      </c>
      <c r="Q67" s="534">
        <v>442632.10860400001</v>
      </c>
      <c r="R67" s="534">
        <v>1294945.7687739995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36"/>
  <sheetViews>
    <sheetView zoomScale="79" zoomScaleNormal="79" workbookViewId="0">
      <selection activeCell="L39" sqref="L39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1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7" x14ac:dyDescent="0.25">
      <c r="A1" s="45" t="s">
        <v>53</v>
      </c>
      <c r="B1" s="2"/>
      <c r="C1" s="2"/>
      <c r="D1" s="2"/>
      <c r="E1" s="2"/>
    </row>
    <row r="2" spans="1:17" x14ac:dyDescent="0.25">
      <c r="A2" s="45" t="s">
        <v>495</v>
      </c>
      <c r="B2" s="2"/>
      <c r="C2" s="2"/>
      <c r="D2" s="2"/>
      <c r="E2" s="2"/>
    </row>
    <row r="3" spans="1:17" x14ac:dyDescent="0.25">
      <c r="A3" s="4"/>
      <c r="B3" s="4"/>
      <c r="C3" s="4"/>
      <c r="D3" s="4"/>
    </row>
    <row r="4" spans="1:17" x14ac:dyDescent="0.25">
      <c r="A4" s="1" t="s">
        <v>54</v>
      </c>
      <c r="B4" s="2"/>
      <c r="C4" s="2"/>
      <c r="D4" s="2"/>
      <c r="I4" s="470"/>
    </row>
    <row r="5" spans="1:17" x14ac:dyDescent="0.25">
      <c r="A5" s="1" t="s">
        <v>55</v>
      </c>
      <c r="B5" s="2"/>
      <c r="C5" s="2"/>
      <c r="D5" s="2"/>
      <c r="I5" s="470"/>
    </row>
    <row r="6" spans="1:17" ht="14.25" thickBot="1" x14ac:dyDescent="0.3">
      <c r="A6" s="1"/>
      <c r="B6" s="2"/>
      <c r="C6" s="2"/>
      <c r="D6" s="2"/>
      <c r="I6" s="470"/>
    </row>
    <row r="7" spans="1:17" ht="21" customHeight="1" thickBot="1" x14ac:dyDescent="0.3">
      <c r="A7" s="1"/>
      <c r="B7" s="657" t="s">
        <v>306</v>
      </c>
      <c r="C7" s="658"/>
      <c r="D7" s="261" t="s">
        <v>94</v>
      </c>
      <c r="I7" s="470"/>
    </row>
    <row r="8" spans="1:17" ht="16.5" customHeight="1" x14ac:dyDescent="0.25">
      <c r="A8" s="391" t="s">
        <v>496</v>
      </c>
      <c r="B8" s="504" t="s">
        <v>56</v>
      </c>
      <c r="C8" s="506" t="s">
        <v>57</v>
      </c>
      <c r="D8" s="508" t="s">
        <v>156</v>
      </c>
      <c r="I8" s="470"/>
    </row>
    <row r="9" spans="1:17" ht="16.5" customHeight="1" x14ac:dyDescent="0.25">
      <c r="A9" s="392"/>
      <c r="B9" s="505" t="s">
        <v>156</v>
      </c>
      <c r="C9" s="507" t="s">
        <v>58</v>
      </c>
      <c r="D9" s="509" t="s">
        <v>59</v>
      </c>
      <c r="I9" s="470"/>
    </row>
    <row r="10" spans="1:17" ht="17.25" customHeight="1" thickBot="1" x14ac:dyDescent="0.3">
      <c r="A10" s="393" t="s">
        <v>60</v>
      </c>
      <c r="B10" s="512" t="s">
        <v>61</v>
      </c>
      <c r="C10" s="516" t="s">
        <v>62</v>
      </c>
      <c r="D10" s="510" t="s">
        <v>61</v>
      </c>
      <c r="G10" s="28"/>
      <c r="I10" s="470"/>
    </row>
    <row r="11" spans="1:17" x14ac:dyDescent="0.25">
      <c r="A11" s="511" t="s">
        <v>2</v>
      </c>
      <c r="B11" s="572">
        <v>9088.9891000000007</v>
      </c>
      <c r="C11" s="573">
        <v>82157.277974500001</v>
      </c>
      <c r="D11" s="514">
        <v>821818.2209999999</v>
      </c>
      <c r="E11" s="185"/>
      <c r="F11" s="185"/>
      <c r="G11" s="517"/>
      <c r="I11" s="470"/>
    </row>
    <row r="12" spans="1:17" x14ac:dyDescent="0.25">
      <c r="A12" s="484" t="s">
        <v>3</v>
      </c>
      <c r="B12" s="574">
        <v>8902.4431999999997</v>
      </c>
      <c r="C12" s="575">
        <v>75949.222186900006</v>
      </c>
      <c r="D12" s="515">
        <v>922575.70600000001</v>
      </c>
      <c r="E12" s="185"/>
      <c r="F12" s="185"/>
      <c r="G12" s="517"/>
      <c r="I12" s="470"/>
    </row>
    <row r="13" spans="1:17" x14ac:dyDescent="0.25">
      <c r="A13" s="484" t="s">
        <v>4</v>
      </c>
      <c r="B13" s="574">
        <v>10922.463100000001</v>
      </c>
      <c r="C13" s="575">
        <v>86078.760729800008</v>
      </c>
      <c r="D13" s="515">
        <v>865757.29299999983</v>
      </c>
      <c r="E13" s="185"/>
      <c r="F13" s="185"/>
      <c r="G13" s="517"/>
      <c r="I13" s="470"/>
    </row>
    <row r="14" spans="1:17" x14ac:dyDescent="0.25">
      <c r="A14" s="484" t="s">
        <v>5</v>
      </c>
      <c r="B14" s="574">
        <v>10766.6731</v>
      </c>
      <c r="C14" s="575">
        <v>82370.101000299997</v>
      </c>
      <c r="D14" s="515">
        <v>1004661.2970000001</v>
      </c>
      <c r="E14" s="185"/>
      <c r="F14" s="185"/>
      <c r="G14" s="185"/>
      <c r="H14" s="185"/>
      <c r="I14" s="470"/>
      <c r="J14" s="185"/>
      <c r="K14" s="185"/>
      <c r="L14" s="185"/>
      <c r="M14" s="185"/>
      <c r="N14" s="185"/>
      <c r="O14" s="185"/>
      <c r="P14" s="185"/>
      <c r="Q14" s="185"/>
    </row>
    <row r="15" spans="1:17" x14ac:dyDescent="0.25">
      <c r="A15" s="484" t="s">
        <v>6</v>
      </c>
      <c r="B15" s="574">
        <v>9755.3134000000009</v>
      </c>
      <c r="C15" s="575">
        <v>90089.319325100005</v>
      </c>
      <c r="D15" s="515">
        <v>930766.90300000005</v>
      </c>
      <c r="E15" s="185"/>
      <c r="F15" s="185"/>
      <c r="G15" s="517"/>
      <c r="I15" s="470"/>
    </row>
    <row r="16" spans="1:17" ht="14.25" customHeight="1" x14ac:dyDescent="0.25">
      <c r="A16" s="484" t="s">
        <v>7</v>
      </c>
      <c r="B16" s="574">
        <v>10392.6513</v>
      </c>
      <c r="C16" s="575">
        <v>85317.443395900002</v>
      </c>
      <c r="D16" s="515">
        <v>747524.00400000007</v>
      </c>
      <c r="E16" s="185"/>
      <c r="F16" s="185"/>
      <c r="G16" s="517"/>
      <c r="I16" s="470"/>
    </row>
    <row r="17" spans="1:8" x14ac:dyDescent="0.25">
      <c r="A17" s="484" t="s">
        <v>8</v>
      </c>
      <c r="B17" s="574">
        <v>9773.4009999999998</v>
      </c>
      <c r="C17" s="575">
        <v>88251.125623100015</v>
      </c>
      <c r="D17" s="515">
        <v>1087284.8979999998</v>
      </c>
      <c r="E17" s="185"/>
      <c r="F17" s="185"/>
      <c r="G17" s="517"/>
    </row>
    <row r="18" spans="1:8" x14ac:dyDescent="0.25">
      <c r="A18" s="484" t="s">
        <v>9</v>
      </c>
      <c r="B18" s="574">
        <v>10429.8465</v>
      </c>
      <c r="C18" s="575">
        <v>93268.685950700019</v>
      </c>
      <c r="D18" s="515">
        <v>854079.00199999998</v>
      </c>
      <c r="E18" s="185"/>
      <c r="F18" s="185"/>
      <c r="G18" s="517"/>
    </row>
    <row r="19" spans="1:8" x14ac:dyDescent="0.25">
      <c r="A19" s="484" t="s">
        <v>10</v>
      </c>
      <c r="B19" s="574">
        <v>9589.3748999999989</v>
      </c>
      <c r="C19" s="575">
        <v>83845.39423559999</v>
      </c>
      <c r="D19" s="515">
        <v>1048615.2820000001</v>
      </c>
      <c r="E19" s="185"/>
      <c r="F19" s="185"/>
      <c r="G19" s="517"/>
    </row>
    <row r="20" spans="1:8" x14ac:dyDescent="0.25">
      <c r="A20" s="484" t="s">
        <v>11</v>
      </c>
      <c r="B20" s="574">
        <v>11443.286</v>
      </c>
      <c r="C20" s="575">
        <v>93430.202493699995</v>
      </c>
      <c r="D20" s="515">
        <v>766730.9090000001</v>
      </c>
      <c r="E20" s="185"/>
      <c r="F20" s="185"/>
      <c r="G20" s="517"/>
    </row>
    <row r="21" spans="1:8" x14ac:dyDescent="0.25">
      <c r="A21" s="484" t="s">
        <v>12</v>
      </c>
      <c r="B21" s="574">
        <v>10636.759899999999</v>
      </c>
      <c r="C21" s="513">
        <v>90266.793048399995</v>
      </c>
      <c r="D21" s="515">
        <v>967205.60299999989</v>
      </c>
      <c r="E21" s="185"/>
      <c r="F21" s="185"/>
      <c r="G21" s="518"/>
    </row>
    <row r="22" spans="1:8" ht="14.25" thickBot="1" x14ac:dyDescent="0.3">
      <c r="A22" s="485" t="s">
        <v>13</v>
      </c>
      <c r="B22" s="576">
        <v>10647.808499999999</v>
      </c>
      <c r="C22" s="577">
        <v>88083.331030100002</v>
      </c>
      <c r="D22" s="578">
        <v>956930.22900000005</v>
      </c>
      <c r="E22" s="185"/>
      <c r="F22" s="185"/>
      <c r="G22" s="470"/>
    </row>
    <row r="23" spans="1:8" ht="14.25" thickBot="1" x14ac:dyDescent="0.3">
      <c r="A23" s="390" t="s">
        <v>15</v>
      </c>
      <c r="B23" s="396">
        <f>+SUM(B11:B22)</f>
        <v>122349.01</v>
      </c>
      <c r="C23" s="396">
        <f>+SUM(C11:C22)</f>
        <v>1039107.6569941001</v>
      </c>
      <c r="D23" s="396">
        <f>+SUM(D11:D22)</f>
        <v>10973949.347000001</v>
      </c>
      <c r="E23" s="185"/>
      <c r="F23" s="2"/>
    </row>
    <row r="24" spans="1:8" x14ac:dyDescent="0.25">
      <c r="A24" s="44"/>
      <c r="B24" s="44"/>
      <c r="C24" s="44"/>
      <c r="D24" s="44"/>
      <c r="E24" s="2"/>
    </row>
    <row r="25" spans="1:8" ht="14.25" thickBot="1" x14ac:dyDescent="0.3">
      <c r="A25" s="1" t="s">
        <v>63</v>
      </c>
      <c r="B25" s="2"/>
      <c r="C25" s="2"/>
      <c r="D25" s="2"/>
      <c r="E25" s="2"/>
    </row>
    <row r="26" spans="1:8" ht="14.25" thickBot="1" x14ac:dyDescent="0.3">
      <c r="A26" s="539" t="s">
        <v>64</v>
      </c>
      <c r="B26" s="394"/>
      <c r="C26" s="395" t="s">
        <v>65</v>
      </c>
      <c r="D26" s="547"/>
      <c r="E26" s="261" t="s">
        <v>66</v>
      </c>
    </row>
    <row r="27" spans="1:8" ht="14.25" thickBot="1" x14ac:dyDescent="0.3">
      <c r="A27" s="546"/>
      <c r="B27" s="388" t="s">
        <v>68</v>
      </c>
      <c r="C27" s="262" t="s">
        <v>69</v>
      </c>
      <c r="D27" s="389" t="s">
        <v>22</v>
      </c>
      <c r="E27" s="397" t="s">
        <v>62</v>
      </c>
    </row>
    <row r="28" spans="1:8" x14ac:dyDescent="0.25">
      <c r="A28" s="483" t="s">
        <v>188</v>
      </c>
      <c r="B28" s="579"/>
      <c r="C28" s="580">
        <v>5077546.1319999993</v>
      </c>
      <c r="D28" s="581">
        <f>C28+B28</f>
        <v>5077546.1319999993</v>
      </c>
      <c r="E28" s="582"/>
      <c r="G28" s="185"/>
    </row>
    <row r="29" spans="1:8" x14ac:dyDescent="0.25">
      <c r="A29" s="484" t="s">
        <v>187</v>
      </c>
      <c r="B29" s="583"/>
      <c r="C29" s="584">
        <v>5466375.4419999998</v>
      </c>
      <c r="D29" s="585">
        <f>C29+B29</f>
        <v>5466375.4419999998</v>
      </c>
      <c r="E29" s="582"/>
      <c r="H29" s="275"/>
    </row>
    <row r="30" spans="1:8" ht="14.25" thickBot="1" x14ac:dyDescent="0.3">
      <c r="A30" s="485" t="s">
        <v>189</v>
      </c>
      <c r="B30" s="586">
        <v>196001.83599999998</v>
      </c>
      <c r="C30" s="587">
        <v>101874.00700000001</v>
      </c>
      <c r="D30" s="588">
        <f>C30+B30</f>
        <v>297875.84299999999</v>
      </c>
      <c r="E30" s="582">
        <v>1655381</v>
      </c>
    </row>
    <row r="31" spans="1:8" ht="14.25" thickBot="1" x14ac:dyDescent="0.3">
      <c r="A31" s="390" t="s">
        <v>15</v>
      </c>
      <c r="B31" s="396">
        <f>SUM(B28:B30)</f>
        <v>196001.83599999998</v>
      </c>
      <c r="C31" s="396">
        <f>SUM(C28:C30)</f>
        <v>10645795.580999998</v>
      </c>
      <c r="D31" s="398">
        <f>SUM(D28:D30)</f>
        <v>10841797.416999999</v>
      </c>
      <c r="E31" s="396">
        <f>SUM(E28:E30)</f>
        <v>1655381</v>
      </c>
    </row>
    <row r="32" spans="1:8" x14ac:dyDescent="0.25">
      <c r="A32" s="1" t="s">
        <v>323</v>
      </c>
      <c r="B32" s="207"/>
      <c r="C32" s="207"/>
      <c r="D32" s="207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12"/>
  <sheetViews>
    <sheetView workbookViewId="0">
      <selection activeCell="L39" sqref="L39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520" t="s">
        <v>481</v>
      </c>
    </row>
    <row r="2" spans="1:18" ht="13.5" x14ac:dyDescent="0.25">
      <c r="A2" s="519"/>
    </row>
    <row r="3" spans="1:18" ht="13.5" x14ac:dyDescent="0.25">
      <c r="A3" s="519" t="s">
        <v>431</v>
      </c>
    </row>
    <row r="6" spans="1:18" x14ac:dyDescent="0.2">
      <c r="A6" s="666"/>
      <c r="B6" s="665" t="s">
        <v>416</v>
      </c>
      <c r="C6" s="665" t="s">
        <v>417</v>
      </c>
      <c r="D6" s="665" t="s">
        <v>418</v>
      </c>
      <c r="E6" s="665" t="s">
        <v>419</v>
      </c>
      <c r="F6" s="665" t="s">
        <v>420</v>
      </c>
      <c r="G6" s="665" t="s">
        <v>421</v>
      </c>
      <c r="H6" s="665" t="s">
        <v>422</v>
      </c>
      <c r="I6" s="665" t="s">
        <v>423</v>
      </c>
      <c r="J6" s="665" t="s">
        <v>424</v>
      </c>
      <c r="K6" s="665" t="s">
        <v>425</v>
      </c>
      <c r="L6" s="665" t="s">
        <v>426</v>
      </c>
      <c r="M6" s="665" t="s">
        <v>432</v>
      </c>
      <c r="N6" s="665" t="s">
        <v>427</v>
      </c>
      <c r="O6" s="665" t="s">
        <v>433</v>
      </c>
      <c r="P6" s="665" t="s">
        <v>428</v>
      </c>
      <c r="Q6" s="665" t="s">
        <v>429</v>
      </c>
      <c r="R6" s="665" t="s">
        <v>334</v>
      </c>
    </row>
    <row r="7" spans="1:18" x14ac:dyDescent="0.2">
      <c r="A7" s="666"/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</row>
    <row r="8" spans="1:18" ht="15" x14ac:dyDescent="0.25">
      <c r="A8" s="521"/>
      <c r="B8" s="540" t="s">
        <v>28</v>
      </c>
      <c r="C8" s="522">
        <v>62.367000000000147</v>
      </c>
      <c r="D8" s="522">
        <v>0</v>
      </c>
      <c r="E8" s="522">
        <v>12255.639999999992</v>
      </c>
      <c r="F8" s="522">
        <v>210.18999999999974</v>
      </c>
      <c r="G8" s="522">
        <v>53244.249999999738</v>
      </c>
      <c r="H8" s="522">
        <v>452.4410000000006</v>
      </c>
      <c r="I8" s="522">
        <v>121328.99999999965</v>
      </c>
      <c r="J8" s="522">
        <v>754.15499999999531</v>
      </c>
      <c r="K8" s="522">
        <v>55858.229999999829</v>
      </c>
      <c r="L8" s="522">
        <v>268.28999999999985</v>
      </c>
      <c r="M8" s="522">
        <v>12884.201000000023</v>
      </c>
      <c r="N8" s="522">
        <v>25299.533845999988</v>
      </c>
      <c r="O8" s="522">
        <v>93382.839358000114</v>
      </c>
      <c r="P8" s="522">
        <v>257318.76400000008</v>
      </c>
      <c r="Q8" s="522">
        <v>118682.37320400011</v>
      </c>
      <c r="R8" s="522">
        <v>376001.13720400166</v>
      </c>
    </row>
    <row r="9" spans="1:18" ht="15" x14ac:dyDescent="0.25">
      <c r="A9" s="521"/>
      <c r="B9" s="540" t="s">
        <v>30</v>
      </c>
      <c r="C9" s="522">
        <v>0</v>
      </c>
      <c r="D9" s="522">
        <v>0</v>
      </c>
      <c r="E9" s="522">
        <v>0</v>
      </c>
      <c r="F9" s="522">
        <v>0</v>
      </c>
      <c r="G9" s="522">
        <v>0</v>
      </c>
      <c r="H9" s="522">
        <v>0</v>
      </c>
      <c r="I9" s="522">
        <v>0</v>
      </c>
      <c r="J9" s="522">
        <v>0</v>
      </c>
      <c r="K9" s="522">
        <v>0</v>
      </c>
      <c r="L9" s="522">
        <v>0</v>
      </c>
      <c r="M9" s="522">
        <v>0</v>
      </c>
      <c r="N9" s="522">
        <v>0</v>
      </c>
      <c r="O9" s="522">
        <v>201705.82573700004</v>
      </c>
      <c r="P9" s="522">
        <v>0</v>
      </c>
      <c r="Q9" s="522">
        <v>201705.82573700004</v>
      </c>
      <c r="R9" s="522">
        <v>201705.82573700004</v>
      </c>
    </row>
    <row r="10" spans="1:18" ht="15" x14ac:dyDescent="0.25">
      <c r="A10" s="521"/>
      <c r="B10" s="540" t="s">
        <v>27</v>
      </c>
      <c r="C10" s="522">
        <v>3.7439999999999882</v>
      </c>
      <c r="D10" s="522">
        <v>0</v>
      </c>
      <c r="E10" s="522">
        <v>28200.433699999954</v>
      </c>
      <c r="F10" s="522">
        <v>649.64189999999428</v>
      </c>
      <c r="G10" s="522">
        <v>79365.549320000107</v>
      </c>
      <c r="H10" s="522">
        <v>992.31600000000094</v>
      </c>
      <c r="I10" s="522">
        <v>388489.73650000058</v>
      </c>
      <c r="J10" s="522">
        <v>3137.8767000000125</v>
      </c>
      <c r="K10" s="522">
        <v>79107.021999999706</v>
      </c>
      <c r="L10" s="522">
        <v>710.92219999999782</v>
      </c>
      <c r="M10" s="522">
        <v>9953.1478499999921</v>
      </c>
      <c r="N10" s="522">
        <v>4.6431199999999997</v>
      </c>
      <c r="O10" s="522">
        <v>110782.00197100041</v>
      </c>
      <c r="P10" s="522">
        <v>590610.39017000108</v>
      </c>
      <c r="Q10" s="522">
        <v>110786.64509100044</v>
      </c>
      <c r="R10" s="522">
        <v>701397.03526099946</v>
      </c>
    </row>
    <row r="11" spans="1:18" ht="15" x14ac:dyDescent="0.25">
      <c r="A11" s="521"/>
      <c r="B11" s="540" t="s">
        <v>430</v>
      </c>
      <c r="C11" s="522">
        <v>0</v>
      </c>
      <c r="D11" s="522">
        <v>0</v>
      </c>
      <c r="E11" s="522">
        <v>107.27500000000006</v>
      </c>
      <c r="F11" s="522">
        <v>2.8149999999999973</v>
      </c>
      <c r="G11" s="522">
        <v>224.43299999999965</v>
      </c>
      <c r="H11" s="522">
        <v>8.5029999999999983</v>
      </c>
      <c r="I11" s="522">
        <v>2625.8250000000016</v>
      </c>
      <c r="J11" s="522">
        <v>42.285000000000039</v>
      </c>
      <c r="K11" s="522">
        <v>1350.5699999999993</v>
      </c>
      <c r="L11" s="522">
        <v>3.9149999999999983</v>
      </c>
      <c r="M11" s="522">
        <v>18.884999999999998</v>
      </c>
      <c r="N11" s="522">
        <v>40.072564</v>
      </c>
      <c r="O11" s="522">
        <v>11417.192008000029</v>
      </c>
      <c r="P11" s="522">
        <v>4384.5060000000012</v>
      </c>
      <c r="Q11" s="522">
        <v>11457.264572000031</v>
      </c>
      <c r="R11" s="522">
        <v>15841.770572000021</v>
      </c>
    </row>
    <row r="12" spans="1:18" ht="15" x14ac:dyDescent="0.25">
      <c r="A12" s="521"/>
      <c r="B12" s="541" t="s">
        <v>15</v>
      </c>
      <c r="C12" s="542">
        <f>SUM(C8:C11)</f>
        <v>66.111000000000132</v>
      </c>
      <c r="D12" s="542">
        <f t="shared" ref="D12:R12" si="0">SUM(D8:D11)</f>
        <v>0</v>
      </c>
      <c r="E12" s="542">
        <f t="shared" si="0"/>
        <v>40563.348699999951</v>
      </c>
      <c r="F12" s="542">
        <f t="shared" si="0"/>
        <v>862.64689999999393</v>
      </c>
      <c r="G12" s="542">
        <f t="shared" si="0"/>
        <v>132834.23231999984</v>
      </c>
      <c r="H12" s="542">
        <f t="shared" si="0"/>
        <v>1453.2600000000014</v>
      </c>
      <c r="I12" s="542">
        <f t="shared" si="0"/>
        <v>512444.56150000024</v>
      </c>
      <c r="J12" s="542">
        <f t="shared" si="0"/>
        <v>3934.3167000000076</v>
      </c>
      <c r="K12" s="542">
        <f t="shared" si="0"/>
        <v>136315.82199999955</v>
      </c>
      <c r="L12" s="542">
        <f t="shared" si="0"/>
        <v>983.12719999999763</v>
      </c>
      <c r="M12" s="542">
        <f t="shared" si="0"/>
        <v>22856.233850000015</v>
      </c>
      <c r="N12" s="542">
        <f t="shared" si="0"/>
        <v>25344.249529999986</v>
      </c>
      <c r="O12" s="542">
        <f t="shared" si="0"/>
        <v>417287.85907400062</v>
      </c>
      <c r="P12" s="542">
        <f t="shared" si="0"/>
        <v>852313.66017000121</v>
      </c>
      <c r="Q12" s="542">
        <f t="shared" si="0"/>
        <v>442632.10860400059</v>
      </c>
      <c r="R12" s="542">
        <f t="shared" si="0"/>
        <v>1294945.7687740012</v>
      </c>
    </row>
  </sheetData>
  <mergeCells count="18">
    <mergeCell ref="F6:F7"/>
    <mergeCell ref="A6:A7"/>
    <mergeCell ref="B6:B7"/>
    <mergeCell ref="C6:C7"/>
    <mergeCell ref="D6:D7"/>
    <mergeCell ref="E6:E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P54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480</v>
      </c>
      <c r="B1" s="20"/>
      <c r="C1" s="20"/>
      <c r="D1" s="20"/>
      <c r="E1" s="20"/>
      <c r="F1" s="20"/>
      <c r="G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20"/>
      <c r="G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325</v>
      </c>
      <c r="D3" s="543"/>
      <c r="E3" s="543"/>
      <c r="F3" s="20"/>
      <c r="G3" s="20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F4" s="20"/>
      <c r="G4" s="20"/>
      <c r="H4" s="276"/>
      <c r="I4" s="276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492.524</v>
      </c>
      <c r="C5" s="362">
        <v>560.71864900000014</v>
      </c>
      <c r="D5" s="49">
        <v>0</v>
      </c>
      <c r="E5" s="200">
        <f>SUM(B5:D5)</f>
        <v>1053.2426490000003</v>
      </c>
      <c r="F5" s="20"/>
      <c r="H5" s="28"/>
      <c r="I5" s="276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517.90899999999988</v>
      </c>
      <c r="C6" s="362">
        <v>587.75810400000012</v>
      </c>
      <c r="D6" s="49">
        <v>0</v>
      </c>
      <c r="E6" s="200">
        <f>SUM(B6:D6)</f>
        <v>1105.6671040000001</v>
      </c>
      <c r="F6" s="20"/>
      <c r="H6" s="28"/>
      <c r="I6" s="276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617.94500000000005</v>
      </c>
      <c r="C7" s="362">
        <v>798.25650199999995</v>
      </c>
      <c r="D7" s="49">
        <v>0</v>
      </c>
      <c r="E7" s="200">
        <f>SUM(B7:D7)</f>
        <v>1416.2015019999999</v>
      </c>
      <c r="F7" s="20"/>
      <c r="H7" s="28"/>
      <c r="I7" s="276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635.6869999999999</v>
      </c>
      <c r="C8" s="362">
        <v>791.5583529999999</v>
      </c>
      <c r="D8" s="49">
        <v>0</v>
      </c>
      <c r="E8" s="200">
        <f>SUM(B8:D8)</f>
        <v>1427.2453529999998</v>
      </c>
      <c r="F8" s="20"/>
      <c r="H8" s="28"/>
      <c r="I8" s="276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689.94669999999996</v>
      </c>
      <c r="C9" s="362">
        <v>857.39783399999988</v>
      </c>
      <c r="D9" s="49">
        <v>0</v>
      </c>
      <c r="E9" s="200">
        <f>SUM(B9:D9)</f>
        <v>1547.3445339999998</v>
      </c>
      <c r="F9" s="20"/>
      <c r="H9" s="28"/>
      <c r="I9" s="276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689.279</v>
      </c>
      <c r="C10" s="362">
        <v>870.11167000000012</v>
      </c>
      <c r="D10" s="49">
        <v>0</v>
      </c>
      <c r="E10" s="200">
        <f t="shared" ref="E10:E16" si="0">SUM(B10:D10)</f>
        <v>1559.3906700000002</v>
      </c>
      <c r="F10" s="20"/>
      <c r="H10" s="28"/>
      <c r="I10" s="276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757.17700000000013</v>
      </c>
      <c r="C11" s="362">
        <v>841.09269700000004</v>
      </c>
      <c r="D11" s="49">
        <v>0</v>
      </c>
      <c r="E11" s="200">
        <f t="shared" si="0"/>
        <v>1598.2696970000002</v>
      </c>
      <c r="F11" s="20"/>
      <c r="H11" s="28"/>
      <c r="I11" s="276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755.87800000000004</v>
      </c>
      <c r="C12" s="362">
        <v>916.70708000000002</v>
      </c>
      <c r="D12" s="49">
        <v>0</v>
      </c>
      <c r="E12" s="200">
        <f t="shared" si="0"/>
        <v>1672.5850800000001</v>
      </c>
      <c r="F12" s="20"/>
      <c r="H12" s="28"/>
      <c r="I12" s="276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721.36000000000013</v>
      </c>
      <c r="C13" s="362">
        <v>766.80109800000014</v>
      </c>
      <c r="D13" s="49">
        <v>0</v>
      </c>
      <c r="E13" s="200">
        <f t="shared" si="0"/>
        <v>1488.1610980000003</v>
      </c>
      <c r="F13" s="20"/>
      <c r="H13" s="28"/>
      <c r="I13" s="276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731.64699999999993</v>
      </c>
      <c r="C14" s="362">
        <v>767.6140200000001</v>
      </c>
      <c r="D14" s="49">
        <v>0</v>
      </c>
      <c r="E14" s="200">
        <f t="shared" si="0"/>
        <v>1499.2610199999999</v>
      </c>
      <c r="F14" s="20"/>
      <c r="H14" s="28"/>
      <c r="I14" s="276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644.46699999999998</v>
      </c>
      <c r="C15" s="362">
        <v>786.45725800000002</v>
      </c>
      <c r="D15" s="49">
        <v>0</v>
      </c>
      <c r="E15" s="200">
        <f t="shared" si="0"/>
        <v>1430.924258</v>
      </c>
      <c r="F15" s="20"/>
      <c r="H15" s="28"/>
      <c r="I15" s="276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661.28899999999999</v>
      </c>
      <c r="C16" s="362">
        <v>803.09067300000015</v>
      </c>
      <c r="D16" s="49">
        <v>0</v>
      </c>
      <c r="E16" s="200">
        <f t="shared" si="0"/>
        <v>1464.3796730000001</v>
      </c>
      <c r="F16" s="20"/>
      <c r="H16" s="28"/>
      <c r="I16" s="28"/>
      <c r="J16" s="28"/>
      <c r="K16" s="28"/>
      <c r="L16" s="28"/>
      <c r="M16" s="28"/>
      <c r="N16" s="28"/>
    </row>
    <row r="17" spans="1:16" ht="13.5" customHeight="1" x14ac:dyDescent="0.25">
      <c r="A17" s="233" t="s">
        <v>15</v>
      </c>
      <c r="B17" s="199">
        <f>+SUM(B5:B16)</f>
        <v>7915.108699999998</v>
      </c>
      <c r="C17" s="199">
        <f>+SUM(C5:C16)</f>
        <v>9347.5639380000011</v>
      </c>
      <c r="D17" s="199">
        <f>+SUM(D5:D16)</f>
        <v>0</v>
      </c>
      <c r="E17" s="200">
        <f>SUM(E5:E16)</f>
        <v>17262.672638</v>
      </c>
      <c r="F17" s="20"/>
      <c r="G17" s="20"/>
      <c r="H17" s="28"/>
      <c r="I17" s="28"/>
      <c r="J17" s="28"/>
      <c r="K17" s="28"/>
      <c r="L17" s="28"/>
      <c r="M17" s="28"/>
      <c r="N17" s="28"/>
    </row>
    <row r="18" spans="1:16" ht="13.5" customHeight="1" x14ac:dyDescent="0.25">
      <c r="A18" s="20"/>
      <c r="B18" s="20"/>
      <c r="C18" s="20"/>
      <c r="D18" s="20"/>
      <c r="E18" s="78"/>
      <c r="F18" s="20"/>
      <c r="G18" s="20"/>
      <c r="H18" s="28"/>
      <c r="I18" s="28"/>
      <c r="J18" s="28"/>
      <c r="K18" s="28"/>
      <c r="L18" s="28"/>
      <c r="M18" s="28"/>
      <c r="N18" s="28"/>
    </row>
    <row r="19" spans="1:16" ht="13.5" customHeight="1" x14ac:dyDescent="0.25">
      <c r="A19" s="20"/>
      <c r="B19" s="20"/>
      <c r="C19" s="20"/>
      <c r="D19" s="20"/>
      <c r="E19" s="20"/>
      <c r="F19" s="20"/>
      <c r="G19" s="20"/>
      <c r="H19" s="28"/>
      <c r="I19" s="28"/>
      <c r="J19" s="28"/>
      <c r="K19" s="28"/>
    </row>
    <row r="20" spans="1:16" ht="13.5" customHeight="1" x14ac:dyDescent="0.25">
      <c r="A20" s="543"/>
      <c r="B20" s="543"/>
      <c r="C20" s="544" t="s">
        <v>483</v>
      </c>
      <c r="D20" s="543"/>
      <c r="E20" s="543"/>
      <c r="F20" s="20"/>
      <c r="G20" s="20"/>
      <c r="H20" s="28"/>
      <c r="I20" s="28"/>
      <c r="J20" s="28"/>
      <c r="K20" s="28"/>
    </row>
    <row r="21" spans="1:16" ht="13.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F21" s="20"/>
      <c r="G21" s="20"/>
      <c r="H21" s="28"/>
      <c r="I21" s="28"/>
      <c r="J21" s="28"/>
      <c r="K21" s="28"/>
      <c r="L21" s="28"/>
      <c r="M21" s="28"/>
      <c r="N21" s="28"/>
    </row>
    <row r="22" spans="1:16" ht="13.5" customHeight="1" x14ac:dyDescent="0.25">
      <c r="A22" s="57" t="s">
        <v>2</v>
      </c>
      <c r="B22" s="362">
        <v>761.46900000000005</v>
      </c>
      <c r="C22" s="362">
        <v>517.90574499999991</v>
      </c>
      <c r="D22" s="49">
        <v>0</v>
      </c>
      <c r="E22" s="200">
        <f>SUM(B22:D22)</f>
        <v>1279.3747450000001</v>
      </c>
      <c r="G22" s="219"/>
      <c r="H22" s="219"/>
      <c r="I22" s="28"/>
      <c r="J22" s="28"/>
      <c r="K22" s="28"/>
      <c r="L22" s="28"/>
      <c r="M22" s="28"/>
      <c r="N22" s="28"/>
    </row>
    <row r="23" spans="1:16" ht="13.5" customHeight="1" x14ac:dyDescent="0.25">
      <c r="A23" s="57" t="s">
        <v>3</v>
      </c>
      <c r="B23" s="362">
        <v>696.57</v>
      </c>
      <c r="C23" s="362">
        <v>473.21232499999996</v>
      </c>
      <c r="D23" s="49">
        <v>0</v>
      </c>
      <c r="E23" s="200">
        <f>SUM(B23:D23)</f>
        <v>1169.7823250000001</v>
      </c>
      <c r="F23" s="20"/>
      <c r="G23" s="219"/>
      <c r="H23" s="219"/>
      <c r="I23" s="28"/>
      <c r="J23" s="28"/>
      <c r="K23" s="28"/>
      <c r="L23" s="28"/>
      <c r="M23" s="28"/>
      <c r="N23" s="28"/>
    </row>
    <row r="24" spans="1:16" ht="13.5" customHeight="1" x14ac:dyDescent="0.25">
      <c r="A24" s="57" t="s">
        <v>4</v>
      </c>
      <c r="B24" s="362">
        <v>825.69200000000001</v>
      </c>
      <c r="C24" s="362">
        <v>456.47985000000006</v>
      </c>
      <c r="D24" s="49">
        <v>0</v>
      </c>
      <c r="E24" s="200">
        <f>SUM(B24:D24)</f>
        <v>1282.1718500000002</v>
      </c>
      <c r="F24" s="20"/>
      <c r="G24" s="219"/>
      <c r="H24" s="219"/>
      <c r="I24" s="28"/>
      <c r="J24" s="28"/>
      <c r="K24" s="28"/>
      <c r="L24" s="28"/>
      <c r="M24" s="28"/>
      <c r="N24" s="28"/>
    </row>
    <row r="25" spans="1:16" ht="13.5" customHeight="1" x14ac:dyDescent="0.25">
      <c r="A25" s="57" t="s">
        <v>5</v>
      </c>
      <c r="B25" s="362">
        <v>870.74099999999976</v>
      </c>
      <c r="C25" s="362">
        <v>498.23104600000005</v>
      </c>
      <c r="D25" s="49">
        <v>0</v>
      </c>
      <c r="E25" s="200">
        <f>SUM(B25:D25)</f>
        <v>1368.9720459999999</v>
      </c>
      <c r="F25" s="20"/>
      <c r="G25" s="219"/>
      <c r="H25" s="219"/>
      <c r="I25" s="28"/>
      <c r="J25" s="28"/>
      <c r="K25" s="28"/>
      <c r="L25" s="28"/>
      <c r="M25" s="28"/>
      <c r="N25" s="28"/>
    </row>
    <row r="26" spans="1:16" ht="13.5" customHeight="1" x14ac:dyDescent="0.25">
      <c r="A26" s="57" t="s">
        <v>6</v>
      </c>
      <c r="B26" s="362">
        <v>930.72500000000014</v>
      </c>
      <c r="C26" s="362">
        <v>538.9445199999999</v>
      </c>
      <c r="D26" s="49">
        <v>0</v>
      </c>
      <c r="E26" s="200">
        <f t="shared" ref="E26:E33" si="1">SUM(B26:D26)</f>
        <v>1469.6695199999999</v>
      </c>
      <c r="F26" s="20"/>
      <c r="G26" s="219"/>
      <c r="H26" s="219"/>
    </row>
    <row r="27" spans="1:16" ht="13.5" customHeight="1" x14ac:dyDescent="0.25">
      <c r="A27" s="57" t="s">
        <v>7</v>
      </c>
      <c r="B27" s="362">
        <v>911.41099999999994</v>
      </c>
      <c r="C27" s="362">
        <v>609.520712</v>
      </c>
      <c r="D27" s="49">
        <v>0</v>
      </c>
      <c r="E27" s="200">
        <f t="shared" si="1"/>
        <v>1520.9317120000001</v>
      </c>
      <c r="F27" s="20"/>
      <c r="G27" s="219"/>
      <c r="H27" s="219"/>
    </row>
    <row r="28" spans="1:16" ht="13.5" customHeight="1" x14ac:dyDescent="0.25">
      <c r="A28" s="57" t="s">
        <v>8</v>
      </c>
      <c r="B28" s="362">
        <v>1030.1359999999997</v>
      </c>
      <c r="C28" s="362">
        <v>643.62711499999978</v>
      </c>
      <c r="D28" s="49">
        <v>0</v>
      </c>
      <c r="E28" s="200">
        <f t="shared" si="1"/>
        <v>1673.7631149999995</v>
      </c>
      <c r="F28" s="20"/>
      <c r="G28" s="219"/>
      <c r="H28" s="219"/>
    </row>
    <row r="29" spans="1:16" ht="13.5" customHeight="1" x14ac:dyDescent="0.25">
      <c r="A29" s="57" t="s">
        <v>9</v>
      </c>
      <c r="B29" s="362">
        <v>1035.1529599999999</v>
      </c>
      <c r="C29" s="362">
        <v>622.20383000000004</v>
      </c>
      <c r="D29" s="49">
        <v>0</v>
      </c>
      <c r="E29" s="200">
        <f t="shared" si="1"/>
        <v>1657.3567899999998</v>
      </c>
      <c r="F29" s="20"/>
      <c r="G29" s="219"/>
      <c r="H29" s="219"/>
      <c r="N29" s="28"/>
      <c r="O29" s="28"/>
      <c r="P29" s="28"/>
    </row>
    <row r="30" spans="1:16" ht="13.5" customHeight="1" x14ac:dyDescent="0.25">
      <c r="A30" s="57" t="s">
        <v>10</v>
      </c>
      <c r="B30" s="362">
        <v>916.64599999999984</v>
      </c>
      <c r="C30" s="362">
        <v>587.25528100000008</v>
      </c>
      <c r="D30" s="49">
        <v>0</v>
      </c>
      <c r="E30" s="200">
        <f t="shared" si="1"/>
        <v>1503.9012809999999</v>
      </c>
      <c r="F30" s="20"/>
      <c r="G30" s="219"/>
      <c r="H30" s="219"/>
      <c r="N30" s="28"/>
      <c r="O30" s="28"/>
      <c r="P30" s="28"/>
    </row>
    <row r="31" spans="1:16" ht="13.5" customHeight="1" x14ac:dyDescent="0.25">
      <c r="A31" s="57" t="s">
        <v>11</v>
      </c>
      <c r="B31" s="362">
        <v>957.3069999999999</v>
      </c>
      <c r="C31" s="362">
        <v>591.62311600000021</v>
      </c>
      <c r="D31" s="49">
        <v>0</v>
      </c>
      <c r="E31" s="200">
        <f t="shared" si="1"/>
        <v>1548.930116</v>
      </c>
      <c r="F31" s="20"/>
      <c r="G31" s="219"/>
      <c r="H31" s="219"/>
    </row>
    <row r="32" spans="1:16" ht="13.5" customHeight="1" x14ac:dyDescent="0.25">
      <c r="A32" s="54" t="s">
        <v>12</v>
      </c>
      <c r="B32" s="362">
        <v>849.19326999999998</v>
      </c>
      <c r="C32" s="362">
        <v>534.36065099999996</v>
      </c>
      <c r="D32" s="49">
        <v>0</v>
      </c>
      <c r="E32" s="200">
        <f t="shared" si="1"/>
        <v>1383.5539209999999</v>
      </c>
      <c r="F32" s="20"/>
      <c r="G32" s="219"/>
      <c r="H32" s="219"/>
    </row>
    <row r="33" spans="1:8" ht="13.5" customHeight="1" x14ac:dyDescent="0.25">
      <c r="A33" s="57" t="s">
        <v>13</v>
      </c>
      <c r="B33" s="362">
        <v>852.96119999999996</v>
      </c>
      <c r="C33" s="362">
        <v>532.47602200000006</v>
      </c>
      <c r="D33" s="49">
        <v>0</v>
      </c>
      <c r="E33" s="200">
        <f t="shared" si="1"/>
        <v>1385.437222</v>
      </c>
      <c r="F33" s="20"/>
      <c r="G33" s="219"/>
      <c r="H33" s="219"/>
    </row>
    <row r="34" spans="1:8" ht="13.5" customHeight="1" x14ac:dyDescent="0.25">
      <c r="A34" s="234" t="s">
        <v>15</v>
      </c>
      <c r="B34" s="242">
        <f>SUM(B22:B33)</f>
        <v>10638.004429999999</v>
      </c>
      <c r="C34" s="242">
        <f>SUM(C22:C33)</f>
        <v>6605.8402129999995</v>
      </c>
      <c r="D34" s="242">
        <f>SUM(D22:D33)</f>
        <v>0</v>
      </c>
      <c r="E34" s="242">
        <f>SUM(E22:E33)</f>
        <v>17243.844643</v>
      </c>
      <c r="F34" s="20"/>
      <c r="G34" s="20"/>
    </row>
    <row r="35" spans="1:8" ht="13.5" customHeight="1" x14ac:dyDescent="0.25">
      <c r="A35" s="110"/>
      <c r="B35" s="96"/>
      <c r="C35" s="78"/>
      <c r="D35" s="111"/>
      <c r="E35" s="78"/>
      <c r="F35" s="20"/>
      <c r="G35" s="20"/>
    </row>
    <row r="36" spans="1:8" ht="13.5" customHeight="1" x14ac:dyDescent="0.25">
      <c r="A36" s="112" t="s">
        <v>17</v>
      </c>
      <c r="B36" s="78"/>
      <c r="C36" s="78"/>
      <c r="D36" s="78"/>
      <c r="E36" s="78"/>
      <c r="F36" s="78"/>
      <c r="G36" s="20"/>
    </row>
    <row r="37" spans="1:8" ht="13.5" customHeight="1" x14ac:dyDescent="0.25">
      <c r="A37" s="113" t="s">
        <v>20</v>
      </c>
      <c r="B37" s="78"/>
      <c r="C37" s="78"/>
      <c r="D37" s="78"/>
      <c r="E37" s="78"/>
      <c r="F37" s="78"/>
      <c r="G37" s="20"/>
    </row>
    <row r="38" spans="1:8" ht="13.5" customHeight="1" x14ac:dyDescent="0.25">
      <c r="A38" s="113" t="s">
        <v>21</v>
      </c>
      <c r="B38" s="78"/>
      <c r="C38" s="78"/>
      <c r="D38" s="78"/>
      <c r="E38" s="78"/>
      <c r="F38" s="78"/>
      <c r="G38" s="20"/>
    </row>
    <row r="39" spans="1:8" ht="13.5" customHeight="1" x14ac:dyDescent="0.25">
      <c r="A39" s="99"/>
      <c r="B39" s="28"/>
      <c r="C39" s="28"/>
      <c r="D39" s="28"/>
      <c r="E39" s="28"/>
      <c r="F39" s="28"/>
    </row>
    <row r="40" spans="1:8" ht="13.5" customHeight="1" x14ac:dyDescent="0.25">
      <c r="A40" s="100"/>
      <c r="B40" s="28"/>
      <c r="C40" s="28"/>
      <c r="D40" s="28"/>
      <c r="E40" s="28"/>
      <c r="F40" s="28"/>
    </row>
    <row r="41" spans="1:8" ht="20.45" customHeight="1" x14ac:dyDescent="0.25">
      <c r="A41" s="28"/>
      <c r="B41" s="28"/>
      <c r="C41" s="28"/>
      <c r="D41" s="28"/>
      <c r="E41" s="28"/>
      <c r="F41" s="28"/>
    </row>
    <row r="42" spans="1:8" ht="20.45" customHeight="1" x14ac:dyDescent="0.25">
      <c r="A42" s="28"/>
      <c r="B42" s="28"/>
      <c r="C42" s="28"/>
      <c r="D42" s="28"/>
      <c r="E42" s="28"/>
      <c r="F42" s="28"/>
    </row>
    <row r="43" spans="1:8" ht="20.45" customHeight="1" x14ac:dyDescent="0.25">
      <c r="A43" s="28"/>
      <c r="B43" s="28"/>
      <c r="C43" s="28"/>
      <c r="D43" s="28"/>
      <c r="E43" s="28"/>
      <c r="F43" s="28"/>
    </row>
    <row r="44" spans="1:8" ht="20.45" customHeight="1" x14ac:dyDescent="0.25">
      <c r="A44" s="28"/>
      <c r="B44" s="28"/>
      <c r="C44" s="28"/>
      <c r="D44" s="28"/>
      <c r="E44" s="28"/>
      <c r="F44" s="28"/>
    </row>
    <row r="45" spans="1:8" ht="20.45" customHeight="1" x14ac:dyDescent="0.25">
      <c r="A45" s="28"/>
      <c r="B45" s="28"/>
      <c r="C45" s="28"/>
      <c r="D45" s="28"/>
      <c r="E45" s="28"/>
      <c r="F45" s="28"/>
    </row>
    <row r="46" spans="1:8" ht="20.45" customHeight="1" x14ac:dyDescent="0.25">
      <c r="A46" s="28"/>
      <c r="B46" s="28"/>
      <c r="C46" s="28"/>
      <c r="D46" s="28"/>
      <c r="E46" s="28"/>
      <c r="F46" s="28"/>
    </row>
    <row r="47" spans="1:8" ht="20.45" customHeight="1" x14ac:dyDescent="0.25">
      <c r="A47" s="28"/>
      <c r="B47" s="28"/>
      <c r="C47" s="28"/>
      <c r="D47" s="28"/>
      <c r="E47" s="28"/>
      <c r="F47" s="28"/>
    </row>
    <row r="48" spans="1:8" x14ac:dyDescent="0.25">
      <c r="A48" s="28"/>
      <c r="B48" s="28"/>
      <c r="C48" s="28"/>
      <c r="D48" s="28"/>
      <c r="E48" s="28"/>
      <c r="F48" s="28"/>
    </row>
    <row r="49" spans="1:6" x14ac:dyDescent="0.25">
      <c r="A49" s="28"/>
      <c r="B49" s="28"/>
      <c r="C49" s="28"/>
      <c r="D49" s="28"/>
      <c r="E49" s="28"/>
      <c r="F49" s="28"/>
    </row>
    <row r="50" spans="1:6" x14ac:dyDescent="0.25">
      <c r="A50" s="28"/>
      <c r="B50" s="28"/>
      <c r="C50" s="28"/>
      <c r="D50" s="28"/>
      <c r="E50" s="28"/>
      <c r="F50" s="28"/>
    </row>
    <row r="51" spans="1:6" x14ac:dyDescent="0.25">
      <c r="A51" s="28"/>
      <c r="B51" s="28"/>
      <c r="C51" s="28"/>
      <c r="D51" s="28"/>
      <c r="E51" s="28"/>
      <c r="F51" s="28"/>
    </row>
    <row r="52" spans="1:6" x14ac:dyDescent="0.25">
      <c r="A52" s="28"/>
      <c r="B52" s="28"/>
      <c r="C52" s="28"/>
      <c r="D52" s="28"/>
      <c r="E52" s="28"/>
      <c r="F52" s="28"/>
    </row>
    <row r="53" spans="1:6" x14ac:dyDescent="0.25">
      <c r="A53" s="28"/>
      <c r="B53" s="28"/>
      <c r="C53" s="28"/>
      <c r="D53" s="28"/>
      <c r="E53" s="28"/>
      <c r="F53" s="28"/>
    </row>
    <row r="54" spans="1:6" x14ac:dyDescent="0.25">
      <c r="A54" s="28"/>
      <c r="B54" s="28"/>
      <c r="C54" s="28"/>
      <c r="D54" s="28"/>
      <c r="E54" s="28"/>
      <c r="F54" s="28"/>
    </row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N40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193</v>
      </c>
      <c r="D3" s="543"/>
      <c r="E3" s="543"/>
      <c r="H3" s="28"/>
      <c r="I3" s="28"/>
      <c r="J3" s="28"/>
      <c r="K3" s="28"/>
      <c r="L3" s="28"/>
      <c r="M3" s="28"/>
      <c r="N3" s="28"/>
    </row>
    <row r="4" spans="1:14" ht="28.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1616.9229999999998</v>
      </c>
      <c r="C5" s="362">
        <v>1943.2328539999999</v>
      </c>
      <c r="D5" s="360">
        <v>0</v>
      </c>
      <c r="E5" s="200">
        <f>SUM(B5:D5)</f>
        <v>3560.1558539999996</v>
      </c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1512.9691000000003</v>
      </c>
      <c r="C6" s="362">
        <v>1692.8042899999996</v>
      </c>
      <c r="D6" s="360">
        <v>0</v>
      </c>
      <c r="E6" s="200">
        <f>SUM(B6:D6)</f>
        <v>3205.7733899999998</v>
      </c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1899.3455000000001</v>
      </c>
      <c r="C7" s="362">
        <v>2110.5885490000001</v>
      </c>
      <c r="D7" s="360">
        <v>0</v>
      </c>
      <c r="E7" s="200">
        <f>SUM(B7:D7)</f>
        <v>4009.9340490000004</v>
      </c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2016.0826000000004</v>
      </c>
      <c r="C8" s="362">
        <v>2103.9643569999998</v>
      </c>
      <c r="D8" s="360">
        <v>0</v>
      </c>
      <c r="E8" s="200">
        <f>SUM(B8:D8)</f>
        <v>4120.0469570000005</v>
      </c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2197.7222999999994</v>
      </c>
      <c r="C9" s="362">
        <v>2157.0165399999996</v>
      </c>
      <c r="D9" s="360">
        <v>0</v>
      </c>
      <c r="E9" s="200">
        <f t="shared" ref="E9:E16" si="0">SUM(B9:D9)</f>
        <v>4354.7388399999991</v>
      </c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2232.9850000000001</v>
      </c>
      <c r="C10" s="362">
        <v>2203.5131710000005</v>
      </c>
      <c r="D10" s="360">
        <v>0</v>
      </c>
      <c r="E10" s="200">
        <f t="shared" si="0"/>
        <v>4436.4981710000011</v>
      </c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2359.1089999999995</v>
      </c>
      <c r="C11" s="362">
        <v>2622.4490300000002</v>
      </c>
      <c r="D11" s="360">
        <v>0</v>
      </c>
      <c r="E11" s="200">
        <f t="shared" si="0"/>
        <v>4981.5580300000001</v>
      </c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2389.4976999999999</v>
      </c>
      <c r="C12" s="362">
        <v>2652.0102199999988</v>
      </c>
      <c r="D12" s="360">
        <v>0</v>
      </c>
      <c r="E12" s="200">
        <f t="shared" si="0"/>
        <v>5041.5079199999982</v>
      </c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2137.9740000000002</v>
      </c>
      <c r="C13" s="362">
        <v>2324.0666160000001</v>
      </c>
      <c r="D13" s="360">
        <v>0</v>
      </c>
      <c r="E13" s="200">
        <f t="shared" si="0"/>
        <v>4462.0406160000002</v>
      </c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2201.1680000000001</v>
      </c>
      <c r="C14" s="362">
        <v>2325.6721960000004</v>
      </c>
      <c r="D14" s="360">
        <v>0</v>
      </c>
      <c r="E14" s="200">
        <f t="shared" si="0"/>
        <v>4526.840196000001</v>
      </c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1890.268</v>
      </c>
      <c r="C15" s="362">
        <v>2253.9344650000007</v>
      </c>
      <c r="D15" s="360">
        <v>0</v>
      </c>
      <c r="E15" s="200">
        <f t="shared" si="0"/>
        <v>4144.2024650000003</v>
      </c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1899.1240000000003</v>
      </c>
      <c r="C16" s="362">
        <v>2313.8648150000004</v>
      </c>
      <c r="D16" s="360">
        <v>0</v>
      </c>
      <c r="E16" s="200">
        <f t="shared" si="0"/>
        <v>4212.9888150000006</v>
      </c>
      <c r="F16" s="30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200">
        <f>+SUM(B5:B16)</f>
        <v>24353.168200000004</v>
      </c>
      <c r="C17" s="200">
        <f>+SUM(C5:C16)</f>
        <v>26703.117103</v>
      </c>
      <c r="D17" s="200">
        <f>+SUM(D5:D16)</f>
        <v>0</v>
      </c>
      <c r="E17" s="361">
        <f>SUM(E5:E16)</f>
        <v>51056.285302999997</v>
      </c>
      <c r="F17" s="3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134"/>
      <c r="F18" s="3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3"/>
      <c r="B20" s="543"/>
      <c r="C20" s="544" t="s">
        <v>194</v>
      </c>
      <c r="D20" s="543"/>
      <c r="E20" s="543"/>
      <c r="H20" s="28"/>
      <c r="I20" s="28"/>
      <c r="J20" s="28"/>
      <c r="K20" s="28"/>
      <c r="L20" s="28"/>
      <c r="M20" s="28"/>
      <c r="N20" s="28"/>
    </row>
    <row r="21" spans="1:14" ht="27.7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999.11599999999999</v>
      </c>
      <c r="C22" s="362">
        <v>296.94733499999995</v>
      </c>
      <c r="D22" s="85">
        <v>0</v>
      </c>
      <c r="E22" s="199">
        <f>SUM(B22:D22)</f>
        <v>1296.0633349999998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901.28800000000012</v>
      </c>
      <c r="C23" s="362">
        <v>323.14360200000004</v>
      </c>
      <c r="D23" s="85">
        <v>0</v>
      </c>
      <c r="E23" s="199">
        <f>SUM(B23:D23)</f>
        <v>1224.4316020000001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1136.4520000000002</v>
      </c>
      <c r="C24" s="362">
        <v>354.96460000000002</v>
      </c>
      <c r="D24" s="85">
        <v>0</v>
      </c>
      <c r="E24" s="199">
        <f>SUM(B24:D24)</f>
        <v>1491.4166000000002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1143.2080000000001</v>
      </c>
      <c r="C25" s="362">
        <v>331.99953500000004</v>
      </c>
      <c r="D25" s="85">
        <v>0</v>
      </c>
      <c r="E25" s="199">
        <f>SUM(B25:D25)</f>
        <v>1475.207535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1308.68</v>
      </c>
      <c r="C26" s="362">
        <v>375.38116499999995</v>
      </c>
      <c r="D26" s="85">
        <v>0</v>
      </c>
      <c r="E26" s="199">
        <f>SUM(B26:D26)</f>
        <v>1684.0611650000001</v>
      </c>
    </row>
    <row r="27" spans="1:14" ht="13.5" customHeight="1" x14ac:dyDescent="0.25">
      <c r="A27" s="54" t="s">
        <v>7</v>
      </c>
      <c r="B27" s="362">
        <v>1343.77</v>
      </c>
      <c r="C27" s="362">
        <v>446.96049800000009</v>
      </c>
      <c r="D27" s="85">
        <v>0</v>
      </c>
      <c r="E27" s="199">
        <f t="shared" ref="E27:E33" si="1">SUM(B27:D27)</f>
        <v>1790.7304980000001</v>
      </c>
    </row>
    <row r="28" spans="1:14" ht="13.5" customHeight="1" x14ac:dyDescent="0.25">
      <c r="A28" s="54" t="s">
        <v>8</v>
      </c>
      <c r="B28" s="362">
        <v>1377.3989999999997</v>
      </c>
      <c r="C28" s="362">
        <v>602.98141700000008</v>
      </c>
      <c r="D28" s="85">
        <v>0</v>
      </c>
      <c r="E28" s="199">
        <f t="shared" si="1"/>
        <v>1980.3804169999999</v>
      </c>
    </row>
    <row r="29" spans="1:14" ht="13.5" customHeight="1" x14ac:dyDescent="0.25">
      <c r="A29" s="54" t="s">
        <v>9</v>
      </c>
      <c r="B29" s="362">
        <v>1301.6310000000001</v>
      </c>
      <c r="C29" s="362">
        <v>554.7867950000001</v>
      </c>
      <c r="D29" s="85">
        <v>0</v>
      </c>
      <c r="E29" s="199">
        <f t="shared" si="1"/>
        <v>1856.4177950000003</v>
      </c>
    </row>
    <row r="30" spans="1:14" ht="13.5" customHeight="1" x14ac:dyDescent="0.25">
      <c r="A30" s="54" t="s">
        <v>10</v>
      </c>
      <c r="B30" s="362">
        <v>1237.2889999999998</v>
      </c>
      <c r="C30" s="362">
        <v>418.56830000000002</v>
      </c>
      <c r="D30" s="85">
        <v>0</v>
      </c>
      <c r="E30" s="199">
        <f t="shared" si="1"/>
        <v>1655.8572999999997</v>
      </c>
    </row>
    <row r="31" spans="1:14" ht="13.5" customHeight="1" x14ac:dyDescent="0.25">
      <c r="A31" s="54" t="s">
        <v>11</v>
      </c>
      <c r="B31" s="362">
        <v>1224.9749999999997</v>
      </c>
      <c r="C31" s="362">
        <v>507.49867499999993</v>
      </c>
      <c r="D31" s="85">
        <v>0</v>
      </c>
      <c r="E31" s="199">
        <f t="shared" si="1"/>
        <v>1732.4736749999997</v>
      </c>
    </row>
    <row r="32" spans="1:14" ht="13.5" customHeight="1" x14ac:dyDescent="0.25">
      <c r="A32" s="54" t="s">
        <v>12</v>
      </c>
      <c r="B32" s="362">
        <v>1010.6179999999999</v>
      </c>
      <c r="C32" s="362">
        <v>452.20017999999999</v>
      </c>
      <c r="D32" s="85">
        <v>0</v>
      </c>
      <c r="E32" s="199">
        <f t="shared" si="1"/>
        <v>1462.81818</v>
      </c>
    </row>
    <row r="33" spans="1:6" ht="13.5" customHeight="1" x14ac:dyDescent="0.25">
      <c r="A33" s="54" t="s">
        <v>13</v>
      </c>
      <c r="B33" s="362">
        <v>1067.057</v>
      </c>
      <c r="C33" s="362">
        <v>517.41590999999994</v>
      </c>
      <c r="D33" s="85">
        <v>0</v>
      </c>
      <c r="E33" s="199">
        <f t="shared" si="1"/>
        <v>1584.47291</v>
      </c>
    </row>
    <row r="34" spans="1:6" ht="13.5" customHeight="1" x14ac:dyDescent="0.25">
      <c r="A34" s="234" t="s">
        <v>15</v>
      </c>
      <c r="B34" s="199">
        <f>SUM(B22:B33)</f>
        <v>14051.483</v>
      </c>
      <c r="C34" s="199">
        <f>SUM(C22:C33)</f>
        <v>5182.8480119999995</v>
      </c>
      <c r="D34" s="199">
        <f>SUM(D22:D33)</f>
        <v>0</v>
      </c>
      <c r="E34" s="242">
        <f>SUM(E22:E33)</f>
        <v>19234.331011999999</v>
      </c>
      <c r="F34" s="30"/>
    </row>
    <row r="35" spans="1:6" ht="13.5" customHeight="1" x14ac:dyDescent="0.25">
      <c r="A35" s="95"/>
      <c r="B35" s="96"/>
      <c r="C35" s="78"/>
      <c r="D35" s="103"/>
      <c r="E35" s="78"/>
      <c r="F35" s="30"/>
    </row>
    <row r="36" spans="1:6" ht="13.5" customHeight="1" x14ac:dyDescent="0.25">
      <c r="A36" s="98" t="s">
        <v>17</v>
      </c>
    </row>
    <row r="37" spans="1:6" ht="13.5" customHeight="1" x14ac:dyDescent="0.25">
      <c r="A37" s="99" t="s">
        <v>20</v>
      </c>
    </row>
    <row r="38" spans="1:6" ht="13.5" customHeight="1" x14ac:dyDescent="0.25">
      <c r="A38" s="99" t="s">
        <v>21</v>
      </c>
    </row>
    <row r="39" spans="1:6" ht="13.5" customHeight="1" x14ac:dyDescent="0.25">
      <c r="A39" s="99"/>
    </row>
    <row r="40" spans="1:6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195</v>
      </c>
      <c r="D3" s="543"/>
      <c r="E3" s="543"/>
      <c r="F3" s="12"/>
      <c r="H3" s="92"/>
      <c r="I3" s="93"/>
      <c r="J3" s="93"/>
      <c r="K3" s="92"/>
      <c r="L3" s="92"/>
      <c r="M3" s="92"/>
      <c r="N3" s="92"/>
    </row>
    <row r="4" spans="1:14" ht="29.2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F4" s="12"/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62">
        <v>2986.6699999999996</v>
      </c>
      <c r="C5" s="362">
        <v>905.3627359999997</v>
      </c>
      <c r="D5" s="85"/>
      <c r="E5" s="199">
        <f t="shared" ref="E5:E10" si="0">SUM(B5:D5)</f>
        <v>3892.0327359999992</v>
      </c>
      <c r="F5" s="12"/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62">
        <v>2531.674</v>
      </c>
      <c r="C6" s="362">
        <v>948.6916649999996</v>
      </c>
      <c r="D6" s="85"/>
      <c r="E6" s="199">
        <f t="shared" si="0"/>
        <v>3480.3656649999994</v>
      </c>
      <c r="F6" s="12"/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62">
        <v>2886.1309999999994</v>
      </c>
      <c r="C7" s="362">
        <v>960.57127999999943</v>
      </c>
      <c r="D7" s="85"/>
      <c r="E7" s="199">
        <f t="shared" si="0"/>
        <v>3846.7022799999986</v>
      </c>
      <c r="F7" s="12"/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62">
        <v>3066.3290000000002</v>
      </c>
      <c r="C8" s="362">
        <v>921.69762499999968</v>
      </c>
      <c r="D8" s="49">
        <v>0</v>
      </c>
      <c r="E8" s="199">
        <f t="shared" si="0"/>
        <v>3988.026625</v>
      </c>
      <c r="F8" s="12"/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62">
        <v>3161.1300000000006</v>
      </c>
      <c r="C9" s="362">
        <v>1039.5123149999995</v>
      </c>
      <c r="D9" s="49">
        <v>0</v>
      </c>
      <c r="E9" s="199">
        <f t="shared" si="0"/>
        <v>4200.6423150000001</v>
      </c>
      <c r="F9" s="12"/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62">
        <v>3562.7119999999991</v>
      </c>
      <c r="C10" s="362">
        <v>1156.2705900000001</v>
      </c>
      <c r="D10" s="49">
        <v>0</v>
      </c>
      <c r="E10" s="199">
        <f t="shared" si="0"/>
        <v>4718.9825899999996</v>
      </c>
      <c r="F10" s="12"/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62">
        <v>3659.15</v>
      </c>
      <c r="C11" s="362">
        <v>1218.2948699999997</v>
      </c>
      <c r="D11" s="49">
        <v>0</v>
      </c>
      <c r="E11" s="199">
        <f t="shared" ref="E11:E16" si="1">SUM(B11:D11)</f>
        <v>4877.4448699999994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62">
        <v>3492.1939999999995</v>
      </c>
      <c r="C12" s="362">
        <v>1238.3340399999993</v>
      </c>
      <c r="D12" s="49"/>
      <c r="E12" s="199">
        <f t="shared" si="1"/>
        <v>4730.5280399999992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62">
        <v>3257.335</v>
      </c>
      <c r="C13" s="362">
        <v>1031.7236099999996</v>
      </c>
      <c r="D13" s="49">
        <v>0</v>
      </c>
      <c r="E13" s="199">
        <f t="shared" si="1"/>
        <v>4289.05861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62">
        <v>3118.6080000000006</v>
      </c>
      <c r="C14" s="362">
        <v>1057.682965</v>
      </c>
      <c r="D14" s="49"/>
      <c r="E14" s="199">
        <f t="shared" si="1"/>
        <v>4176.2909650000001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62">
        <v>2570.9920000000006</v>
      </c>
      <c r="C15" s="362">
        <v>919.92525499999999</v>
      </c>
      <c r="D15" s="49">
        <v>0</v>
      </c>
      <c r="E15" s="199">
        <f t="shared" si="1"/>
        <v>3490.9172550000008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62">
        <v>2821.5150000000008</v>
      </c>
      <c r="C16" s="362">
        <v>843.38537500000029</v>
      </c>
      <c r="D16" s="49">
        <v>0</v>
      </c>
      <c r="E16" s="199">
        <f t="shared" si="1"/>
        <v>3664.9003750000011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4" t="s">
        <v>15</v>
      </c>
      <c r="B17" s="199">
        <f>SUM(B5:B16)</f>
        <v>37114.439999999995</v>
      </c>
      <c r="C17" s="199">
        <f>SUM(C5:C16)</f>
        <v>12241.452325999997</v>
      </c>
      <c r="D17" s="199">
        <f>SUM(D5:D16)</f>
        <v>0</v>
      </c>
      <c r="E17" s="242">
        <f>SUM(E5:E16)</f>
        <v>49355.892326000001</v>
      </c>
      <c r="F17" s="12"/>
      <c r="H17" s="92"/>
      <c r="I17" s="93"/>
      <c r="J17" s="93"/>
      <c r="K17" s="92"/>
      <c r="L17" s="92"/>
      <c r="M17" s="92"/>
      <c r="N17" s="92"/>
    </row>
    <row r="18" spans="1:14" ht="13.5" customHeight="1" x14ac:dyDescent="0.25">
      <c r="A18" s="20"/>
      <c r="B18" s="20"/>
      <c r="C18" s="20"/>
      <c r="D18" s="20"/>
      <c r="E18" s="78"/>
      <c r="F18" s="12"/>
      <c r="H18" s="92"/>
      <c r="I18" s="93"/>
      <c r="J18" s="93"/>
      <c r="K18" s="92"/>
      <c r="L18" s="92"/>
      <c r="M18" s="92"/>
      <c r="N18" s="92"/>
    </row>
    <row r="19" spans="1:14" ht="13.5" customHeight="1" x14ac:dyDescent="0.25">
      <c r="A19" s="20"/>
      <c r="B19" s="20"/>
      <c r="C19" s="20"/>
      <c r="D19" s="20"/>
      <c r="E19" s="20"/>
      <c r="F19" s="12"/>
      <c r="H19" s="92"/>
      <c r="I19" s="93"/>
      <c r="J19" s="93"/>
      <c r="K19" s="92"/>
      <c r="L19" s="92"/>
      <c r="M19" s="92"/>
      <c r="N19" s="92"/>
    </row>
    <row r="20" spans="1:14" ht="13.5" customHeight="1" x14ac:dyDescent="0.25">
      <c r="A20" s="543"/>
      <c r="B20" s="543"/>
      <c r="C20" s="544" t="s">
        <v>196</v>
      </c>
      <c r="D20" s="543"/>
      <c r="E20" s="543"/>
      <c r="F20" s="12"/>
      <c r="H20" s="92"/>
      <c r="I20" s="93"/>
      <c r="J20" s="93"/>
      <c r="K20" s="92"/>
      <c r="L20" s="92"/>
      <c r="M20" s="92"/>
      <c r="N20" s="92"/>
    </row>
    <row r="21" spans="1:14" ht="29.2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F21" s="12"/>
      <c r="H21" s="92"/>
      <c r="I21" s="93"/>
      <c r="J21" s="93"/>
      <c r="K21" s="92"/>
      <c r="L21" s="92"/>
      <c r="M21" s="92"/>
      <c r="N21" s="92"/>
    </row>
    <row r="22" spans="1:14" ht="13.5" customHeight="1" x14ac:dyDescent="0.25">
      <c r="A22" s="54" t="s">
        <v>2</v>
      </c>
      <c r="B22" s="362">
        <v>7319.2</v>
      </c>
      <c r="C22" s="362">
        <v>2584.1411220000009</v>
      </c>
      <c r="D22" s="85">
        <v>0</v>
      </c>
      <c r="E22" s="199">
        <f>SUM(B22:D22)</f>
        <v>9903.3411220000016</v>
      </c>
      <c r="F22" s="12"/>
      <c r="H22" s="92"/>
      <c r="I22" s="93"/>
      <c r="J22" s="93"/>
      <c r="K22" s="92"/>
      <c r="L22" s="92"/>
      <c r="M22" s="92"/>
      <c r="N22" s="92"/>
    </row>
    <row r="23" spans="1:14" ht="13.5" customHeight="1" x14ac:dyDescent="0.25">
      <c r="A23" s="54" t="s">
        <v>3</v>
      </c>
      <c r="B23" s="362">
        <v>6964.286000000001</v>
      </c>
      <c r="C23" s="362">
        <v>2600.2434249999997</v>
      </c>
      <c r="D23" s="85">
        <v>0</v>
      </c>
      <c r="E23" s="199">
        <f>SUM(B23:D23)</f>
        <v>9564.5294250000006</v>
      </c>
      <c r="F23" s="12"/>
      <c r="H23" s="92"/>
      <c r="I23" s="93"/>
      <c r="J23" s="93"/>
      <c r="K23" s="92"/>
      <c r="L23" s="92"/>
      <c r="M23" s="92"/>
      <c r="N23" s="92"/>
    </row>
    <row r="24" spans="1:14" ht="13.5" customHeight="1" x14ac:dyDescent="0.25">
      <c r="A24" s="54" t="s">
        <v>4</v>
      </c>
      <c r="B24" s="362">
        <v>7761.7039999999988</v>
      </c>
      <c r="C24" s="362">
        <v>2876.209042</v>
      </c>
      <c r="D24" s="85">
        <v>0</v>
      </c>
      <c r="E24" s="199">
        <f>SUM(B24:D24)</f>
        <v>10637.913041999998</v>
      </c>
      <c r="F24" s="12"/>
      <c r="H24" s="92"/>
      <c r="I24" s="93"/>
      <c r="J24" s="93"/>
      <c r="K24" s="92"/>
      <c r="L24" s="92"/>
      <c r="M24" s="92"/>
      <c r="N24" s="92"/>
    </row>
    <row r="25" spans="1:14" ht="13.5" customHeight="1" x14ac:dyDescent="0.25">
      <c r="A25" s="54" t="s">
        <v>5</v>
      </c>
      <c r="B25" s="362">
        <v>8632.7529999999988</v>
      </c>
      <c r="C25" s="362">
        <v>3209.9212509999988</v>
      </c>
      <c r="D25" s="85">
        <v>0</v>
      </c>
      <c r="E25" s="199">
        <f>SUM(B25:D25)</f>
        <v>11842.674250999997</v>
      </c>
      <c r="F25" s="12"/>
      <c r="H25" s="92"/>
      <c r="I25" s="93"/>
      <c r="J25" s="93"/>
      <c r="K25" s="92"/>
      <c r="L25" s="92"/>
      <c r="M25" s="92"/>
      <c r="N25" s="92"/>
    </row>
    <row r="26" spans="1:14" ht="13.5" customHeight="1" x14ac:dyDescent="0.25">
      <c r="A26" s="54" t="s">
        <v>6</v>
      </c>
      <c r="B26" s="362">
        <v>9837.2910000000029</v>
      </c>
      <c r="C26" s="362">
        <v>3316.9606419999991</v>
      </c>
      <c r="D26" s="85">
        <v>0</v>
      </c>
      <c r="E26" s="199">
        <f>SUM(B26:D26)</f>
        <v>13154.251642000003</v>
      </c>
      <c r="F26" s="12"/>
      <c r="H26" s="104"/>
      <c r="I26" s="105"/>
      <c r="J26" s="105"/>
      <c r="K26" s="104"/>
      <c r="L26" s="104"/>
      <c r="M26" s="104"/>
      <c r="N26" s="104"/>
    </row>
    <row r="27" spans="1:14" ht="13.5" customHeight="1" x14ac:dyDescent="0.25">
      <c r="A27" s="54" t="s">
        <v>7</v>
      </c>
      <c r="B27" s="362">
        <v>10474.746999999999</v>
      </c>
      <c r="C27" s="362">
        <v>3337.7355220000009</v>
      </c>
      <c r="D27" s="85">
        <v>0</v>
      </c>
      <c r="E27" s="199">
        <f t="shared" ref="E27:E33" si="2">SUM(B27:D27)</f>
        <v>13812.482522</v>
      </c>
      <c r="F27" s="12"/>
    </row>
    <row r="28" spans="1:14" ht="13.5" customHeight="1" x14ac:dyDescent="0.25">
      <c r="A28" s="54" t="s">
        <v>8</v>
      </c>
      <c r="B28" s="362">
        <v>11528.276</v>
      </c>
      <c r="C28" s="362">
        <v>4053.3230190000013</v>
      </c>
      <c r="D28" s="85">
        <v>0</v>
      </c>
      <c r="E28" s="199">
        <f t="shared" si="2"/>
        <v>15581.599019000001</v>
      </c>
      <c r="F28" s="12"/>
    </row>
    <row r="29" spans="1:14" ht="13.5" customHeight="1" x14ac:dyDescent="0.25">
      <c r="A29" s="54" t="s">
        <v>9</v>
      </c>
      <c r="B29" s="362">
        <v>10242.161000000002</v>
      </c>
      <c r="C29" s="362">
        <v>3972.8331940000007</v>
      </c>
      <c r="D29" s="85">
        <v>0</v>
      </c>
      <c r="E29" s="199">
        <f t="shared" si="2"/>
        <v>14214.994194000003</v>
      </c>
      <c r="F29" s="12"/>
    </row>
    <row r="30" spans="1:14" ht="13.5" customHeight="1" x14ac:dyDescent="0.25">
      <c r="A30" s="54" t="s">
        <v>10</v>
      </c>
      <c r="B30" s="362">
        <v>9366.3480000000018</v>
      </c>
      <c r="C30" s="362">
        <v>3239.9593470000018</v>
      </c>
      <c r="D30" s="85">
        <v>0</v>
      </c>
      <c r="E30" s="199">
        <f t="shared" si="2"/>
        <v>12606.307347000004</v>
      </c>
      <c r="F30" s="12"/>
    </row>
    <row r="31" spans="1:14" ht="13.5" customHeight="1" x14ac:dyDescent="0.25">
      <c r="A31" s="54" t="s">
        <v>11</v>
      </c>
      <c r="B31" s="362">
        <v>8854.8570000000036</v>
      </c>
      <c r="C31" s="362">
        <v>3082.2074949999992</v>
      </c>
      <c r="D31" s="85">
        <v>0</v>
      </c>
      <c r="E31" s="199">
        <f t="shared" si="2"/>
        <v>11937.064495000002</v>
      </c>
      <c r="F31" s="12"/>
    </row>
    <row r="32" spans="1:14" ht="13.5" customHeight="1" x14ac:dyDescent="0.25">
      <c r="A32" s="54" t="s">
        <v>12</v>
      </c>
      <c r="B32" s="362">
        <v>6254.9179999999997</v>
      </c>
      <c r="C32" s="362">
        <v>2309.8335960000022</v>
      </c>
      <c r="D32" s="85">
        <v>0</v>
      </c>
      <c r="E32" s="199">
        <f t="shared" si="2"/>
        <v>8564.7515960000019</v>
      </c>
      <c r="F32" s="12"/>
    </row>
    <row r="33" spans="1:6" ht="13.5" customHeight="1" x14ac:dyDescent="0.25">
      <c r="A33" s="54" t="s">
        <v>13</v>
      </c>
      <c r="B33" s="362">
        <v>7274.848</v>
      </c>
      <c r="C33" s="362">
        <v>2211.6877079999999</v>
      </c>
      <c r="D33" s="85">
        <v>0</v>
      </c>
      <c r="E33" s="199">
        <f t="shared" si="2"/>
        <v>9486.5357079999994</v>
      </c>
      <c r="F33" s="12"/>
    </row>
    <row r="34" spans="1:6" ht="13.5" customHeight="1" x14ac:dyDescent="0.25">
      <c r="A34" s="234" t="s">
        <v>15</v>
      </c>
      <c r="B34" s="242">
        <f>SUM(B22:B33)</f>
        <v>104511.38900000001</v>
      </c>
      <c r="C34" s="242">
        <f>SUM(C22:C33)</f>
        <v>36795.055362999999</v>
      </c>
      <c r="D34" s="242">
        <f>SUM(D22:D33)</f>
        <v>0</v>
      </c>
      <c r="E34" s="242">
        <f>SUM(E22:E33)</f>
        <v>141306.44436300002</v>
      </c>
      <c r="F34" s="12"/>
    </row>
    <row r="35" spans="1:6" ht="13.5" customHeight="1" x14ac:dyDescent="0.25">
      <c r="A35" s="106"/>
      <c r="B35" s="107"/>
      <c r="C35" s="39"/>
      <c r="D35" s="108"/>
      <c r="E35" s="39"/>
      <c r="F35" s="12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N40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205</v>
      </c>
      <c r="D3" s="543"/>
      <c r="E3" s="543"/>
      <c r="H3" s="28"/>
      <c r="I3" s="28"/>
      <c r="J3" s="28"/>
      <c r="K3" s="28"/>
      <c r="L3" s="28"/>
      <c r="M3" s="28"/>
      <c r="N3" s="28"/>
    </row>
    <row r="4" spans="1:14" ht="30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3613.7549999999992</v>
      </c>
      <c r="C5" s="362">
        <v>2826.9657900000016</v>
      </c>
      <c r="D5" s="49">
        <v>0</v>
      </c>
      <c r="E5" s="199">
        <f>SUM(B5:D5)</f>
        <v>6440.7207900000012</v>
      </c>
      <c r="F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3444.6129999999998</v>
      </c>
      <c r="C6" s="362">
        <v>6822.8018289999991</v>
      </c>
      <c r="D6" s="49">
        <v>0</v>
      </c>
      <c r="E6" s="199">
        <f>SUM(B6:D6)</f>
        <v>10267.414828999999</v>
      </c>
      <c r="F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4023.1269999999995</v>
      </c>
      <c r="C7" s="362">
        <v>8415.7885630000037</v>
      </c>
      <c r="D7" s="49">
        <v>0</v>
      </c>
      <c r="E7" s="199">
        <f>SUM(B7:D7)</f>
        <v>12438.915563000002</v>
      </c>
      <c r="F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4581.7020000000048</v>
      </c>
      <c r="C8" s="362">
        <v>7251.7220769999994</v>
      </c>
      <c r="D8" s="49">
        <v>0</v>
      </c>
      <c r="E8" s="199">
        <f>SUM(B8:D8)</f>
        <v>11833.424077000003</v>
      </c>
      <c r="F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5345.5309999999999</v>
      </c>
      <c r="C9" s="362">
        <v>4059.4750419999973</v>
      </c>
      <c r="D9" s="49">
        <v>0</v>
      </c>
      <c r="E9" s="199">
        <f>SUM(B9:D9)</f>
        <v>9405.0060419999973</v>
      </c>
      <c r="F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5724.2800000000016</v>
      </c>
      <c r="C10" s="362">
        <v>3802.7857849999987</v>
      </c>
      <c r="D10" s="49">
        <v>0</v>
      </c>
      <c r="E10" s="199">
        <f t="shared" ref="E10:E16" si="0">SUM(B10:D10)</f>
        <v>9527.0657850000007</v>
      </c>
      <c r="F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6419.7169999999996</v>
      </c>
      <c r="C11" s="362">
        <v>4443.5154519999987</v>
      </c>
      <c r="D11" s="49">
        <v>0</v>
      </c>
      <c r="E11" s="199">
        <f t="shared" si="0"/>
        <v>10863.232451999998</v>
      </c>
      <c r="F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5782.7873999999983</v>
      </c>
      <c r="C12" s="362">
        <v>4235.8344440000019</v>
      </c>
      <c r="D12" s="49">
        <v>0</v>
      </c>
      <c r="E12" s="199">
        <f t="shared" si="0"/>
        <v>10018.621844000001</v>
      </c>
      <c r="F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4951.1350000000002</v>
      </c>
      <c r="C13" s="362">
        <v>3513.2195509999997</v>
      </c>
      <c r="D13" s="49">
        <v>0</v>
      </c>
      <c r="E13" s="199">
        <f t="shared" si="0"/>
        <v>8464.3545510000004</v>
      </c>
      <c r="F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4769.3320000000003</v>
      </c>
      <c r="C14" s="362">
        <v>3025.6016100000011</v>
      </c>
      <c r="D14" s="49">
        <v>0</v>
      </c>
      <c r="E14" s="199">
        <f t="shared" si="0"/>
        <v>7794.9336100000019</v>
      </c>
      <c r="F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3843.3570000000009</v>
      </c>
      <c r="C15" s="362">
        <v>2215.1437600000008</v>
      </c>
      <c r="D15" s="49">
        <v>0</v>
      </c>
      <c r="E15" s="199">
        <f t="shared" si="0"/>
        <v>6058.5007600000017</v>
      </c>
      <c r="F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3753.9415000000017</v>
      </c>
      <c r="C16" s="362">
        <v>2273.5644590000024</v>
      </c>
      <c r="D16" s="49">
        <v>0</v>
      </c>
      <c r="E16" s="199">
        <f t="shared" si="0"/>
        <v>6027.5059590000037</v>
      </c>
      <c r="F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199">
        <f>SUM(B5:B16)</f>
        <v>56253.277900000016</v>
      </c>
      <c r="C17" s="199">
        <f>SUM(C5:C16)</f>
        <v>52886.418361999997</v>
      </c>
      <c r="D17" s="199">
        <f>SUM(D5:D16)</f>
        <v>0</v>
      </c>
      <c r="E17" s="242">
        <f>SUM(E5:E16)</f>
        <v>109139.69626200001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3"/>
      <c r="B20" s="543"/>
      <c r="C20" s="544" t="s">
        <v>198</v>
      </c>
      <c r="D20" s="543"/>
      <c r="E20" s="543"/>
      <c r="G20" s="28"/>
      <c r="H20" s="28"/>
      <c r="I20" s="28"/>
      <c r="J20" s="28"/>
      <c r="K20" s="28"/>
      <c r="L20" s="28"/>
      <c r="M20" s="28"/>
      <c r="N20" s="28"/>
    </row>
    <row r="21" spans="1:14" ht="28.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G21" s="28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3737.8548000000005</v>
      </c>
      <c r="C22" s="362">
        <v>1515.4292770000002</v>
      </c>
      <c r="D22" s="49">
        <v>0</v>
      </c>
      <c r="E22" s="199">
        <f>SUM(B22:D22)</f>
        <v>5253.2840770000003</v>
      </c>
      <c r="G22" s="224"/>
      <c r="H22" s="224"/>
      <c r="I22" s="28"/>
      <c r="J22" s="135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3441.411399999999</v>
      </c>
      <c r="C23" s="362">
        <v>2799.8493910000025</v>
      </c>
      <c r="D23" s="49">
        <v>0</v>
      </c>
      <c r="E23" s="199">
        <f>SUM(B23:D23)</f>
        <v>6241.2607910000015</v>
      </c>
      <c r="G23" s="224"/>
      <c r="H23" s="224"/>
      <c r="I23" s="28"/>
      <c r="J23" s="135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4048.3636900000006</v>
      </c>
      <c r="C24" s="362">
        <v>3712.7147140000015</v>
      </c>
      <c r="D24" s="49">
        <v>0</v>
      </c>
      <c r="E24" s="199">
        <f>SUM(B24:D24)</f>
        <v>7761.0784040000017</v>
      </c>
      <c r="G24" s="224"/>
      <c r="H24" s="224"/>
      <c r="I24" s="28"/>
      <c r="J24" s="135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4670.5014900000006</v>
      </c>
      <c r="C25" s="362">
        <v>4334.2732489999989</v>
      </c>
      <c r="D25" s="49">
        <v>0</v>
      </c>
      <c r="E25" s="199">
        <f>SUM(B25:D25)</f>
        <v>9004.7747390000004</v>
      </c>
      <c r="G25" s="224"/>
      <c r="H25" s="224"/>
      <c r="I25" s="28"/>
      <c r="J25" s="135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5455.0295900000019</v>
      </c>
      <c r="C26" s="362">
        <v>2276.0726490000002</v>
      </c>
      <c r="D26" s="49">
        <v>0</v>
      </c>
      <c r="E26" s="199">
        <f t="shared" ref="E26:E34" si="1">SUM(B26:D26)</f>
        <v>7731.1022390000016</v>
      </c>
      <c r="G26" s="224"/>
      <c r="H26" s="224"/>
      <c r="I26" s="28"/>
      <c r="J26" s="135"/>
    </row>
    <row r="27" spans="1:14" ht="13.5" customHeight="1" x14ac:dyDescent="0.25">
      <c r="A27" s="54" t="s">
        <v>7</v>
      </c>
      <c r="B27" s="362">
        <v>5619.8620000000001</v>
      </c>
      <c r="C27" s="362">
        <v>2157.2442669999987</v>
      </c>
      <c r="D27" s="49">
        <v>0</v>
      </c>
      <c r="E27" s="199">
        <f t="shared" si="1"/>
        <v>7777.1062669999992</v>
      </c>
      <c r="G27" s="224"/>
      <c r="H27" s="224"/>
      <c r="I27" s="28"/>
      <c r="J27" s="135"/>
    </row>
    <row r="28" spans="1:14" ht="13.5" customHeight="1" x14ac:dyDescent="0.25">
      <c r="A28" s="54" t="s">
        <v>8</v>
      </c>
      <c r="B28" s="362">
        <v>6205.3271000000004</v>
      </c>
      <c r="C28" s="362">
        <v>2241.6840369999995</v>
      </c>
      <c r="D28" s="49">
        <v>0</v>
      </c>
      <c r="E28" s="199">
        <f t="shared" si="1"/>
        <v>8447.0111369999995</v>
      </c>
      <c r="G28" s="224"/>
      <c r="H28" s="224"/>
      <c r="I28" s="28"/>
      <c r="J28" s="135"/>
    </row>
    <row r="29" spans="1:14" ht="13.5" customHeight="1" x14ac:dyDescent="0.25">
      <c r="A29" s="54" t="s">
        <v>9</v>
      </c>
      <c r="B29" s="362">
        <v>5802.5833999999968</v>
      </c>
      <c r="C29" s="362">
        <v>2193.7689949999994</v>
      </c>
      <c r="D29" s="49">
        <v>0</v>
      </c>
      <c r="E29" s="199">
        <f t="shared" si="1"/>
        <v>7996.3523949999962</v>
      </c>
      <c r="G29" s="224"/>
      <c r="H29" s="224"/>
      <c r="I29" s="28"/>
      <c r="J29" s="135"/>
    </row>
    <row r="30" spans="1:14" ht="13.5" customHeight="1" x14ac:dyDescent="0.25">
      <c r="A30" s="54" t="s">
        <v>10</v>
      </c>
      <c r="B30" s="362">
        <v>4932.5123000000012</v>
      </c>
      <c r="C30" s="362">
        <v>1935.4218190000001</v>
      </c>
      <c r="D30" s="49">
        <v>0</v>
      </c>
      <c r="E30" s="199">
        <f t="shared" si="1"/>
        <v>6867.9341190000014</v>
      </c>
      <c r="G30" s="224"/>
      <c r="H30" s="224"/>
      <c r="I30" s="28"/>
      <c r="J30" s="135"/>
    </row>
    <row r="31" spans="1:14" ht="13.5" customHeight="1" x14ac:dyDescent="0.25">
      <c r="A31" s="54" t="s">
        <v>11</v>
      </c>
      <c r="B31" s="362">
        <v>4827.6022100000018</v>
      </c>
      <c r="C31" s="362">
        <v>1903.6526570000008</v>
      </c>
      <c r="D31" s="49">
        <v>0</v>
      </c>
      <c r="E31" s="199">
        <f t="shared" si="1"/>
        <v>6731.2548670000024</v>
      </c>
      <c r="G31" s="224"/>
      <c r="H31" s="224"/>
      <c r="I31" s="28"/>
      <c r="J31" s="135"/>
    </row>
    <row r="32" spans="1:14" ht="13.5" customHeight="1" x14ac:dyDescent="0.25">
      <c r="A32" s="54" t="s">
        <v>12</v>
      </c>
      <c r="B32" s="362">
        <v>3904.0115000000001</v>
      </c>
      <c r="C32" s="362">
        <v>1576.6706190000009</v>
      </c>
      <c r="D32" s="49">
        <v>0</v>
      </c>
      <c r="E32" s="199">
        <f t="shared" si="1"/>
        <v>5480.682119000001</v>
      </c>
      <c r="G32" s="224"/>
      <c r="H32" s="224"/>
      <c r="I32" s="28"/>
      <c r="J32" s="135"/>
    </row>
    <row r="33" spans="1:10" ht="13.5" customHeight="1" x14ac:dyDescent="0.25">
      <c r="A33" s="54" t="s">
        <v>13</v>
      </c>
      <c r="B33" s="362">
        <v>3819.5948000000003</v>
      </c>
      <c r="C33" s="362">
        <v>1619.7654690000002</v>
      </c>
      <c r="D33" s="49">
        <v>0</v>
      </c>
      <c r="E33" s="199">
        <f t="shared" si="1"/>
        <v>5439.3602690000007</v>
      </c>
      <c r="G33" s="224"/>
      <c r="H33" s="224"/>
      <c r="I33" s="28"/>
      <c r="J33" s="135"/>
    </row>
    <row r="34" spans="1:10" ht="13.5" customHeight="1" x14ac:dyDescent="0.25">
      <c r="A34" s="234" t="s">
        <v>15</v>
      </c>
      <c r="B34" s="199">
        <f>SUM(B22:B33)</f>
        <v>56464.65428000001</v>
      </c>
      <c r="C34" s="199">
        <f>SUM(C22:C33)</f>
        <v>28266.547143000003</v>
      </c>
      <c r="D34" s="199">
        <f>SUM(D22:D33)</f>
        <v>0</v>
      </c>
      <c r="E34" s="199">
        <f t="shared" si="1"/>
        <v>84731.20142300002</v>
      </c>
      <c r="F34" s="12"/>
      <c r="G34" s="28"/>
      <c r="H34" s="28"/>
      <c r="I34" s="28"/>
      <c r="J34" s="135"/>
    </row>
    <row r="35" spans="1:10" ht="13.5" customHeight="1" x14ac:dyDescent="0.25">
      <c r="A35" s="95"/>
      <c r="B35" s="96"/>
      <c r="C35" s="78"/>
      <c r="D35" s="103"/>
      <c r="E35" s="12"/>
      <c r="F35" s="12"/>
    </row>
    <row r="36" spans="1:10" ht="13.5" customHeight="1" x14ac:dyDescent="0.25">
      <c r="A36" s="98" t="s">
        <v>17</v>
      </c>
    </row>
    <row r="37" spans="1:10" ht="13.5" customHeight="1" x14ac:dyDescent="0.25">
      <c r="A37" s="99" t="s">
        <v>20</v>
      </c>
    </row>
    <row r="38" spans="1:10" ht="13.5" customHeight="1" x14ac:dyDescent="0.25">
      <c r="A38" s="99" t="s">
        <v>21</v>
      </c>
    </row>
    <row r="39" spans="1:10" ht="13.5" customHeight="1" x14ac:dyDescent="0.25">
      <c r="A39" s="99"/>
    </row>
    <row r="40" spans="1:10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N40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407</v>
      </c>
      <c r="D3" s="543"/>
      <c r="E3" s="543"/>
      <c r="H3" s="28"/>
      <c r="I3" s="28"/>
      <c r="J3" s="28"/>
      <c r="K3" s="28"/>
      <c r="L3" s="28"/>
      <c r="M3" s="28"/>
      <c r="N3" s="28"/>
    </row>
    <row r="4" spans="1:14" ht="30.7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1189.3697</v>
      </c>
      <c r="C5" s="362">
        <v>557.24499499999968</v>
      </c>
      <c r="D5" s="85">
        <v>0</v>
      </c>
      <c r="E5" s="200">
        <f>SUM(B5:D5)</f>
        <v>1746.6146949999998</v>
      </c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1350.3208</v>
      </c>
      <c r="C6" s="362">
        <v>600.8354099999998</v>
      </c>
      <c r="D6" s="85">
        <v>0</v>
      </c>
      <c r="E6" s="200">
        <f>SUM(B6:D6)</f>
        <v>1951.1562099999996</v>
      </c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1534.8536000000006</v>
      </c>
      <c r="C7" s="362">
        <v>755.04821500000014</v>
      </c>
      <c r="D7" s="85">
        <v>0</v>
      </c>
      <c r="E7" s="200">
        <f>SUM(B7:D7)</f>
        <v>2289.9018150000006</v>
      </c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1751.5379999999996</v>
      </c>
      <c r="C8" s="362">
        <v>903.3362699999999</v>
      </c>
      <c r="D8" s="85">
        <v>0</v>
      </c>
      <c r="E8" s="200">
        <f>SUM(B8:D8)</f>
        <v>2654.8742699999993</v>
      </c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2047.0122000000003</v>
      </c>
      <c r="C9" s="362">
        <v>931.14344000000051</v>
      </c>
      <c r="D9" s="85">
        <v>0</v>
      </c>
      <c r="E9" s="200">
        <f t="shared" ref="E9:E16" si="0">SUM(B9:D9)</f>
        <v>2978.1556400000009</v>
      </c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2028.153</v>
      </c>
      <c r="C10" s="362">
        <v>968.52173999999991</v>
      </c>
      <c r="D10" s="85">
        <v>0</v>
      </c>
      <c r="E10" s="200">
        <f t="shared" si="0"/>
        <v>2996.6747399999999</v>
      </c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2283.5450999999998</v>
      </c>
      <c r="C11" s="362">
        <v>1058.9192099999998</v>
      </c>
      <c r="D11" s="85">
        <v>0</v>
      </c>
      <c r="E11" s="200">
        <f t="shared" si="0"/>
        <v>3342.4643099999994</v>
      </c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2177.1590999999999</v>
      </c>
      <c r="C12" s="362">
        <v>1070.8594249999999</v>
      </c>
      <c r="D12" s="85">
        <v>0</v>
      </c>
      <c r="E12" s="200">
        <f t="shared" si="0"/>
        <v>3248.0185249999995</v>
      </c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1988.2141999999994</v>
      </c>
      <c r="C13" s="362">
        <v>954.09850000000029</v>
      </c>
      <c r="D13" s="85">
        <v>0</v>
      </c>
      <c r="E13" s="200">
        <f t="shared" si="0"/>
        <v>2942.3126999999995</v>
      </c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1837.2251000000003</v>
      </c>
      <c r="C14" s="362">
        <v>902.17583499999944</v>
      </c>
      <c r="D14" s="85">
        <v>0</v>
      </c>
      <c r="E14" s="200">
        <f t="shared" si="0"/>
        <v>2739.4009349999997</v>
      </c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1561.9875999999997</v>
      </c>
      <c r="C15" s="362">
        <v>746.10379</v>
      </c>
      <c r="D15" s="85">
        <v>0</v>
      </c>
      <c r="E15" s="200">
        <f t="shared" si="0"/>
        <v>2308.0913899999996</v>
      </c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1474.1094999999998</v>
      </c>
      <c r="C16" s="362">
        <v>672.31785500000012</v>
      </c>
      <c r="D16" s="85">
        <v>0</v>
      </c>
      <c r="E16" s="200">
        <f t="shared" si="0"/>
        <v>2146.4273549999998</v>
      </c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242">
        <f>SUM(B5:B16)</f>
        <v>21223.487899999996</v>
      </c>
      <c r="C17" s="242">
        <f>SUM(C5:C16)</f>
        <v>10120.604684999998</v>
      </c>
      <c r="D17" s="242">
        <f>SUM(D5:D16)</f>
        <v>0</v>
      </c>
      <c r="E17" s="242">
        <f>SUM(E5:E16)</f>
        <v>31344.092584999999</v>
      </c>
      <c r="F17" s="27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101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101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3"/>
      <c r="B20" s="543"/>
      <c r="C20" s="544" t="s">
        <v>187</v>
      </c>
      <c r="D20" s="543"/>
      <c r="E20" s="543"/>
      <c r="H20" s="28"/>
      <c r="I20" s="28"/>
      <c r="J20" s="28"/>
      <c r="K20" s="28"/>
      <c r="L20" s="28"/>
      <c r="M20" s="28"/>
      <c r="N20" s="28"/>
    </row>
    <row r="21" spans="1:14" ht="30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3927.3793300000002</v>
      </c>
      <c r="C22" s="362">
        <v>2152.4870970000006</v>
      </c>
      <c r="D22" s="85">
        <v>0</v>
      </c>
      <c r="E22" s="199">
        <f>SUM(B22:D22)</f>
        <v>6079.8664270000008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3869.6723000000006</v>
      </c>
      <c r="C23" s="362">
        <v>1901.0500439999994</v>
      </c>
      <c r="D23" s="85">
        <v>0</v>
      </c>
      <c r="E23" s="199">
        <f>SUM(B23:D23)</f>
        <v>5770.7223439999998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4571.2336999999998</v>
      </c>
      <c r="C24" s="362">
        <v>2139.0559560000006</v>
      </c>
      <c r="D24" s="85">
        <v>0</v>
      </c>
      <c r="E24" s="199">
        <f>SUM(B24:D24)</f>
        <v>6710.2896560000008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4961.7339999999995</v>
      </c>
      <c r="C25" s="362">
        <v>2438.8096579999997</v>
      </c>
      <c r="D25" s="85">
        <v>0</v>
      </c>
      <c r="E25" s="199">
        <f t="shared" ref="E25:E33" si="1">SUM(B25:D25)</f>
        <v>7400.5436579999987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5507.1394000000055</v>
      </c>
      <c r="C26" s="362">
        <v>2692.5668640000004</v>
      </c>
      <c r="D26" s="85">
        <v>0</v>
      </c>
      <c r="E26" s="199">
        <f t="shared" si="1"/>
        <v>8199.7062640000058</v>
      </c>
    </row>
    <row r="27" spans="1:14" ht="13.5" customHeight="1" x14ac:dyDescent="0.25">
      <c r="A27" s="54" t="s">
        <v>7</v>
      </c>
      <c r="B27" s="362">
        <v>5813.4370000000008</v>
      </c>
      <c r="C27" s="362">
        <v>2797.8821049999997</v>
      </c>
      <c r="D27" s="85">
        <v>0</v>
      </c>
      <c r="E27" s="199">
        <f t="shared" si="1"/>
        <v>8611.3191050000005</v>
      </c>
    </row>
    <row r="28" spans="1:14" ht="13.5" customHeight="1" x14ac:dyDescent="0.25">
      <c r="A28" s="54" t="s">
        <v>8</v>
      </c>
      <c r="B28" s="362">
        <v>6255.3452999999981</v>
      </c>
      <c r="C28" s="362">
        <v>2892.6763829999995</v>
      </c>
      <c r="D28" s="85">
        <v>0</v>
      </c>
      <c r="E28" s="199">
        <f t="shared" si="1"/>
        <v>9148.0216829999972</v>
      </c>
    </row>
    <row r="29" spans="1:14" ht="13.5" customHeight="1" x14ac:dyDescent="0.25">
      <c r="A29" s="54" t="s">
        <v>9</v>
      </c>
      <c r="B29" s="362">
        <v>6077.5311000000002</v>
      </c>
      <c r="C29" s="362">
        <v>2951.7024650000003</v>
      </c>
      <c r="D29" s="85">
        <v>0</v>
      </c>
      <c r="E29" s="199">
        <f t="shared" si="1"/>
        <v>9029.2335650000005</v>
      </c>
    </row>
    <row r="30" spans="1:14" ht="13.5" customHeight="1" x14ac:dyDescent="0.25">
      <c r="A30" s="54" t="s">
        <v>10</v>
      </c>
      <c r="B30" s="362">
        <v>5561.6926999999978</v>
      </c>
      <c r="C30" s="362">
        <v>2629.6607969999995</v>
      </c>
      <c r="D30" s="85">
        <v>0</v>
      </c>
      <c r="E30" s="199">
        <f t="shared" si="1"/>
        <v>8191.3534969999973</v>
      </c>
    </row>
    <row r="31" spans="1:14" ht="13.5" customHeight="1" x14ac:dyDescent="0.25">
      <c r="A31" s="54" t="s">
        <v>11</v>
      </c>
      <c r="B31" s="362">
        <v>5337.9799999999987</v>
      </c>
      <c r="C31" s="362">
        <v>2602.9086540000012</v>
      </c>
      <c r="D31" s="85">
        <v>0</v>
      </c>
      <c r="E31" s="199">
        <f t="shared" si="1"/>
        <v>7940.8886540000003</v>
      </c>
    </row>
    <row r="32" spans="1:14" ht="13.5" customHeight="1" x14ac:dyDescent="0.25">
      <c r="A32" s="54" t="s">
        <v>12</v>
      </c>
      <c r="B32" s="362">
        <v>4435.8221999999987</v>
      </c>
      <c r="C32" s="362">
        <v>2279.7345019999993</v>
      </c>
      <c r="D32" s="85">
        <v>0</v>
      </c>
      <c r="E32" s="199">
        <f t="shared" si="1"/>
        <v>6715.556701999998</v>
      </c>
    </row>
    <row r="33" spans="1:6" ht="13.5" customHeight="1" x14ac:dyDescent="0.25">
      <c r="A33" s="54" t="s">
        <v>13</v>
      </c>
      <c r="B33" s="362">
        <v>4290.8093000000017</v>
      </c>
      <c r="C33" s="362">
        <v>2148.3087490000021</v>
      </c>
      <c r="D33" s="85">
        <v>0</v>
      </c>
      <c r="E33" s="199">
        <f t="shared" si="1"/>
        <v>6439.1180490000042</v>
      </c>
    </row>
    <row r="34" spans="1:6" ht="13.5" customHeight="1" x14ac:dyDescent="0.25">
      <c r="A34" s="234" t="s">
        <v>15</v>
      </c>
      <c r="B34" s="242">
        <f>SUM(B22:B33)</f>
        <v>60609.776330000001</v>
      </c>
      <c r="C34" s="242">
        <f>SUM(C22:C33)</f>
        <v>29626.843274000006</v>
      </c>
      <c r="D34" s="242">
        <f>SUM(D22:D33)</f>
        <v>0</v>
      </c>
      <c r="E34" s="242">
        <f>SUM(E22:E33)</f>
        <v>90236.619604000007</v>
      </c>
      <c r="F34" s="27"/>
    </row>
    <row r="35" spans="1:6" ht="13.5" customHeight="1" x14ac:dyDescent="0.25">
      <c r="A35" s="95"/>
      <c r="B35" s="96"/>
      <c r="C35" s="78"/>
      <c r="D35" s="102"/>
      <c r="E35" s="78"/>
      <c r="F35" s="12"/>
    </row>
    <row r="36" spans="1:6" ht="13.5" customHeight="1" x14ac:dyDescent="0.25">
      <c r="A36" s="98" t="s">
        <v>17</v>
      </c>
      <c r="B36" s="20"/>
      <c r="C36" s="20"/>
      <c r="D36" s="20"/>
      <c r="E36" s="20"/>
    </row>
    <row r="37" spans="1:6" ht="13.5" customHeight="1" x14ac:dyDescent="0.25">
      <c r="A37" s="99" t="s">
        <v>20</v>
      </c>
      <c r="B37" s="20"/>
      <c r="C37" s="20"/>
      <c r="D37" s="20"/>
      <c r="E37" s="20"/>
    </row>
    <row r="38" spans="1:6" ht="13.5" customHeight="1" x14ac:dyDescent="0.25">
      <c r="A38" s="99" t="s">
        <v>21</v>
      </c>
      <c r="B38" s="20"/>
      <c r="C38" s="20"/>
      <c r="D38" s="20"/>
      <c r="E38" s="20"/>
    </row>
    <row r="39" spans="1:6" ht="13.5" customHeight="1" x14ac:dyDescent="0.25">
      <c r="A39" s="99" t="s">
        <v>18</v>
      </c>
      <c r="B39" s="20"/>
      <c r="C39" s="20"/>
      <c r="D39" s="20"/>
      <c r="E39" s="20"/>
    </row>
    <row r="40" spans="1:6" ht="13.5" customHeight="1" x14ac:dyDescent="0.25">
      <c r="A40" s="100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0.5" customHeight="1" x14ac:dyDescent="0.25">
      <c r="A2" s="20"/>
      <c r="B2" s="20"/>
      <c r="C2" s="20"/>
      <c r="D2" s="20"/>
      <c r="E2" s="20"/>
      <c r="H2" s="92"/>
      <c r="I2" s="93"/>
      <c r="J2" s="93"/>
      <c r="K2" s="92"/>
      <c r="L2" s="92"/>
      <c r="M2" s="92"/>
      <c r="N2" s="92"/>
    </row>
    <row r="3" spans="1:14" ht="13.5" customHeight="1" x14ac:dyDescent="0.25">
      <c r="A3" s="543"/>
      <c r="B3" s="543"/>
      <c r="C3" s="544" t="s">
        <v>200</v>
      </c>
      <c r="D3" s="543"/>
      <c r="E3" s="543"/>
      <c r="H3" s="92"/>
      <c r="I3" s="93"/>
      <c r="J3" s="93"/>
      <c r="K3" s="92"/>
      <c r="L3" s="92"/>
      <c r="M3" s="92"/>
      <c r="N3" s="92"/>
    </row>
    <row r="4" spans="1:14" ht="13.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62">
        <v>2758.4199000000003</v>
      </c>
      <c r="C5" s="362">
        <v>1438.6200600000006</v>
      </c>
      <c r="D5" s="85">
        <v>0</v>
      </c>
      <c r="E5" s="199">
        <f>SUM(B5:D5)</f>
        <v>4197.039960000001</v>
      </c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62">
        <v>2867.2735299999999</v>
      </c>
      <c r="C6" s="362">
        <v>1418.4099229999999</v>
      </c>
      <c r="D6" s="85">
        <v>0</v>
      </c>
      <c r="E6" s="199">
        <f>SUM(B6:D6)</f>
        <v>4285.6834529999996</v>
      </c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62">
        <v>2783.4749999999995</v>
      </c>
      <c r="C7" s="362">
        <v>1563.796736</v>
      </c>
      <c r="D7" s="85">
        <v>0</v>
      </c>
      <c r="E7" s="199">
        <f>SUM(B7:D7)</f>
        <v>4347.2717359999997</v>
      </c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62">
        <v>2974.7840999999989</v>
      </c>
      <c r="C8" s="362">
        <v>1570.7513310000004</v>
      </c>
      <c r="D8" s="85">
        <v>0</v>
      </c>
      <c r="E8" s="199">
        <f>SUM(B8:D8)</f>
        <v>4545.5354309999993</v>
      </c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62">
        <v>3218.4361000000008</v>
      </c>
      <c r="C9" s="362">
        <v>1876.6222299999995</v>
      </c>
      <c r="D9" s="85">
        <v>0</v>
      </c>
      <c r="E9" s="199">
        <f>SUM(B9:D9)</f>
        <v>5095.0583299999998</v>
      </c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62">
        <v>3141.07</v>
      </c>
      <c r="C10" s="362">
        <v>1962.8926920000006</v>
      </c>
      <c r="D10" s="85">
        <v>0</v>
      </c>
      <c r="E10" s="199">
        <f t="shared" ref="E10:E16" si="0">SUM(B10:D10)</f>
        <v>5103.962692000001</v>
      </c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62">
        <v>3588.3302999999996</v>
      </c>
      <c r="C11" s="362">
        <v>2243.1026280000005</v>
      </c>
      <c r="D11" s="85">
        <v>0</v>
      </c>
      <c r="E11" s="199">
        <f t="shared" si="0"/>
        <v>5831.4329280000002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62">
        <v>3540.2604000000006</v>
      </c>
      <c r="C12" s="362">
        <v>2171.5740890000002</v>
      </c>
      <c r="D12" s="85">
        <v>0</v>
      </c>
      <c r="E12" s="199">
        <f t="shared" si="0"/>
        <v>5711.8344890000008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62">
        <v>3248.6209000000008</v>
      </c>
      <c r="C13" s="362">
        <v>2009.5172180000015</v>
      </c>
      <c r="D13" s="85">
        <v>0</v>
      </c>
      <c r="E13" s="199">
        <f t="shared" si="0"/>
        <v>5258.1381180000026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62">
        <v>3099.8797999999988</v>
      </c>
      <c r="C14" s="362">
        <v>1981.6860650000001</v>
      </c>
      <c r="D14" s="85">
        <v>0</v>
      </c>
      <c r="E14" s="199">
        <f t="shared" si="0"/>
        <v>5081.5658649999987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62">
        <v>2823.6530000000002</v>
      </c>
      <c r="C15" s="362">
        <v>1618.5699439999992</v>
      </c>
      <c r="D15" s="85">
        <v>0</v>
      </c>
      <c r="E15" s="199">
        <f t="shared" si="0"/>
        <v>4442.2229439999992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62">
        <v>2900.3050000000003</v>
      </c>
      <c r="C16" s="362">
        <v>1554.9271259999991</v>
      </c>
      <c r="D16" s="85">
        <v>0</v>
      </c>
      <c r="E16" s="199">
        <f t="shared" si="0"/>
        <v>4455.232125999999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4" t="s">
        <v>15</v>
      </c>
      <c r="B17" s="242">
        <f>SUM(B5:B16)</f>
        <v>36944.508030000005</v>
      </c>
      <c r="C17" s="242">
        <f>SUM(C5:C16)</f>
        <v>21410.470042000001</v>
      </c>
      <c r="D17" s="242">
        <f>SUM(D5:D16)</f>
        <v>0</v>
      </c>
      <c r="E17" s="242">
        <f>SUM(E5:E16)</f>
        <v>58354.978071999998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94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0.5" customHeight="1" x14ac:dyDescent="0.25">
      <c r="A19" s="20"/>
      <c r="B19" s="20"/>
      <c r="C19" s="20"/>
      <c r="D19" s="94"/>
      <c r="E19" s="20"/>
      <c r="F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3"/>
      <c r="B20" s="543"/>
      <c r="C20" s="544" t="s">
        <v>331</v>
      </c>
      <c r="D20" s="543"/>
      <c r="E20" s="543"/>
      <c r="F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F21" s="12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1111.5434000000002</v>
      </c>
      <c r="C22" s="362">
        <v>766.89059499999985</v>
      </c>
      <c r="D22" s="85">
        <v>0</v>
      </c>
      <c r="E22" s="199">
        <f>SUM(B22:D22)</f>
        <v>1878.4339950000001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1233.2339999999999</v>
      </c>
      <c r="C23" s="362">
        <v>716.15581399999996</v>
      </c>
      <c r="D23" s="85">
        <v>0</v>
      </c>
      <c r="E23" s="199">
        <f>SUM(B23:D23)</f>
        <v>1949.3898139999999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1160.1010000000003</v>
      </c>
      <c r="C24" s="362">
        <v>795.85851100000014</v>
      </c>
      <c r="D24" s="85">
        <v>0</v>
      </c>
      <c r="E24" s="199">
        <f>SUM(B24:D24)</f>
        <v>1955.9595110000005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1219.8400000000001</v>
      </c>
      <c r="C25" s="362">
        <v>883.77577599999984</v>
      </c>
      <c r="D25" s="85">
        <v>0</v>
      </c>
      <c r="E25" s="199">
        <f t="shared" ref="E25:E33" si="1">SUM(B25:D25)</f>
        <v>2103.6157760000001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1282.6080000000004</v>
      </c>
      <c r="C26" s="362">
        <v>1044.6791129999999</v>
      </c>
      <c r="D26" s="85">
        <v>0</v>
      </c>
      <c r="E26" s="199">
        <f t="shared" si="1"/>
        <v>2327.2871130000003</v>
      </c>
    </row>
    <row r="27" spans="1:14" ht="13.5" customHeight="1" x14ac:dyDescent="0.25">
      <c r="A27" s="54" t="s">
        <v>7</v>
      </c>
      <c r="B27" s="362">
        <v>1306.8900000000001</v>
      </c>
      <c r="C27" s="362">
        <v>1094.1207590000004</v>
      </c>
      <c r="D27" s="85">
        <v>0</v>
      </c>
      <c r="E27" s="199">
        <f t="shared" si="1"/>
        <v>2401.0107590000007</v>
      </c>
    </row>
    <row r="28" spans="1:14" ht="13.5" customHeight="1" x14ac:dyDescent="0.25">
      <c r="A28" s="54" t="s">
        <v>8</v>
      </c>
      <c r="B28" s="362">
        <v>1412.7669999999998</v>
      </c>
      <c r="C28" s="362">
        <v>1097.3142280000002</v>
      </c>
      <c r="D28" s="85">
        <v>0</v>
      </c>
      <c r="E28" s="199">
        <f t="shared" si="1"/>
        <v>2510.081228</v>
      </c>
      <c r="F28" s="12"/>
    </row>
    <row r="29" spans="1:14" ht="13.5" customHeight="1" x14ac:dyDescent="0.25">
      <c r="A29" s="54" t="s">
        <v>9</v>
      </c>
      <c r="B29" s="362">
        <v>1426.8520000000001</v>
      </c>
      <c r="C29" s="362">
        <v>1169.9850140000003</v>
      </c>
      <c r="D29" s="85">
        <v>0</v>
      </c>
      <c r="E29" s="199">
        <f t="shared" si="1"/>
        <v>2596.8370140000006</v>
      </c>
      <c r="F29" s="12"/>
    </row>
    <row r="30" spans="1:14" ht="13.5" customHeight="1" x14ac:dyDescent="0.25">
      <c r="A30" s="54" t="s">
        <v>10</v>
      </c>
      <c r="B30" s="362">
        <v>1339.5160000000003</v>
      </c>
      <c r="C30" s="362">
        <v>1067.5872089999998</v>
      </c>
      <c r="D30" s="85">
        <v>0</v>
      </c>
      <c r="E30" s="199">
        <f t="shared" si="1"/>
        <v>2407.1032089999999</v>
      </c>
      <c r="F30" s="12"/>
    </row>
    <row r="31" spans="1:14" ht="13.5" customHeight="1" x14ac:dyDescent="0.25">
      <c r="A31" s="54" t="s">
        <v>11</v>
      </c>
      <c r="B31" s="362">
        <v>1317.0500000000002</v>
      </c>
      <c r="C31" s="362">
        <v>1027.557037</v>
      </c>
      <c r="D31" s="85">
        <v>0</v>
      </c>
      <c r="E31" s="199">
        <f t="shared" si="1"/>
        <v>2344.6070370000002</v>
      </c>
      <c r="F31" s="12"/>
    </row>
    <row r="32" spans="1:14" ht="13.5" customHeight="1" x14ac:dyDescent="0.25">
      <c r="A32" s="54" t="s">
        <v>12</v>
      </c>
      <c r="B32" s="362">
        <v>1117.2640000000001</v>
      </c>
      <c r="C32" s="362">
        <v>997.62680199999988</v>
      </c>
      <c r="D32" s="85">
        <v>0</v>
      </c>
      <c r="E32" s="199">
        <f t="shared" si="1"/>
        <v>2114.8908019999999</v>
      </c>
      <c r="F32" s="12"/>
    </row>
    <row r="33" spans="1:6" ht="13.5" customHeight="1" x14ac:dyDescent="0.25">
      <c r="A33" s="54" t="s">
        <v>13</v>
      </c>
      <c r="B33" s="362">
        <v>1182.4110000000001</v>
      </c>
      <c r="C33" s="362">
        <v>947.27300600000012</v>
      </c>
      <c r="D33" s="85">
        <v>0</v>
      </c>
      <c r="E33" s="199">
        <f t="shared" si="1"/>
        <v>2129.6840060000004</v>
      </c>
      <c r="F33" s="12"/>
    </row>
    <row r="34" spans="1:6" ht="13.5" customHeight="1" x14ac:dyDescent="0.25">
      <c r="A34" s="234" t="s">
        <v>15</v>
      </c>
      <c r="B34" s="242">
        <f>SUM(B22:B33)</f>
        <v>15110.076400000002</v>
      </c>
      <c r="C34" s="242">
        <f>SUM(C22:C33)</f>
        <v>11608.823864</v>
      </c>
      <c r="D34" s="367">
        <f>SUM(D22:D33)</f>
        <v>0</v>
      </c>
      <c r="E34" s="242">
        <f>SUM(E22:E33)</f>
        <v>26718.900264000007</v>
      </c>
      <c r="F34" s="12"/>
    </row>
    <row r="35" spans="1:6" ht="13.5" customHeight="1" x14ac:dyDescent="0.25">
      <c r="A35" s="95"/>
      <c r="B35" s="96"/>
      <c r="C35" s="78"/>
      <c r="D35" s="97"/>
      <c r="E35" s="20"/>
      <c r="F35" s="12"/>
    </row>
    <row r="36" spans="1:6" ht="13.5" customHeight="1" x14ac:dyDescent="0.25">
      <c r="A36" s="98" t="s">
        <v>17</v>
      </c>
      <c r="F36" s="12"/>
    </row>
    <row r="37" spans="1:6" ht="13.5" customHeight="1" x14ac:dyDescent="0.25">
      <c r="A37" s="99" t="s">
        <v>20</v>
      </c>
      <c r="F37" s="12"/>
    </row>
    <row r="38" spans="1:6" ht="13.5" customHeight="1" x14ac:dyDescent="0.25">
      <c r="A38" s="99" t="s">
        <v>21</v>
      </c>
      <c r="F38" s="12"/>
    </row>
    <row r="39" spans="1:6" ht="13.5" customHeight="1" x14ac:dyDescent="0.25">
      <c r="A39" s="99" t="s">
        <v>18</v>
      </c>
      <c r="F39" s="12"/>
    </row>
    <row r="40" spans="1:6" ht="13.5" customHeight="1" x14ac:dyDescent="0.25">
      <c r="A40" s="100" t="s">
        <v>19</v>
      </c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N4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F1" s="12"/>
      <c r="G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G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229"/>
      <c r="B3" s="229"/>
      <c r="C3" s="544" t="s">
        <v>202</v>
      </c>
      <c r="D3" s="229"/>
      <c r="E3" s="229"/>
      <c r="F3" s="12"/>
      <c r="G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F4" s="12"/>
      <c r="G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2868.3519999999994</v>
      </c>
      <c r="C5" s="362">
        <v>2547.2116919999994</v>
      </c>
      <c r="D5" s="85"/>
      <c r="E5" s="200">
        <f t="shared" ref="E5:E10" si="0">SUM(B5:D5)</f>
        <v>5415.5636919999988</v>
      </c>
      <c r="F5" s="40"/>
      <c r="G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2789.9290000000001</v>
      </c>
      <c r="C6" s="362">
        <v>2229.2642089999999</v>
      </c>
      <c r="D6" s="85"/>
      <c r="E6" s="200">
        <f t="shared" si="0"/>
        <v>5019.193209</v>
      </c>
      <c r="F6" s="40"/>
      <c r="G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2879.1365000000005</v>
      </c>
      <c r="C7" s="362">
        <v>2532.9503589999999</v>
      </c>
      <c r="D7" s="85"/>
      <c r="E7" s="200">
        <f t="shared" si="0"/>
        <v>5412.0868590000009</v>
      </c>
      <c r="F7" s="40"/>
      <c r="G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3018.3104999999996</v>
      </c>
      <c r="C8" s="362">
        <v>2728.7658329999986</v>
      </c>
      <c r="D8" s="85"/>
      <c r="E8" s="200">
        <f t="shared" si="0"/>
        <v>5747.0763329999982</v>
      </c>
      <c r="F8" s="40"/>
      <c r="G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3227.2509999999997</v>
      </c>
      <c r="C9" s="362">
        <v>3140.5761079999993</v>
      </c>
      <c r="D9" s="85"/>
      <c r="E9" s="200">
        <f t="shared" si="0"/>
        <v>6367.8271079999995</v>
      </c>
      <c r="F9" s="40"/>
      <c r="G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3204.5750000000003</v>
      </c>
      <c r="C10" s="362">
        <v>2945.6607550000003</v>
      </c>
      <c r="D10" s="85"/>
      <c r="E10" s="200">
        <f t="shared" si="0"/>
        <v>6150.2357550000006</v>
      </c>
      <c r="F10" s="40"/>
      <c r="G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3447.9310000000005</v>
      </c>
      <c r="C11" s="362">
        <v>3202.8708369999999</v>
      </c>
      <c r="D11" s="85"/>
      <c r="E11" s="200">
        <f t="shared" ref="E11:E16" si="1">SUM(B11:D11)</f>
        <v>6650.8018370000009</v>
      </c>
      <c r="F11" s="40"/>
      <c r="G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3486.0620000000017</v>
      </c>
      <c r="C12" s="362">
        <v>3034.7275069999992</v>
      </c>
      <c r="D12" s="85"/>
      <c r="E12" s="200">
        <f t="shared" si="1"/>
        <v>6520.7895070000013</v>
      </c>
      <c r="F12" s="40"/>
      <c r="G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3220.3540000000012</v>
      </c>
      <c r="C13" s="362">
        <v>2788.1206439999983</v>
      </c>
      <c r="D13" s="85"/>
      <c r="E13" s="200">
        <f t="shared" si="1"/>
        <v>6008.4746439999999</v>
      </c>
      <c r="F13" s="40"/>
      <c r="G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3262.8260000000014</v>
      </c>
      <c r="C14" s="362">
        <v>3040.5182969999992</v>
      </c>
      <c r="D14" s="85"/>
      <c r="E14" s="200">
        <f t="shared" si="1"/>
        <v>6303.3442970000006</v>
      </c>
      <c r="F14" s="40"/>
      <c r="G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2890.5729999999994</v>
      </c>
      <c r="C15" s="362">
        <v>2833.6279840000011</v>
      </c>
      <c r="D15" s="85"/>
      <c r="E15" s="200">
        <f t="shared" si="1"/>
        <v>5724.200984000001</v>
      </c>
      <c r="F15" s="40"/>
      <c r="G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2941.8650000000002</v>
      </c>
      <c r="C16" s="362">
        <v>2730.4985500000003</v>
      </c>
      <c r="D16" s="85"/>
      <c r="E16" s="200">
        <f t="shared" si="1"/>
        <v>5672.36355</v>
      </c>
      <c r="F16" s="40"/>
      <c r="G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5" t="s">
        <v>15</v>
      </c>
      <c r="B17" s="361">
        <f>SUM(B5:B16)</f>
        <v>37237.165000000001</v>
      </c>
      <c r="C17" s="361">
        <f>SUM(C5:C16)</f>
        <v>33754.792774999994</v>
      </c>
      <c r="D17" s="361">
        <f>SUM(D5:D16)</f>
        <v>0</v>
      </c>
      <c r="E17" s="361">
        <f>SUM(E5:E16)</f>
        <v>70991.957775000003</v>
      </c>
      <c r="F17" s="40"/>
      <c r="G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G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G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259"/>
      <c r="B20" s="259"/>
      <c r="C20" s="544" t="s">
        <v>203</v>
      </c>
      <c r="D20" s="259"/>
      <c r="E20" s="259"/>
      <c r="F20" s="40"/>
      <c r="G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F21" s="40"/>
      <c r="G21" s="12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477.44699999999989</v>
      </c>
      <c r="C22" s="362">
        <v>314.84874499999995</v>
      </c>
      <c r="D22" s="85"/>
      <c r="E22" s="200">
        <f>SUM(B22:D22)</f>
        <v>792.2957449999999</v>
      </c>
      <c r="F22" s="40"/>
      <c r="G22" s="219"/>
      <c r="H22" s="219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484.63800000000003</v>
      </c>
      <c r="C23" s="362">
        <v>293.14304999999996</v>
      </c>
      <c r="D23" s="85"/>
      <c r="E23" s="200">
        <f>SUM(B23:D23)</f>
        <v>777.78105000000005</v>
      </c>
      <c r="F23" s="40"/>
      <c r="G23" s="219"/>
      <c r="H23" s="219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546.53</v>
      </c>
      <c r="C24" s="362">
        <v>392.21278999999998</v>
      </c>
      <c r="D24" s="85"/>
      <c r="E24" s="200">
        <f>SUM(B24:D24)</f>
        <v>938.74279000000001</v>
      </c>
      <c r="F24" s="40"/>
      <c r="G24" s="219"/>
      <c r="H24" s="219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561.86099999999999</v>
      </c>
      <c r="C25" s="362">
        <v>424.91535699999986</v>
      </c>
      <c r="D25" s="85"/>
      <c r="E25" s="200">
        <f t="shared" ref="E25:E33" si="2">SUM(B25:D25)</f>
        <v>986.77635699999985</v>
      </c>
      <c r="F25" s="40"/>
      <c r="G25" s="219"/>
      <c r="H25" s="219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616.62299999999993</v>
      </c>
      <c r="C26" s="362">
        <v>496.00856399999992</v>
      </c>
      <c r="D26" s="85"/>
      <c r="E26" s="200">
        <f t="shared" si="2"/>
        <v>1112.6315639999998</v>
      </c>
      <c r="F26" s="40"/>
      <c r="G26" s="219"/>
      <c r="H26" s="219"/>
    </row>
    <row r="27" spans="1:14" ht="13.5" customHeight="1" x14ac:dyDescent="0.25">
      <c r="A27" s="54" t="s">
        <v>7</v>
      </c>
      <c r="B27" s="362">
        <v>632.00999999999988</v>
      </c>
      <c r="C27" s="362">
        <v>542.56053999999995</v>
      </c>
      <c r="D27" s="85"/>
      <c r="E27" s="200">
        <f t="shared" si="2"/>
        <v>1174.5705399999997</v>
      </c>
      <c r="F27" s="40"/>
      <c r="G27" s="219"/>
      <c r="H27" s="219"/>
    </row>
    <row r="28" spans="1:14" ht="13.5" customHeight="1" x14ac:dyDescent="0.25">
      <c r="A28" s="54" t="s">
        <v>8</v>
      </c>
      <c r="B28" s="362">
        <v>661.03300000000002</v>
      </c>
      <c r="C28" s="362">
        <v>636.84111000000007</v>
      </c>
      <c r="D28" s="85"/>
      <c r="E28" s="200">
        <f t="shared" si="2"/>
        <v>1297.8741100000002</v>
      </c>
      <c r="F28" s="40"/>
      <c r="G28" s="219"/>
      <c r="H28" s="219"/>
    </row>
    <row r="29" spans="1:14" ht="13.5" customHeight="1" x14ac:dyDescent="0.25">
      <c r="A29" s="54" t="s">
        <v>9</v>
      </c>
      <c r="B29" s="362">
        <v>651.19900000000007</v>
      </c>
      <c r="C29" s="362">
        <v>583.82294000000013</v>
      </c>
      <c r="D29" s="85"/>
      <c r="E29" s="200">
        <f t="shared" si="2"/>
        <v>1235.0219400000001</v>
      </c>
      <c r="F29" s="40"/>
      <c r="G29" s="219"/>
      <c r="H29" s="219"/>
    </row>
    <row r="30" spans="1:14" ht="13.5" customHeight="1" x14ac:dyDescent="0.25">
      <c r="A30" s="54" t="s">
        <v>10</v>
      </c>
      <c r="B30" s="362">
        <v>609.44399999999996</v>
      </c>
      <c r="C30" s="362">
        <v>485.36899</v>
      </c>
      <c r="D30" s="85"/>
      <c r="E30" s="200">
        <f t="shared" si="2"/>
        <v>1094.8129899999999</v>
      </c>
      <c r="F30" s="40"/>
      <c r="G30" s="219"/>
      <c r="H30" s="219"/>
    </row>
    <row r="31" spans="1:14" ht="13.5" customHeight="1" x14ac:dyDescent="0.25">
      <c r="A31" s="54" t="s">
        <v>11</v>
      </c>
      <c r="B31" s="362">
        <v>632.6099999999999</v>
      </c>
      <c r="C31" s="362">
        <v>516.84081500000002</v>
      </c>
      <c r="D31" s="85"/>
      <c r="E31" s="200">
        <f t="shared" si="2"/>
        <v>1149.4508149999999</v>
      </c>
      <c r="F31" s="40"/>
    </row>
    <row r="32" spans="1:14" ht="13.5" customHeight="1" x14ac:dyDescent="0.25">
      <c r="A32" s="54" t="s">
        <v>12</v>
      </c>
      <c r="B32" s="362">
        <v>538.95499999999993</v>
      </c>
      <c r="C32" s="362">
        <v>399.44078999999994</v>
      </c>
      <c r="D32" s="85"/>
      <c r="E32" s="200">
        <f t="shared" si="2"/>
        <v>938.39578999999981</v>
      </c>
      <c r="F32" s="40"/>
      <c r="G32" s="219"/>
      <c r="H32" s="219"/>
    </row>
    <row r="33" spans="1:8" ht="13.5" customHeight="1" x14ac:dyDescent="0.25">
      <c r="A33" s="54" t="s">
        <v>13</v>
      </c>
      <c r="B33" s="362">
        <v>562.26700000000005</v>
      </c>
      <c r="C33" s="362">
        <v>366.86519000000004</v>
      </c>
      <c r="D33" s="85"/>
      <c r="E33" s="200">
        <f t="shared" si="2"/>
        <v>929.13219000000004</v>
      </c>
      <c r="F33" s="40"/>
      <c r="G33" s="219"/>
      <c r="H33" s="219"/>
    </row>
    <row r="34" spans="1:8" ht="13.5" customHeight="1" x14ac:dyDescent="0.25">
      <c r="A34" s="245" t="s">
        <v>15</v>
      </c>
      <c r="B34" s="361">
        <f>SUM(B22:B33)</f>
        <v>6974.6169999999993</v>
      </c>
      <c r="C34" s="361">
        <f>SUM(C22:C33)</f>
        <v>5452.8688809999994</v>
      </c>
      <c r="D34" s="361">
        <f>SUM(D22:D33)</f>
        <v>0</v>
      </c>
      <c r="E34" s="361">
        <f>SUM(E22:E33)</f>
        <v>12427.485881000001</v>
      </c>
      <c r="F34" s="40"/>
      <c r="G34" s="12"/>
    </row>
    <row r="35" spans="1:8" ht="13.5" customHeight="1" x14ac:dyDescent="0.25">
      <c r="A35" s="86"/>
      <c r="B35" s="87"/>
      <c r="C35" s="88"/>
      <c r="D35" s="40"/>
      <c r="E35" s="40"/>
      <c r="F35" s="40"/>
      <c r="G35" s="12"/>
    </row>
    <row r="36" spans="1:8" ht="13.5" customHeight="1" x14ac:dyDescent="0.25">
      <c r="A36" s="89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90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90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90" t="s">
        <v>18</v>
      </c>
      <c r="B39" s="12"/>
      <c r="C39" s="12"/>
      <c r="D39" s="12"/>
      <c r="E39" s="12"/>
      <c r="F39" s="12"/>
      <c r="G39" s="12"/>
    </row>
    <row r="40" spans="1:8" ht="13.5" customHeight="1" x14ac:dyDescent="0.25">
      <c r="A40" s="91" t="s">
        <v>19</v>
      </c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N42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43"/>
      <c r="B3" s="543"/>
      <c r="C3" s="544" t="s">
        <v>408</v>
      </c>
      <c r="D3" s="543"/>
      <c r="E3" s="543"/>
      <c r="F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326</v>
      </c>
      <c r="C4" s="244" t="s">
        <v>14</v>
      </c>
      <c r="D4" s="244" t="s">
        <v>16</v>
      </c>
      <c r="E4" s="244" t="s">
        <v>15</v>
      </c>
      <c r="F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68.367999999999995</v>
      </c>
      <c r="C5" s="362">
        <v>378.88892200000004</v>
      </c>
      <c r="D5" s="85"/>
      <c r="E5" s="200">
        <f>SUM(B5:D5)</f>
        <v>447.25692200000003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82.951999999999998</v>
      </c>
      <c r="C6" s="362">
        <v>146.81814499999999</v>
      </c>
      <c r="D6" s="85"/>
      <c r="E6" s="200">
        <f t="shared" ref="E6:E16" si="0">SUM(B6:D6)</f>
        <v>229.77014499999999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93.463999999999999</v>
      </c>
      <c r="C7" s="362">
        <v>207.42886999999999</v>
      </c>
      <c r="D7" s="85"/>
      <c r="E7" s="200">
        <f t="shared" si="0"/>
        <v>300.89287000000002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100.246</v>
      </c>
      <c r="C8" s="362">
        <v>215.43751</v>
      </c>
      <c r="D8" s="85"/>
      <c r="E8" s="200">
        <f t="shared" si="0"/>
        <v>315.68351000000001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112.99900000000001</v>
      </c>
      <c r="C9" s="362">
        <v>213.80363</v>
      </c>
      <c r="D9" s="85"/>
      <c r="E9" s="200">
        <f t="shared" si="0"/>
        <v>326.80263000000002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109.93700000000001</v>
      </c>
      <c r="C10" s="362">
        <v>235.55260000000001</v>
      </c>
      <c r="D10" s="85"/>
      <c r="E10" s="200">
        <f t="shared" si="0"/>
        <v>345.4896</v>
      </c>
      <c r="F10" s="40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117.437</v>
      </c>
      <c r="C11" s="362">
        <v>234.09340500000002</v>
      </c>
      <c r="D11" s="85"/>
      <c r="E11" s="200">
        <f t="shared" si="0"/>
        <v>351.53040500000003</v>
      </c>
      <c r="F11" s="40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113.26199999999999</v>
      </c>
      <c r="C12" s="362">
        <v>244.69008499999998</v>
      </c>
      <c r="D12" s="85"/>
      <c r="E12" s="200">
        <f t="shared" si="0"/>
        <v>357.95208499999995</v>
      </c>
      <c r="F12" s="40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97.450999999999993</v>
      </c>
      <c r="C13" s="362">
        <v>283.38619</v>
      </c>
      <c r="D13" s="85"/>
      <c r="E13" s="200">
        <f t="shared" si="0"/>
        <v>380.83718999999996</v>
      </c>
      <c r="F13" s="40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104.86500000000001</v>
      </c>
      <c r="C14" s="362">
        <v>279.55097499999999</v>
      </c>
      <c r="D14" s="85"/>
      <c r="E14" s="200">
        <f t="shared" si="0"/>
        <v>384.415975</v>
      </c>
      <c r="F14" s="40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111.30900000000001</v>
      </c>
      <c r="C15" s="362">
        <v>244.46085500000001</v>
      </c>
      <c r="D15" s="85"/>
      <c r="E15" s="200">
        <f t="shared" si="0"/>
        <v>355.76985500000001</v>
      </c>
      <c r="F15" s="40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94.031999999999996</v>
      </c>
      <c r="C16" s="362">
        <v>228.34460000000001</v>
      </c>
      <c r="D16" s="85"/>
      <c r="E16" s="200">
        <f t="shared" si="0"/>
        <v>322.3766</v>
      </c>
      <c r="F16" s="40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5" t="s">
        <v>15</v>
      </c>
      <c r="B17" s="361">
        <f>SUM(B5:B16)</f>
        <v>1206.3219999999999</v>
      </c>
      <c r="C17" s="361">
        <f>SUM(C5:C16)</f>
        <v>2912.4557869999999</v>
      </c>
      <c r="D17" s="361">
        <f>SUM(D5:D16)</f>
        <v>0</v>
      </c>
      <c r="E17" s="361">
        <f>SUM(E5:E16)</f>
        <v>4118.777787</v>
      </c>
      <c r="F17" s="4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5"/>
      <c r="B20" s="543"/>
      <c r="C20" s="259" t="s">
        <v>35</v>
      </c>
      <c r="D20" s="545"/>
      <c r="E20" s="545"/>
      <c r="F20" s="40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326</v>
      </c>
      <c r="C21" s="244" t="s">
        <v>14</v>
      </c>
      <c r="D21" s="244" t="s">
        <v>16</v>
      </c>
      <c r="E21" s="244" t="s">
        <v>15</v>
      </c>
      <c r="F21" s="40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77">
        <v>21048.07</v>
      </c>
      <c r="C22" s="49">
        <v>9601.4662499999959</v>
      </c>
      <c r="D22" s="49"/>
      <c r="E22" s="199">
        <f>+B22+C22+D22</f>
        <v>30649.536249999997</v>
      </c>
      <c r="F22" s="40"/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49">
        <v>17319.087000000007</v>
      </c>
      <c r="C23" s="49">
        <v>8082.1176900000037</v>
      </c>
      <c r="D23" s="49"/>
      <c r="E23" s="199">
        <f t="shared" ref="E23:E33" si="1">+B23+C23+D23</f>
        <v>25401.20469000001</v>
      </c>
      <c r="F23" s="40"/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49">
        <v>23882.019000000004</v>
      </c>
      <c r="C24" s="49">
        <v>10358.140225999998</v>
      </c>
      <c r="D24" s="49"/>
      <c r="E24" s="199">
        <f t="shared" si="1"/>
        <v>34240.159226000003</v>
      </c>
      <c r="F24" s="40"/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49">
        <v>28336.358999999993</v>
      </c>
      <c r="C25" s="49">
        <v>13295.319165000001</v>
      </c>
      <c r="D25" s="49"/>
      <c r="E25" s="199">
        <f t="shared" si="1"/>
        <v>41631.67816499999</v>
      </c>
      <c r="F25" s="40"/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49">
        <v>37658.790000000008</v>
      </c>
      <c r="C26" s="49">
        <v>13946.357802999994</v>
      </c>
      <c r="D26" s="49"/>
      <c r="E26" s="199">
        <f t="shared" si="1"/>
        <v>51605.147803</v>
      </c>
      <c r="F26" s="40"/>
    </row>
    <row r="27" spans="1:14" ht="13.5" customHeight="1" x14ac:dyDescent="0.25">
      <c r="A27" s="54" t="s">
        <v>7</v>
      </c>
      <c r="B27" s="49">
        <v>44656.893999999993</v>
      </c>
      <c r="C27" s="49">
        <v>15725.359757000004</v>
      </c>
      <c r="D27" s="49"/>
      <c r="E27" s="199">
        <f t="shared" si="1"/>
        <v>60382.253756999999</v>
      </c>
      <c r="F27" s="40"/>
    </row>
    <row r="28" spans="1:14" ht="13.5" customHeight="1" x14ac:dyDescent="0.25">
      <c r="A28" s="54" t="s">
        <v>8</v>
      </c>
      <c r="B28" s="49">
        <v>47219.93900000002</v>
      </c>
      <c r="C28" s="49">
        <v>17659.075783000011</v>
      </c>
      <c r="D28" s="49"/>
      <c r="E28" s="199">
        <f t="shared" si="1"/>
        <v>64879.014783000035</v>
      </c>
      <c r="F28" s="40"/>
    </row>
    <row r="29" spans="1:14" ht="13.5" customHeight="1" x14ac:dyDescent="0.25">
      <c r="A29" s="54" t="s">
        <v>9</v>
      </c>
      <c r="B29" s="49">
        <v>37661.239000000001</v>
      </c>
      <c r="C29" s="49">
        <v>16689.108080000013</v>
      </c>
      <c r="D29" s="49"/>
      <c r="E29" s="199">
        <f t="shared" si="1"/>
        <v>54350.347080000014</v>
      </c>
      <c r="F29" s="40"/>
    </row>
    <row r="30" spans="1:14" ht="13.5" customHeight="1" x14ac:dyDescent="0.25">
      <c r="A30" s="54" t="s">
        <v>10</v>
      </c>
      <c r="B30" s="49">
        <v>30617.814000000006</v>
      </c>
      <c r="C30" s="49">
        <v>12805.297782000007</v>
      </c>
      <c r="D30" s="49"/>
      <c r="E30" s="199">
        <f t="shared" si="1"/>
        <v>43423.111782000015</v>
      </c>
      <c r="F30" s="40"/>
    </row>
    <row r="31" spans="1:14" ht="13.5" customHeight="1" x14ac:dyDescent="0.25">
      <c r="A31" s="54" t="s">
        <v>11</v>
      </c>
      <c r="B31" s="49">
        <v>28939.487000000016</v>
      </c>
      <c r="C31" s="49">
        <v>12256.797235000007</v>
      </c>
      <c r="D31" s="49"/>
      <c r="E31" s="199">
        <f t="shared" si="1"/>
        <v>41196.284235000021</v>
      </c>
      <c r="F31" s="40"/>
    </row>
    <row r="32" spans="1:14" ht="13.5" customHeight="1" x14ac:dyDescent="0.25">
      <c r="A32" s="54" t="s">
        <v>12</v>
      </c>
      <c r="B32" s="49">
        <v>23109.771999999994</v>
      </c>
      <c r="C32" s="49">
        <v>10021.902260000012</v>
      </c>
      <c r="D32" s="49"/>
      <c r="E32" s="199">
        <f t="shared" si="1"/>
        <v>33131.674260000007</v>
      </c>
      <c r="F32" s="40"/>
    </row>
    <row r="33" spans="1:6" ht="13.5" customHeight="1" x14ac:dyDescent="0.25">
      <c r="A33" s="54" t="s">
        <v>13</v>
      </c>
      <c r="B33" s="49">
        <v>21256.712000000007</v>
      </c>
      <c r="C33" s="49">
        <v>9275.4648050000014</v>
      </c>
      <c r="D33" s="49"/>
      <c r="E33" s="199">
        <f t="shared" si="1"/>
        <v>30532.17680500001</v>
      </c>
      <c r="F33" s="40"/>
    </row>
    <row r="34" spans="1:6" ht="13.5" customHeight="1" x14ac:dyDescent="0.25">
      <c r="A34" s="245" t="s">
        <v>15</v>
      </c>
      <c r="B34" s="200">
        <f>+SUM(B22:B33)</f>
        <v>361706.18200000003</v>
      </c>
      <c r="C34" s="200">
        <f>+SUM(C22:C33)</f>
        <v>149716.40683600004</v>
      </c>
      <c r="D34" s="200">
        <f>+SUM(D22:D33)</f>
        <v>0</v>
      </c>
      <c r="E34" s="200">
        <f>+SUM(E22:E33)</f>
        <v>511422.58883600007</v>
      </c>
      <c r="F34" s="40"/>
    </row>
    <row r="35" spans="1:6" ht="13.5" customHeight="1" x14ac:dyDescent="0.25">
      <c r="A35" s="86"/>
      <c r="B35" s="87"/>
      <c r="C35" s="88"/>
      <c r="D35" s="40"/>
      <c r="E35" s="40"/>
      <c r="F35" s="40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N26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6"/>
      <c r="B3" s="56"/>
      <c r="C3" s="56"/>
      <c r="D3" s="56"/>
      <c r="E3" s="56"/>
      <c r="F3" s="40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545"/>
      <c r="B4" s="543"/>
      <c r="C4" s="259" t="s">
        <v>409</v>
      </c>
      <c r="D4" s="545"/>
      <c r="E4" s="545"/>
      <c r="F4" s="40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243" t="s">
        <v>0</v>
      </c>
      <c r="B5" s="244" t="s">
        <v>326</v>
      </c>
      <c r="C5" s="244" t="s">
        <v>14</v>
      </c>
      <c r="D5" s="244" t="s">
        <v>16</v>
      </c>
      <c r="E5" s="244" t="s">
        <v>15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2</v>
      </c>
      <c r="B6" s="77">
        <v>54976.461129999967</v>
      </c>
      <c r="C6" s="77">
        <v>28908.36186400001</v>
      </c>
      <c r="D6" s="77">
        <f>'42_2'!D22+'42_2'!D5+'42_1'!D22+'42_1'!D5+'41'!D22+'41'!D5+'40'!D22+'40'!D5+'39'!D22+'39'!D5+'37'!D22+'37'!D5+'38'!D22+'38'!D5+'36'!D22+'36'!D5</f>
        <v>0</v>
      </c>
      <c r="E6" s="199">
        <f>+B6+C6+D6</f>
        <v>83884.822993999973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3</v>
      </c>
      <c r="B7" s="77">
        <v>50007.827129999976</v>
      </c>
      <c r="C7" s="77">
        <v>31636.29891600004</v>
      </c>
      <c r="D7" s="77">
        <f>'42_2'!D23+'42_2'!D6+'42_1'!D23+'42_1'!D6+'41'!D23+'41'!D6+'40'!D23+'40'!D6+'39'!D23+'39'!D6+'37'!D23+'37'!D6+'38'!D23+'38'!D6+'36'!D23+'36'!D6</f>
        <v>0</v>
      </c>
      <c r="E7" s="199">
        <f t="shared" ref="E7:E17" si="0">+B7+C7+D7</f>
        <v>81644.126046000019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4</v>
      </c>
      <c r="B8" s="77">
        <v>60649.572989999913</v>
      </c>
      <c r="C8" s="77">
        <v>38430.064762999973</v>
      </c>
      <c r="D8" s="77">
        <f>'42_2'!D24+'42_2'!D7+'42_1'!D24+'42_1'!D7+'41'!D24+'41'!D7+'40'!D24+'40'!D7+'39'!D24+'39'!D7+'37'!D24+'37'!D7+'38'!D24+'38'!D7+'36'!D24+'36'!D7</f>
        <v>0</v>
      </c>
      <c r="E8" s="199">
        <f t="shared" si="0"/>
        <v>99079.637752999886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5</v>
      </c>
      <c r="B9" s="77">
        <v>68541.676690000008</v>
      </c>
      <c r="C9" s="77">
        <v>41904.478392999947</v>
      </c>
      <c r="D9" s="77">
        <f>'42_2'!D25+'42_2'!D8+'42_1'!D25+'42_1'!D8+'41'!D25+'41'!D8+'40'!D25+'40'!D8+'39'!D25+'39'!D8+'37'!D25+'37'!D8+'38'!D25+'38'!D8+'36'!D25+'36'!D8</f>
        <v>0</v>
      </c>
      <c r="E9" s="199">
        <f t="shared" si="0"/>
        <v>110446.15508299996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6</v>
      </c>
      <c r="B10" s="77">
        <v>82596.914289999972</v>
      </c>
      <c r="C10" s="77">
        <v>38962.518459000028</v>
      </c>
      <c r="D10" s="77">
        <f>'42_2'!D26+'42_2'!D9+'42_1'!D26+'42_1'!D9+'41'!D26+'41'!D9+'40'!D26+'40'!D9+'39'!D26+'39'!D9+'37'!D26+'37'!D9+'38'!D26+'38'!D9+'36'!D26+'36'!D9</f>
        <v>0</v>
      </c>
      <c r="E10" s="199">
        <f t="shared" si="0"/>
        <v>121559.432749</v>
      </c>
      <c r="F10" s="40"/>
    </row>
    <row r="11" spans="1:14" ht="13.5" customHeight="1" x14ac:dyDescent="0.25">
      <c r="A11" s="54" t="s">
        <v>7</v>
      </c>
      <c r="B11" s="77">
        <v>91452.011999999944</v>
      </c>
      <c r="C11" s="77">
        <v>40856.693162999974</v>
      </c>
      <c r="D11" s="77">
        <f>'42_2'!D27+'42_2'!D10+'42_1'!D27+'42_1'!D10+'41'!D27+'41'!D10+'40'!D27+'40'!D10+'39'!D27+'39'!D10+'37'!D27+'37'!D10+'38'!D27+'38'!D10+'36'!D27+'36'!D10</f>
        <v>0</v>
      </c>
      <c r="E11" s="199">
        <f t="shared" si="0"/>
        <v>132308.70516299992</v>
      </c>
      <c r="F11" s="40"/>
    </row>
    <row r="12" spans="1:14" ht="13.5" customHeight="1" x14ac:dyDescent="0.25">
      <c r="A12" s="54" t="s">
        <v>8</v>
      </c>
      <c r="B12" s="77">
        <v>98322.618799999938</v>
      </c>
      <c r="C12" s="77">
        <v>45691.861220999948</v>
      </c>
      <c r="D12" s="77">
        <f>'42_2'!D28+'42_2'!D11+'42_1'!D28+'42_1'!D11+'41'!D28+'41'!D11+'40'!D28+'40'!D11+'39'!D28+'39'!D11+'37'!D28+'37'!D11+'38'!D28+'38'!D11+'36'!D28+'36'!D11</f>
        <v>0</v>
      </c>
      <c r="E12" s="199">
        <f t="shared" si="0"/>
        <v>144014.48002099988</v>
      </c>
      <c r="F12" s="40"/>
    </row>
    <row r="13" spans="1:14" ht="13.5" customHeight="1" x14ac:dyDescent="0.25">
      <c r="A13" s="54" t="s">
        <v>9</v>
      </c>
      <c r="B13" s="77">
        <v>85935.450059999872</v>
      </c>
      <c r="C13" s="77">
        <v>44302.948202999971</v>
      </c>
      <c r="D13" s="77">
        <f>'42_2'!D29+'42_2'!D12+'42_1'!D29+'42_1'!D12+'41'!D29+'41'!D12+'40'!D29+'40'!D12+'39'!D29+'39'!D12+'37'!D29+'37'!D12+'38'!D29+'38'!D12+'36'!D29+'36'!D12</f>
        <v>0</v>
      </c>
      <c r="E13" s="199">
        <f t="shared" si="0"/>
        <v>130238.39826299984</v>
      </c>
      <c r="F13" s="40"/>
    </row>
    <row r="14" spans="1:14" ht="13.5" customHeight="1" x14ac:dyDescent="0.25">
      <c r="A14" s="54" t="s">
        <v>10</v>
      </c>
      <c r="B14" s="77">
        <v>74203.706099999967</v>
      </c>
      <c r="C14" s="77">
        <v>36840.052951999976</v>
      </c>
      <c r="D14" s="77">
        <f>'42_2'!D30+'42_2'!D13+'42_1'!D30+'42_1'!D13+'41'!D30+'41'!D13+'40'!D30+'40'!D13+'39'!D30+'39'!D13+'37'!D30+'37'!D13+'38'!D30+'38'!D13+'36'!D30+'36'!D13</f>
        <v>0</v>
      </c>
      <c r="E14" s="199">
        <f t="shared" si="0"/>
        <v>111043.75905199995</v>
      </c>
      <c r="F14" s="40"/>
    </row>
    <row r="15" spans="1:14" ht="13.5" customHeight="1" x14ac:dyDescent="0.25">
      <c r="A15" s="54" t="s">
        <v>11</v>
      </c>
      <c r="B15" s="77">
        <v>71217.419110000046</v>
      </c>
      <c r="C15" s="77">
        <v>35869.587647000008</v>
      </c>
      <c r="D15" s="77">
        <f>'42_2'!D31+'42_2'!D14+'42_1'!D31+'42_1'!D14+'41'!D31+'41'!D14+'40'!D31+'40'!D14+'39'!D31+'39'!D14+'37'!D31+'37'!D14+'38'!D31+'38'!D14+'36'!D31+'36'!D14</f>
        <v>0</v>
      </c>
      <c r="E15" s="199">
        <f t="shared" si="0"/>
        <v>107087.00675700005</v>
      </c>
      <c r="F15" s="40"/>
    </row>
    <row r="16" spans="1:14" ht="13.5" customHeight="1" x14ac:dyDescent="0.25">
      <c r="A16" s="54" t="s">
        <v>12</v>
      </c>
      <c r="B16" s="77">
        <v>57557.160569999949</v>
      </c>
      <c r="C16" s="77">
        <v>30189.992710999973</v>
      </c>
      <c r="D16" s="77">
        <f>'42_2'!D32+'42_2'!D15+'42_1'!D32+'42_1'!D15+'41'!D32+'41'!D15+'40'!D32+'40'!D15+'39'!D32+'39'!D15+'37'!D32+'37'!D15+'38'!D32+'38'!D15+'36'!D32+'36'!D15</f>
        <v>0</v>
      </c>
      <c r="E16" s="199">
        <f t="shared" si="0"/>
        <v>87747.153280999919</v>
      </c>
      <c r="F16" s="40"/>
    </row>
    <row r="17" spans="1:6" ht="13.5" customHeight="1" x14ac:dyDescent="0.25">
      <c r="A17" s="54" t="s">
        <v>13</v>
      </c>
      <c r="B17" s="77">
        <v>56852.841299999935</v>
      </c>
      <c r="C17" s="77">
        <v>29039.250311999993</v>
      </c>
      <c r="D17" s="77">
        <f>'42_2'!D33+'42_2'!D16+'42_1'!D33+'42_1'!D16+'41'!D33+'41'!D16+'40'!D33+'40'!D16+'39'!D33+'39'!D16+'37'!D33+'37'!D16+'38'!D33+'38'!D16+'36'!D33+'36'!D16</f>
        <v>0</v>
      </c>
      <c r="E17" s="199">
        <f t="shared" si="0"/>
        <v>85892.091611999931</v>
      </c>
      <c r="F17" s="40"/>
    </row>
    <row r="18" spans="1:6" ht="13.5" customHeight="1" x14ac:dyDescent="0.25">
      <c r="A18" s="245" t="s">
        <v>15</v>
      </c>
      <c r="B18" s="200">
        <f>+SUM(B6:B17)</f>
        <v>852313.66016999946</v>
      </c>
      <c r="C18" s="200">
        <f>+SUM(C6:C17)</f>
        <v>442632.10860399983</v>
      </c>
      <c r="D18" s="200">
        <f>+SUM(D6:D17)</f>
        <v>0</v>
      </c>
      <c r="E18" s="200">
        <f>+SUM(E6:E17)</f>
        <v>1294945.7687739995</v>
      </c>
      <c r="F18" s="40"/>
    </row>
    <row r="19" spans="1:6" ht="13.5" customHeight="1" x14ac:dyDescent="0.25">
      <c r="A19" s="86"/>
      <c r="B19" s="87"/>
      <c r="C19" s="88"/>
      <c r="D19" s="40"/>
      <c r="E19" s="40"/>
      <c r="F19" s="40"/>
    </row>
    <row r="20" spans="1:6" ht="13.5" customHeight="1" x14ac:dyDescent="0.25">
      <c r="A20" s="89" t="s">
        <v>17</v>
      </c>
      <c r="B20" s="12"/>
      <c r="C20" s="12"/>
      <c r="D20" s="12"/>
      <c r="E20" s="12"/>
      <c r="F20" s="12"/>
    </row>
    <row r="21" spans="1:6" ht="13.5" customHeight="1" x14ac:dyDescent="0.25">
      <c r="A21" s="90" t="s">
        <v>20</v>
      </c>
      <c r="B21" s="12"/>
      <c r="C21" s="12"/>
      <c r="D21" s="12"/>
      <c r="E21" s="12"/>
      <c r="F21" s="12"/>
    </row>
    <row r="22" spans="1:6" ht="13.5" customHeight="1" x14ac:dyDescent="0.25">
      <c r="A22" s="90" t="s">
        <v>21</v>
      </c>
      <c r="B22" s="12"/>
      <c r="C22" s="12"/>
      <c r="D22" s="12"/>
      <c r="E22" s="12"/>
      <c r="F22" s="12"/>
    </row>
    <row r="23" spans="1:6" ht="13.5" customHeight="1" x14ac:dyDescent="0.25">
      <c r="A23" s="90"/>
      <c r="B23" s="12"/>
      <c r="C23" s="12"/>
      <c r="D23" s="12"/>
      <c r="E23" s="12"/>
      <c r="F23" s="12"/>
    </row>
    <row r="24" spans="1:6" ht="13.5" customHeight="1" x14ac:dyDescent="0.25">
      <c r="A24" s="91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4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486</v>
      </c>
      <c r="B5" s="9"/>
      <c r="C5" s="9"/>
      <c r="D5" s="9"/>
      <c r="E5" s="9"/>
    </row>
    <row r="6" spans="1:5" x14ac:dyDescent="0.25">
      <c r="A6" s="263"/>
      <c r="B6" s="264" t="s">
        <v>71</v>
      </c>
      <c r="C6" s="265"/>
      <c r="D6" s="266"/>
      <c r="E6" s="267" t="s">
        <v>57</v>
      </c>
    </row>
    <row r="7" spans="1:5" x14ac:dyDescent="0.25">
      <c r="A7" s="268"/>
      <c r="B7" s="267" t="s">
        <v>68</v>
      </c>
      <c r="C7" s="267" t="s">
        <v>69</v>
      </c>
      <c r="D7" s="267" t="s">
        <v>22</v>
      </c>
      <c r="E7" s="269" t="s">
        <v>72</v>
      </c>
    </row>
    <row r="8" spans="1:5" x14ac:dyDescent="0.25">
      <c r="A8" s="205" t="s">
        <v>73</v>
      </c>
      <c r="B8" s="61"/>
      <c r="C8" s="61">
        <v>1205835.152</v>
      </c>
      <c r="D8" s="61">
        <f>+B8+C8</f>
        <v>1205835.152</v>
      </c>
      <c r="E8" s="61">
        <v>0</v>
      </c>
    </row>
    <row r="9" spans="1:5" x14ac:dyDescent="0.25">
      <c r="A9" s="205" t="s">
        <v>74</v>
      </c>
      <c r="B9" s="61"/>
      <c r="C9" s="61">
        <v>1286845.206</v>
      </c>
      <c r="D9" s="61">
        <f>+B9+C9</f>
        <v>1286845.206</v>
      </c>
      <c r="E9" s="61">
        <v>0</v>
      </c>
    </row>
    <row r="10" spans="1:5" x14ac:dyDescent="0.25">
      <c r="A10" s="205" t="s">
        <v>75</v>
      </c>
      <c r="B10" s="61"/>
      <c r="C10" s="61">
        <v>1329708.554</v>
      </c>
      <c r="D10" s="61">
        <f>+B10+C10</f>
        <v>1329708.554</v>
      </c>
      <c r="E10" s="61">
        <v>0</v>
      </c>
    </row>
    <row r="11" spans="1:5" x14ac:dyDescent="0.25">
      <c r="A11" s="205" t="s">
        <v>76</v>
      </c>
      <c r="B11" s="61"/>
      <c r="C11" s="61">
        <v>1255157.22</v>
      </c>
      <c r="D11" s="61">
        <f>+B11+C11</f>
        <v>1255157.22</v>
      </c>
      <c r="E11" s="61">
        <v>0</v>
      </c>
    </row>
    <row r="12" spans="1:5" x14ac:dyDescent="0.25">
      <c r="A12" s="273" t="s">
        <v>15</v>
      </c>
      <c r="B12" s="399">
        <f>SUM(B8:B11)</f>
        <v>0</v>
      </c>
      <c r="C12" s="399">
        <f>SUM(C8:C11)</f>
        <v>5077546.1320000002</v>
      </c>
      <c r="D12" s="399">
        <f>+B12+C12</f>
        <v>5077546.1320000002</v>
      </c>
      <c r="E12" s="217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487</v>
      </c>
      <c r="B14" s="9"/>
      <c r="C14" s="9"/>
      <c r="D14" s="9"/>
      <c r="E14" s="9"/>
    </row>
    <row r="15" spans="1:5" x14ac:dyDescent="0.25">
      <c r="A15" s="263"/>
      <c r="B15" s="264"/>
      <c r="C15" s="265"/>
      <c r="D15" s="266"/>
      <c r="E15" s="267" t="s">
        <v>57</v>
      </c>
    </row>
    <row r="16" spans="1:5" x14ac:dyDescent="0.25">
      <c r="A16" s="270"/>
      <c r="B16" s="271" t="s">
        <v>68</v>
      </c>
      <c r="C16" s="267" t="s">
        <v>69</v>
      </c>
      <c r="D16" s="272" t="s">
        <v>22</v>
      </c>
      <c r="E16" s="269" t="s">
        <v>72</v>
      </c>
    </row>
    <row r="17" spans="1:5" x14ac:dyDescent="0.25">
      <c r="A17" s="205" t="s">
        <v>73</v>
      </c>
      <c r="B17" s="61"/>
      <c r="C17" s="61">
        <v>1264360.213</v>
      </c>
      <c r="D17" s="61">
        <f>+B17+C17</f>
        <v>1264360.213</v>
      </c>
      <c r="E17" s="217">
        <v>0</v>
      </c>
    </row>
    <row r="18" spans="1:5" x14ac:dyDescent="0.25">
      <c r="A18" s="205" t="s">
        <v>74</v>
      </c>
      <c r="B18" s="61"/>
      <c r="C18" s="61">
        <v>1368784.291</v>
      </c>
      <c r="D18" s="61">
        <f>+B18+C18</f>
        <v>1368784.291</v>
      </c>
      <c r="E18" s="217">
        <v>0</v>
      </c>
    </row>
    <row r="19" spans="1:5" x14ac:dyDescent="0.25">
      <c r="A19" s="205" t="s">
        <v>75</v>
      </c>
      <c r="B19" s="61"/>
      <c r="C19" s="61">
        <v>1447161.2179999999</v>
      </c>
      <c r="D19" s="61">
        <f>+B19+C19</f>
        <v>1447161.2179999999</v>
      </c>
      <c r="E19" s="217">
        <v>0</v>
      </c>
    </row>
    <row r="20" spans="1:5" x14ac:dyDescent="0.25">
      <c r="A20" s="205" t="s">
        <v>76</v>
      </c>
      <c r="B20" s="61"/>
      <c r="C20" s="61">
        <v>1386069.7200000002</v>
      </c>
      <c r="D20" s="61">
        <f>+B20+C20</f>
        <v>1386069.7200000002</v>
      </c>
      <c r="E20" s="217">
        <v>0</v>
      </c>
    </row>
    <row r="21" spans="1:5" x14ac:dyDescent="0.25">
      <c r="A21" s="273" t="s">
        <v>15</v>
      </c>
      <c r="B21" s="227">
        <f>SUM(B17:B20)</f>
        <v>0</v>
      </c>
      <c r="C21" s="399">
        <f>SUM(C17:C20)</f>
        <v>5466375.4419999998</v>
      </c>
      <c r="D21" s="399">
        <f>+B21+C21</f>
        <v>5466375.4419999998</v>
      </c>
      <c r="E21" s="217">
        <v>0</v>
      </c>
    </row>
    <row r="22" spans="1:5" x14ac:dyDescent="0.25">
      <c r="A22" s="9"/>
      <c r="B22" s="143"/>
      <c r="C22" s="143"/>
      <c r="D22" s="143"/>
      <c r="E22" s="143"/>
    </row>
    <row r="23" spans="1:5" x14ac:dyDescent="0.25">
      <c r="A23" s="11" t="s">
        <v>488</v>
      </c>
      <c r="B23" s="143"/>
      <c r="C23" s="143"/>
      <c r="D23" s="143"/>
      <c r="E23" s="143"/>
    </row>
    <row r="24" spans="1:5" x14ac:dyDescent="0.25">
      <c r="A24" s="263"/>
      <c r="B24" s="264" t="s">
        <v>71</v>
      </c>
      <c r="C24" s="265"/>
      <c r="D24" s="266"/>
      <c r="E24" s="267" t="s">
        <v>57</v>
      </c>
    </row>
    <row r="25" spans="1:5" x14ac:dyDescent="0.25">
      <c r="A25" s="268"/>
      <c r="B25" s="274" t="s">
        <v>68</v>
      </c>
      <c r="C25" s="271" t="s">
        <v>69</v>
      </c>
      <c r="D25" s="272" t="s">
        <v>22</v>
      </c>
      <c r="E25" s="269" t="s">
        <v>72</v>
      </c>
    </row>
    <row r="26" spans="1:5" x14ac:dyDescent="0.25">
      <c r="A26" s="205" t="s">
        <v>73</v>
      </c>
      <c r="B26" s="206">
        <v>52415.006000000001</v>
      </c>
      <c r="C26" s="206">
        <v>22914.533000000003</v>
      </c>
      <c r="D26" s="61">
        <f>C26+B26</f>
        <v>75329.539000000004</v>
      </c>
      <c r="E26" s="217">
        <v>388855</v>
      </c>
    </row>
    <row r="27" spans="1:5" x14ac:dyDescent="0.25">
      <c r="A27" s="205" t="s">
        <v>74</v>
      </c>
      <c r="B27" s="206">
        <v>44922.226999999999</v>
      </c>
      <c r="C27" s="206">
        <v>20816.781000000003</v>
      </c>
      <c r="D27" s="61">
        <f>C27+B27</f>
        <v>65739.008000000002</v>
      </c>
      <c r="E27" s="217">
        <v>448585</v>
      </c>
    </row>
    <row r="28" spans="1:5" x14ac:dyDescent="0.25">
      <c r="A28" s="205" t="s">
        <v>75</v>
      </c>
      <c r="B28" s="206">
        <v>34048.486000000004</v>
      </c>
      <c r="C28" s="206">
        <v>16803.355000000003</v>
      </c>
      <c r="D28" s="61">
        <f>C28+B28</f>
        <v>50851.841000000008</v>
      </c>
      <c r="E28" s="217">
        <v>337796</v>
      </c>
    </row>
    <row r="29" spans="1:5" x14ac:dyDescent="0.25">
      <c r="A29" s="205" t="s">
        <v>76</v>
      </c>
      <c r="B29" s="206">
        <v>64616.116999999998</v>
      </c>
      <c r="C29" s="206">
        <v>41339.337999999996</v>
      </c>
      <c r="D29" s="61">
        <f>C29+B29</f>
        <v>105955.45499999999</v>
      </c>
      <c r="E29" s="217">
        <v>480145</v>
      </c>
    </row>
    <row r="30" spans="1:5" x14ac:dyDescent="0.25">
      <c r="A30" s="273" t="s">
        <v>15</v>
      </c>
      <c r="B30" s="400">
        <f>SUM(B26:B29)</f>
        <v>196001.83600000001</v>
      </c>
      <c r="C30" s="400">
        <f>SUM(C26:C29)</f>
        <v>101874.00700000001</v>
      </c>
      <c r="D30" s="401">
        <f>SUM(D26:D29)</f>
        <v>297875.84299999999</v>
      </c>
      <c r="E30" s="401">
        <f>SUM(E26:E29)</f>
        <v>1655381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324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8"/>
      <c r="B34" s="28"/>
      <c r="C34" s="28"/>
      <c r="D34" s="28"/>
      <c r="E34" s="28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80" zoomScaleNormal="80" workbookViewId="0">
      <selection activeCell="L39" sqref="L39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80" t="s">
        <v>492</v>
      </c>
    </row>
    <row r="3" spans="1:3" x14ac:dyDescent="0.25">
      <c r="A3" s="80" t="s">
        <v>38</v>
      </c>
    </row>
    <row r="5" spans="1:3" x14ac:dyDescent="0.25">
      <c r="A5" s="247"/>
      <c r="B5" s="248" t="s">
        <v>39</v>
      </c>
      <c r="C5" s="249"/>
    </row>
    <row r="6" spans="1:3" ht="21" customHeight="1" x14ac:dyDescent="0.25">
      <c r="A6" s="250" t="s">
        <v>0</v>
      </c>
      <c r="B6" s="251" t="s">
        <v>214</v>
      </c>
      <c r="C6" s="251" t="s">
        <v>15</v>
      </c>
    </row>
    <row r="7" spans="1:3" s="4" customFormat="1" ht="13.5" customHeight="1" x14ac:dyDescent="0.2">
      <c r="A7" s="225" t="s">
        <v>40</v>
      </c>
      <c r="B7" s="363">
        <f>'44'!J5</f>
        <v>0</v>
      </c>
      <c r="C7" s="364">
        <f t="shared" ref="C7:C18" si="0">SUM(B7:B7)</f>
        <v>0</v>
      </c>
    </row>
    <row r="8" spans="1:3" s="4" customFormat="1" ht="13.5" customHeight="1" x14ac:dyDescent="0.2">
      <c r="A8" s="225" t="s">
        <v>41</v>
      </c>
      <c r="B8" s="363">
        <f>'44'!J6</f>
        <v>0</v>
      </c>
      <c r="C8" s="364">
        <f t="shared" si="0"/>
        <v>0</v>
      </c>
    </row>
    <row r="9" spans="1:3" s="4" customFormat="1" ht="13.5" customHeight="1" x14ac:dyDescent="0.2">
      <c r="A9" s="225" t="s">
        <v>42</v>
      </c>
      <c r="B9" s="363">
        <f>'44'!J7</f>
        <v>0</v>
      </c>
      <c r="C9" s="364">
        <f t="shared" si="0"/>
        <v>0</v>
      </c>
    </row>
    <row r="10" spans="1:3" s="4" customFormat="1" ht="13.5" customHeight="1" x14ac:dyDescent="0.2">
      <c r="A10" s="225" t="s">
        <v>43</v>
      </c>
      <c r="B10" s="363">
        <f>'44'!J8</f>
        <v>0</v>
      </c>
      <c r="C10" s="364">
        <f t="shared" si="0"/>
        <v>0</v>
      </c>
    </row>
    <row r="11" spans="1:3" s="4" customFormat="1" ht="13.5" customHeight="1" x14ac:dyDescent="0.2">
      <c r="A11" s="225" t="s">
        <v>44</v>
      </c>
      <c r="B11" s="363">
        <f>'44'!J9</f>
        <v>0</v>
      </c>
      <c r="C11" s="364">
        <f t="shared" si="0"/>
        <v>0</v>
      </c>
    </row>
    <row r="12" spans="1:3" s="4" customFormat="1" ht="13.5" customHeight="1" x14ac:dyDescent="0.2">
      <c r="A12" s="225" t="s">
        <v>45</v>
      </c>
      <c r="B12" s="363">
        <f>'44'!J10</f>
        <v>0</v>
      </c>
      <c r="C12" s="364">
        <f t="shared" si="0"/>
        <v>0</v>
      </c>
    </row>
    <row r="13" spans="1:3" s="4" customFormat="1" ht="13.5" customHeight="1" x14ac:dyDescent="0.2">
      <c r="A13" s="225" t="s">
        <v>46</v>
      </c>
      <c r="B13" s="363">
        <f>'44'!J11</f>
        <v>0</v>
      </c>
      <c r="C13" s="365">
        <f t="shared" si="0"/>
        <v>0</v>
      </c>
    </row>
    <row r="14" spans="1:3" s="4" customFormat="1" ht="13.5" customHeight="1" x14ac:dyDescent="0.2">
      <c r="A14" s="225" t="s">
        <v>47</v>
      </c>
      <c r="B14" s="363">
        <f>'44'!J12</f>
        <v>0</v>
      </c>
      <c r="C14" s="364">
        <f t="shared" si="0"/>
        <v>0</v>
      </c>
    </row>
    <row r="15" spans="1:3" s="4" customFormat="1" ht="13.5" customHeight="1" x14ac:dyDescent="0.2">
      <c r="A15" s="225" t="s">
        <v>48</v>
      </c>
      <c r="B15" s="363">
        <f>'44'!J13</f>
        <v>0</v>
      </c>
      <c r="C15" s="364">
        <f t="shared" si="0"/>
        <v>0</v>
      </c>
    </row>
    <row r="16" spans="1:3" s="4" customFormat="1" ht="13.5" customHeight="1" x14ac:dyDescent="0.2">
      <c r="A16" s="76" t="s">
        <v>49</v>
      </c>
      <c r="B16" s="363">
        <f>'44'!J14</f>
        <v>0</v>
      </c>
      <c r="C16" s="364">
        <f t="shared" si="0"/>
        <v>0</v>
      </c>
    </row>
    <row r="17" spans="1:5" s="4" customFormat="1" ht="13.5" customHeight="1" x14ac:dyDescent="0.2">
      <c r="A17" s="76" t="s">
        <v>50</v>
      </c>
      <c r="B17" s="363">
        <f>'44'!J15</f>
        <v>0</v>
      </c>
      <c r="C17" s="364">
        <f t="shared" si="0"/>
        <v>0</v>
      </c>
    </row>
    <row r="18" spans="1:5" s="4" customFormat="1" ht="13.5" customHeight="1" x14ac:dyDescent="0.2">
      <c r="A18" s="76" t="s">
        <v>51</v>
      </c>
      <c r="B18" s="363">
        <f>'44'!J16</f>
        <v>0</v>
      </c>
      <c r="C18" s="364">
        <f t="shared" si="0"/>
        <v>0</v>
      </c>
    </row>
    <row r="19" spans="1:5" ht="13.5" customHeight="1" x14ac:dyDescent="0.25">
      <c r="A19" s="246" t="s">
        <v>15</v>
      </c>
      <c r="B19" s="461">
        <f>SUM(B7:B18)</f>
        <v>0</v>
      </c>
      <c r="C19" s="462">
        <f>SUM(C7:C18)</f>
        <v>0</v>
      </c>
      <c r="E19" s="34"/>
    </row>
    <row r="20" spans="1:5" x14ac:dyDescent="0.25">
      <c r="C20" s="70"/>
      <c r="D20" s="34"/>
      <c r="E20" s="34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80" zoomScaleNormal="80" workbookViewId="0">
      <selection activeCell="L39" sqref="L39"/>
    </sheetView>
  </sheetViews>
  <sheetFormatPr baseColWidth="10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51" t="s">
        <v>506</v>
      </c>
      <c r="B1" s="52"/>
      <c r="C1" s="52"/>
      <c r="D1" s="52"/>
      <c r="E1" s="52"/>
      <c r="F1" s="52"/>
      <c r="G1" s="52"/>
      <c r="I1" s="52"/>
      <c r="J1" s="52"/>
    </row>
    <row r="2" spans="1:10" x14ac:dyDescent="0.2">
      <c r="A2" s="51"/>
      <c r="B2" s="52"/>
      <c r="C2" s="52"/>
      <c r="D2" s="52"/>
      <c r="E2" s="52"/>
      <c r="F2" s="52"/>
      <c r="G2" s="52"/>
      <c r="I2" s="52"/>
      <c r="J2" s="52"/>
    </row>
    <row r="3" spans="1:10" x14ac:dyDescent="0.2">
      <c r="A3" s="252"/>
      <c r="B3" s="253"/>
      <c r="C3" s="253"/>
      <c r="D3" s="254" t="s">
        <v>206</v>
      </c>
      <c r="E3" s="254"/>
      <c r="F3" s="254"/>
      <c r="G3" s="253"/>
      <c r="H3" s="253"/>
      <c r="I3" s="253"/>
      <c r="J3" s="255"/>
    </row>
    <row r="4" spans="1:10" ht="25.5" x14ac:dyDescent="0.2">
      <c r="A4" s="243" t="s">
        <v>0</v>
      </c>
      <c r="B4" s="244" t="s">
        <v>28</v>
      </c>
      <c r="C4" s="244" t="s">
        <v>30</v>
      </c>
      <c r="D4" s="244" t="s">
        <v>27</v>
      </c>
      <c r="E4" s="244" t="s">
        <v>29</v>
      </c>
      <c r="F4" s="244" t="s">
        <v>514</v>
      </c>
      <c r="G4" s="244" t="s">
        <v>515</v>
      </c>
      <c r="H4" s="244" t="s">
        <v>516</v>
      </c>
      <c r="I4" s="244" t="s">
        <v>517</v>
      </c>
      <c r="J4" s="244" t="s">
        <v>22</v>
      </c>
    </row>
    <row r="5" spans="1:10" ht="13.5" customHeight="1" x14ac:dyDescent="0.2">
      <c r="A5" s="54" t="s">
        <v>2</v>
      </c>
      <c r="B5" s="625">
        <v>0</v>
      </c>
      <c r="C5" s="625">
        <v>0</v>
      </c>
      <c r="D5" s="625">
        <v>0</v>
      </c>
      <c r="E5" s="625">
        <v>0</v>
      </c>
      <c r="F5" s="625">
        <v>0</v>
      </c>
      <c r="G5" s="625">
        <v>0</v>
      </c>
      <c r="H5" s="625">
        <v>0</v>
      </c>
      <c r="I5" s="625">
        <v>0</v>
      </c>
      <c r="J5" s="200">
        <f>+SUM(B5:I5)</f>
        <v>0</v>
      </c>
    </row>
    <row r="6" spans="1:10" ht="13.5" customHeight="1" x14ac:dyDescent="0.2">
      <c r="A6" s="54" t="s">
        <v>3</v>
      </c>
      <c r="B6" s="625">
        <v>0</v>
      </c>
      <c r="C6" s="625">
        <v>0</v>
      </c>
      <c r="D6" s="625">
        <v>0</v>
      </c>
      <c r="E6" s="625">
        <v>0</v>
      </c>
      <c r="F6" s="625">
        <v>0</v>
      </c>
      <c r="G6" s="625">
        <v>0</v>
      </c>
      <c r="H6" s="625">
        <v>0</v>
      </c>
      <c r="I6" s="625">
        <v>0</v>
      </c>
      <c r="J6" s="200">
        <f t="shared" ref="J6:J17" si="0">+SUM(B6:I6)</f>
        <v>0</v>
      </c>
    </row>
    <row r="7" spans="1:10" ht="13.5" customHeight="1" x14ac:dyDescent="0.2">
      <c r="A7" s="54" t="s">
        <v>4</v>
      </c>
      <c r="B7" s="625">
        <v>0</v>
      </c>
      <c r="C7" s="625">
        <v>0</v>
      </c>
      <c r="D7" s="625">
        <v>0</v>
      </c>
      <c r="E7" s="625">
        <v>0</v>
      </c>
      <c r="F7" s="625">
        <v>0</v>
      </c>
      <c r="G7" s="625">
        <v>0</v>
      </c>
      <c r="H7" s="625">
        <v>0</v>
      </c>
      <c r="I7" s="625">
        <v>0</v>
      </c>
      <c r="J7" s="200">
        <f t="shared" si="0"/>
        <v>0</v>
      </c>
    </row>
    <row r="8" spans="1:10" ht="13.5" customHeight="1" x14ac:dyDescent="0.2">
      <c r="A8" s="54" t="s">
        <v>5</v>
      </c>
      <c r="B8" s="625">
        <v>0</v>
      </c>
      <c r="C8" s="625">
        <v>0</v>
      </c>
      <c r="D8" s="625">
        <v>0</v>
      </c>
      <c r="E8" s="625">
        <v>0</v>
      </c>
      <c r="F8" s="625">
        <v>0</v>
      </c>
      <c r="G8" s="625">
        <v>0</v>
      </c>
      <c r="H8" s="625">
        <v>0</v>
      </c>
      <c r="I8" s="625">
        <v>0</v>
      </c>
      <c r="J8" s="200">
        <f t="shared" si="0"/>
        <v>0</v>
      </c>
    </row>
    <row r="9" spans="1:10" ht="13.5" customHeight="1" x14ac:dyDescent="0.2">
      <c r="A9" s="54" t="s">
        <v>6</v>
      </c>
      <c r="B9" s="625">
        <v>0</v>
      </c>
      <c r="C9" s="625">
        <v>0</v>
      </c>
      <c r="D9" s="625">
        <v>0</v>
      </c>
      <c r="E9" s="625">
        <v>0</v>
      </c>
      <c r="F9" s="625">
        <v>0</v>
      </c>
      <c r="G9" s="625">
        <v>0</v>
      </c>
      <c r="H9" s="625">
        <v>0</v>
      </c>
      <c r="I9" s="625">
        <v>0</v>
      </c>
      <c r="J9" s="200">
        <f t="shared" si="0"/>
        <v>0</v>
      </c>
    </row>
    <row r="10" spans="1:10" ht="13.5" customHeight="1" x14ac:dyDescent="0.2">
      <c r="A10" s="54" t="s">
        <v>7</v>
      </c>
      <c r="B10" s="625">
        <v>0</v>
      </c>
      <c r="C10" s="625">
        <v>0</v>
      </c>
      <c r="D10" s="625">
        <v>0</v>
      </c>
      <c r="E10" s="625">
        <v>0</v>
      </c>
      <c r="F10" s="625">
        <v>0</v>
      </c>
      <c r="G10" s="625">
        <v>0</v>
      </c>
      <c r="H10" s="625">
        <v>0</v>
      </c>
      <c r="I10" s="625">
        <v>0</v>
      </c>
      <c r="J10" s="200">
        <f t="shared" si="0"/>
        <v>0</v>
      </c>
    </row>
    <row r="11" spans="1:10" ht="13.5" customHeight="1" x14ac:dyDescent="0.2">
      <c r="A11" s="54" t="s">
        <v>8</v>
      </c>
      <c r="B11" s="625">
        <v>0</v>
      </c>
      <c r="C11" s="625">
        <v>0</v>
      </c>
      <c r="D11" s="625">
        <v>0</v>
      </c>
      <c r="E11" s="625">
        <v>0</v>
      </c>
      <c r="F11" s="625">
        <v>0</v>
      </c>
      <c r="G11" s="625">
        <v>0</v>
      </c>
      <c r="H11" s="625">
        <v>0</v>
      </c>
      <c r="I11" s="625">
        <v>0</v>
      </c>
      <c r="J11" s="200">
        <f t="shared" si="0"/>
        <v>0</v>
      </c>
    </row>
    <row r="12" spans="1:10" ht="13.5" customHeight="1" x14ac:dyDescent="0.2">
      <c r="A12" s="54" t="s">
        <v>9</v>
      </c>
      <c r="B12" s="625">
        <v>0</v>
      </c>
      <c r="C12" s="625">
        <v>0</v>
      </c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200">
        <f t="shared" si="0"/>
        <v>0</v>
      </c>
    </row>
    <row r="13" spans="1:10" ht="13.5" customHeight="1" x14ac:dyDescent="0.2">
      <c r="A13" s="54" t="s">
        <v>10</v>
      </c>
      <c r="B13" s="625">
        <v>0</v>
      </c>
      <c r="C13" s="625">
        <v>0</v>
      </c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200">
        <f t="shared" si="0"/>
        <v>0</v>
      </c>
    </row>
    <row r="14" spans="1:10" ht="13.5" customHeight="1" x14ac:dyDescent="0.2">
      <c r="A14" s="54" t="s">
        <v>11</v>
      </c>
      <c r="B14" s="625">
        <v>0</v>
      </c>
      <c r="C14" s="625">
        <v>0</v>
      </c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200">
        <f t="shared" si="0"/>
        <v>0</v>
      </c>
    </row>
    <row r="15" spans="1:10" ht="13.5" customHeight="1" x14ac:dyDescent="0.2">
      <c r="A15" s="54" t="s">
        <v>12</v>
      </c>
      <c r="B15" s="625">
        <v>0</v>
      </c>
      <c r="C15" s="626">
        <v>0</v>
      </c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200">
        <f t="shared" si="0"/>
        <v>0</v>
      </c>
    </row>
    <row r="16" spans="1:10" ht="13.5" customHeight="1" x14ac:dyDescent="0.2">
      <c r="A16" s="54" t="s">
        <v>13</v>
      </c>
      <c r="B16" s="625">
        <v>0</v>
      </c>
      <c r="C16" s="625">
        <v>0</v>
      </c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200">
        <f t="shared" si="0"/>
        <v>0</v>
      </c>
    </row>
    <row r="17" spans="1:10" ht="13.5" customHeight="1" x14ac:dyDescent="0.2">
      <c r="A17" s="245" t="s">
        <v>15</v>
      </c>
      <c r="B17" s="463">
        <f>SUM(B5:B16)</f>
        <v>0</v>
      </c>
      <c r="C17" s="463">
        <f t="shared" ref="C17:I17" si="1">SUM(C5:C16)</f>
        <v>0</v>
      </c>
      <c r="D17" s="463">
        <f t="shared" si="1"/>
        <v>0</v>
      </c>
      <c r="E17" s="463">
        <f t="shared" si="1"/>
        <v>0</v>
      </c>
      <c r="F17" s="463">
        <f t="shared" si="1"/>
        <v>0</v>
      </c>
      <c r="G17" s="463">
        <f t="shared" si="1"/>
        <v>0</v>
      </c>
      <c r="H17" s="463">
        <f t="shared" si="1"/>
        <v>0</v>
      </c>
      <c r="I17" s="463">
        <f t="shared" si="1"/>
        <v>0</v>
      </c>
      <c r="J17" s="463">
        <f t="shared" si="0"/>
        <v>0</v>
      </c>
    </row>
    <row r="18" spans="1:10" ht="13.5" customHeight="1" x14ac:dyDescent="0.2">
      <c r="A18" s="55"/>
      <c r="B18" s="55"/>
      <c r="C18" s="55"/>
      <c r="D18" s="55"/>
      <c r="E18" s="55"/>
      <c r="F18" s="55"/>
      <c r="G18" s="55"/>
      <c r="I18" s="52"/>
      <c r="J18" s="55"/>
    </row>
    <row r="19" spans="1:10" ht="13.5" customHeight="1" x14ac:dyDescent="0.2">
      <c r="A19" s="56"/>
      <c r="B19" s="56"/>
      <c r="C19" s="56"/>
      <c r="D19" s="56"/>
      <c r="E19" s="56"/>
      <c r="F19" s="56"/>
      <c r="G19" s="56"/>
      <c r="I19" s="56"/>
      <c r="J19" s="56"/>
    </row>
    <row r="20" spans="1:10" ht="17.25" customHeight="1" x14ac:dyDescent="0.2">
      <c r="A20" s="56"/>
      <c r="B20" s="56"/>
      <c r="C20" s="56"/>
      <c r="D20" s="56"/>
      <c r="E20" s="56"/>
      <c r="F20" s="56"/>
      <c r="G20" s="56"/>
      <c r="I20" s="56"/>
      <c r="J20" s="56"/>
    </row>
    <row r="21" spans="1:10" ht="13.5" customHeight="1" x14ac:dyDescent="0.2">
      <c r="A21" s="82"/>
      <c r="B21" s="66"/>
      <c r="D21" s="56"/>
      <c r="E21" s="56"/>
      <c r="F21" s="56"/>
      <c r="G21" s="56"/>
      <c r="I21" s="56"/>
      <c r="J21" s="56"/>
    </row>
    <row r="22" spans="1:10" ht="13.5" customHeight="1" x14ac:dyDescent="0.2">
      <c r="B22" s="66"/>
    </row>
    <row r="23" spans="1:10" ht="13.5" customHeight="1" x14ac:dyDescent="0.2">
      <c r="B23" s="66"/>
    </row>
    <row r="24" spans="1:10" ht="13.5" customHeight="1" x14ac:dyDescent="0.2">
      <c r="B24" s="66"/>
    </row>
    <row r="25" spans="1:10" ht="13.5" customHeight="1" x14ac:dyDescent="0.2">
      <c r="B25" s="66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627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>
    <pageSetUpPr fitToPage="1"/>
  </sheetPr>
  <dimension ref="A1:P18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81" t="s">
        <v>505</v>
      </c>
      <c r="B1" s="47"/>
      <c r="C1" s="47"/>
      <c r="D1" s="47"/>
      <c r="E1" s="47"/>
      <c r="F1" s="47"/>
      <c r="G1" s="47"/>
      <c r="H1" s="47"/>
      <c r="I1" s="4"/>
    </row>
    <row r="2" spans="1:16" x14ac:dyDescent="0.25">
      <c r="A2" s="81"/>
      <c r="B2" s="47"/>
      <c r="C2" s="47"/>
      <c r="D2" s="47"/>
      <c r="E2" s="47"/>
      <c r="F2" s="47"/>
      <c r="G2" s="47"/>
      <c r="H2" s="47"/>
      <c r="I2" s="4"/>
    </row>
    <row r="3" spans="1:16" x14ac:dyDescent="0.25">
      <c r="A3" s="252"/>
      <c r="B3" s="253"/>
      <c r="C3" s="253"/>
      <c r="D3" s="254" t="s">
        <v>37</v>
      </c>
      <c r="E3" s="254"/>
      <c r="F3" s="254"/>
      <c r="G3" s="253"/>
      <c r="H3" s="253"/>
      <c r="I3" s="253"/>
      <c r="J3" s="255"/>
    </row>
    <row r="4" spans="1:16" ht="13.5" customHeight="1" x14ac:dyDescent="0.25">
      <c r="A4" s="243" t="s">
        <v>0</v>
      </c>
      <c r="B4" s="244" t="s">
        <v>28</v>
      </c>
      <c r="C4" s="244" t="s">
        <v>30</v>
      </c>
      <c r="D4" s="244" t="s">
        <v>27</v>
      </c>
      <c r="E4" s="244" t="s">
        <v>29</v>
      </c>
      <c r="F4" s="244" t="s">
        <v>514</v>
      </c>
      <c r="G4" s="244" t="s">
        <v>515</v>
      </c>
      <c r="H4" s="244" t="s">
        <v>516</v>
      </c>
      <c r="I4" s="244" t="s">
        <v>517</v>
      </c>
      <c r="J4" s="244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4" t="s">
        <v>2</v>
      </c>
      <c r="B5" s="625">
        <v>0</v>
      </c>
      <c r="C5" s="625">
        <v>0</v>
      </c>
      <c r="D5" s="625">
        <v>0</v>
      </c>
      <c r="E5" s="625">
        <v>0</v>
      </c>
      <c r="F5" s="625">
        <v>0</v>
      </c>
      <c r="G5" s="625">
        <v>0</v>
      </c>
      <c r="H5" s="625">
        <v>0</v>
      </c>
      <c r="I5" s="625">
        <v>0</v>
      </c>
      <c r="J5" s="200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4" t="s">
        <v>3</v>
      </c>
      <c r="B6" s="625">
        <v>0</v>
      </c>
      <c r="C6" s="625">
        <v>0</v>
      </c>
      <c r="D6" s="625">
        <v>0</v>
      </c>
      <c r="E6" s="625">
        <v>0</v>
      </c>
      <c r="F6" s="625">
        <v>0</v>
      </c>
      <c r="G6" s="625">
        <v>0</v>
      </c>
      <c r="H6" s="625">
        <v>0</v>
      </c>
      <c r="I6" s="625">
        <v>0</v>
      </c>
      <c r="J6" s="200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4" t="s">
        <v>4</v>
      </c>
      <c r="B7" s="625">
        <v>0</v>
      </c>
      <c r="C7" s="625">
        <v>0</v>
      </c>
      <c r="D7" s="625">
        <v>0</v>
      </c>
      <c r="E7" s="625">
        <v>0</v>
      </c>
      <c r="F7" s="625">
        <v>0</v>
      </c>
      <c r="G7" s="625">
        <v>0</v>
      </c>
      <c r="H7" s="625">
        <v>0</v>
      </c>
      <c r="I7" s="625">
        <v>0</v>
      </c>
      <c r="J7" s="200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4" t="s">
        <v>5</v>
      </c>
      <c r="B8" s="625">
        <v>0</v>
      </c>
      <c r="C8" s="625">
        <v>0</v>
      </c>
      <c r="D8" s="625">
        <v>0</v>
      </c>
      <c r="E8" s="625">
        <v>0</v>
      </c>
      <c r="F8" s="625">
        <v>0</v>
      </c>
      <c r="G8" s="625">
        <v>0</v>
      </c>
      <c r="H8" s="625">
        <v>0</v>
      </c>
      <c r="I8" s="625">
        <v>0</v>
      </c>
      <c r="J8" s="200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4" t="s">
        <v>6</v>
      </c>
      <c r="B9" s="625">
        <v>0</v>
      </c>
      <c r="C9" s="625">
        <v>0</v>
      </c>
      <c r="D9" s="625">
        <v>0</v>
      </c>
      <c r="E9" s="625">
        <v>0</v>
      </c>
      <c r="F9" s="625">
        <v>0</v>
      </c>
      <c r="G9" s="625">
        <v>0</v>
      </c>
      <c r="H9" s="625">
        <v>0</v>
      </c>
      <c r="I9" s="625">
        <v>0</v>
      </c>
      <c r="J9" s="200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4" t="s">
        <v>7</v>
      </c>
      <c r="B10" s="625">
        <v>0</v>
      </c>
      <c r="C10" s="625">
        <v>0</v>
      </c>
      <c r="D10" s="625">
        <v>0</v>
      </c>
      <c r="E10" s="625">
        <v>0</v>
      </c>
      <c r="F10" s="625">
        <v>0</v>
      </c>
      <c r="G10" s="625">
        <v>0</v>
      </c>
      <c r="H10" s="625">
        <v>0</v>
      </c>
      <c r="I10" s="625">
        <v>0</v>
      </c>
      <c r="J10" s="200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4" t="s">
        <v>8</v>
      </c>
      <c r="B11" s="625">
        <v>0</v>
      </c>
      <c r="C11" s="625">
        <v>0</v>
      </c>
      <c r="D11" s="625">
        <v>0</v>
      </c>
      <c r="E11" s="625">
        <v>0</v>
      </c>
      <c r="F11" s="625">
        <v>0</v>
      </c>
      <c r="G11" s="625">
        <v>0</v>
      </c>
      <c r="H11" s="625">
        <v>0</v>
      </c>
      <c r="I11" s="625">
        <v>0</v>
      </c>
      <c r="J11" s="200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4" t="s">
        <v>9</v>
      </c>
      <c r="B12" s="625">
        <v>0</v>
      </c>
      <c r="C12" s="625">
        <v>0</v>
      </c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200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4" t="s">
        <v>10</v>
      </c>
      <c r="B13" s="625">
        <v>0</v>
      </c>
      <c r="C13" s="625">
        <v>0</v>
      </c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200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4" t="s">
        <v>11</v>
      </c>
      <c r="B14" s="625">
        <v>0</v>
      </c>
      <c r="C14" s="625">
        <v>0</v>
      </c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200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4" t="s">
        <v>12</v>
      </c>
      <c r="B15" s="625">
        <v>0</v>
      </c>
      <c r="C15" s="626">
        <v>0</v>
      </c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200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4" t="s">
        <v>13</v>
      </c>
      <c r="B16" s="625">
        <v>0</v>
      </c>
      <c r="C16" s="625">
        <v>0</v>
      </c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200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45" t="s">
        <v>15</v>
      </c>
      <c r="B17" s="463">
        <f>SUM(B5:B16)</f>
        <v>0</v>
      </c>
      <c r="C17" s="463">
        <f t="shared" ref="C17:I17" si="1">SUM(C5:C16)</f>
        <v>0</v>
      </c>
      <c r="D17" s="463">
        <f t="shared" si="1"/>
        <v>0</v>
      </c>
      <c r="E17" s="463">
        <f t="shared" si="1"/>
        <v>0</v>
      </c>
      <c r="F17" s="463">
        <f t="shared" si="1"/>
        <v>0</v>
      </c>
      <c r="G17" s="463">
        <f t="shared" si="1"/>
        <v>0</v>
      </c>
      <c r="H17" s="463">
        <f t="shared" si="1"/>
        <v>0</v>
      </c>
      <c r="I17" s="463">
        <f t="shared" si="1"/>
        <v>0</v>
      </c>
      <c r="J17" s="463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9"/>
      <c r="I18" s="29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M26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3" x14ac:dyDescent="0.25">
      <c r="B1" s="80" t="s">
        <v>493</v>
      </c>
    </row>
    <row r="3" spans="2:13" x14ac:dyDescent="0.25">
      <c r="B3" s="80" t="s">
        <v>126</v>
      </c>
    </row>
    <row r="6" spans="2:13" s="497" customFormat="1" ht="18" customHeight="1" x14ac:dyDescent="0.25">
      <c r="B6" s="256"/>
      <c r="C6" s="667" t="s">
        <v>36</v>
      </c>
      <c r="D6" s="668"/>
      <c r="E6" s="668"/>
      <c r="F6" s="668"/>
      <c r="G6" s="668"/>
      <c r="H6" s="668"/>
      <c r="I6" s="668"/>
      <c r="J6" s="668"/>
      <c r="K6" s="668"/>
      <c r="L6" s="668"/>
      <c r="M6" s="669"/>
    </row>
    <row r="7" spans="2:13" ht="34.5" customHeight="1" x14ac:dyDescent="0.25">
      <c r="B7" s="386" t="s">
        <v>0</v>
      </c>
      <c r="C7" s="386" t="s">
        <v>193</v>
      </c>
      <c r="D7" s="386" t="s">
        <v>195</v>
      </c>
      <c r="E7" s="386" t="s">
        <v>212</v>
      </c>
      <c r="F7" s="387" t="s">
        <v>205</v>
      </c>
      <c r="G7" s="387" t="s">
        <v>198</v>
      </c>
      <c r="H7" s="386" t="s">
        <v>213</v>
      </c>
      <c r="I7" s="386" t="s">
        <v>200</v>
      </c>
      <c r="J7" s="386" t="s">
        <v>202</v>
      </c>
      <c r="K7" s="387" t="s">
        <v>204</v>
      </c>
      <c r="L7" s="387" t="s">
        <v>112</v>
      </c>
      <c r="M7" s="386" t="s">
        <v>15</v>
      </c>
    </row>
    <row r="8" spans="2:13" x14ac:dyDescent="0.25">
      <c r="B8" s="76" t="s">
        <v>2</v>
      </c>
      <c r="C8" s="226">
        <f>'47_1'!J6</f>
        <v>121.55000000000001</v>
      </c>
      <c r="D8" s="226">
        <f>'47_1'!J23</f>
        <v>55.644779999999997</v>
      </c>
      <c r="E8" s="226">
        <f>'47_2'!J6</f>
        <v>12103.329950000001</v>
      </c>
      <c r="F8" s="226">
        <f>'47_2'!J23</f>
        <v>5098.6089999999995</v>
      </c>
      <c r="G8" s="226">
        <f>'47_3'!J6</f>
        <v>306.49603999999999</v>
      </c>
      <c r="H8" s="226">
        <f>'47_3'!J23</f>
        <v>1878.269</v>
      </c>
      <c r="I8" s="226">
        <f>'47_4'!J6</f>
        <v>499.755</v>
      </c>
      <c r="J8" s="226">
        <f>'47_4'!J23</f>
        <v>188.74799999999999</v>
      </c>
      <c r="K8" s="226">
        <f>'48'!J6</f>
        <v>28249.002</v>
      </c>
      <c r="L8" s="226">
        <f>'48'!J23</f>
        <v>56553.869000000006</v>
      </c>
      <c r="M8" s="65">
        <f>SUM(C8:L8)</f>
        <v>105055.27277000001</v>
      </c>
    </row>
    <row r="9" spans="2:13" x14ac:dyDescent="0.25">
      <c r="B9" s="76" t="s">
        <v>3</v>
      </c>
      <c r="C9" s="226">
        <f>'47_1'!J7</f>
        <v>128.99299999999999</v>
      </c>
      <c r="D9" s="226">
        <f>'47_1'!J24</f>
        <v>55.509599999999999</v>
      </c>
      <c r="E9" s="226">
        <f>'47_2'!J7</f>
        <v>10482.357650000002</v>
      </c>
      <c r="F9" s="226">
        <f>'47_2'!J24</f>
        <v>4016.9879999999998</v>
      </c>
      <c r="G9" s="226">
        <f>'47_3'!J7</f>
        <v>289.56488999999999</v>
      </c>
      <c r="H9" s="226">
        <f>'47_3'!J24</f>
        <v>1534.6220000000001</v>
      </c>
      <c r="I9" s="226">
        <f>'47_4'!J7</f>
        <v>426.56900000000002</v>
      </c>
      <c r="J9" s="226">
        <f>'47_4'!J24</f>
        <v>211.81200000000001</v>
      </c>
      <c r="K9" s="226">
        <f>'48'!J7</f>
        <v>27103.748</v>
      </c>
      <c r="L9" s="226">
        <f>'48'!J24</f>
        <v>48409.500999999997</v>
      </c>
      <c r="M9" s="65">
        <f t="shared" ref="M9:M19" si="0">SUM(C9:L9)</f>
        <v>92659.665139999997</v>
      </c>
    </row>
    <row r="10" spans="2:13" x14ac:dyDescent="0.25">
      <c r="B10" s="76" t="s">
        <v>4</v>
      </c>
      <c r="C10" s="226">
        <f>'47_1'!J8</f>
        <v>105.929</v>
      </c>
      <c r="D10" s="226">
        <f>'47_1'!J25</f>
        <v>74.734679999999997</v>
      </c>
      <c r="E10" s="226">
        <f>'47_2'!J8</f>
        <v>12292.57444</v>
      </c>
      <c r="F10" s="226">
        <f>'47_2'!J25</f>
        <v>4192.7699999999995</v>
      </c>
      <c r="G10" s="226">
        <f>'47_3'!J8</f>
        <v>302.12504999999999</v>
      </c>
      <c r="H10" s="226">
        <f>'47_3'!J25</f>
        <v>1510.21056</v>
      </c>
      <c r="I10" s="226">
        <f>'47_4'!J8</f>
        <v>506.42484999999999</v>
      </c>
      <c r="J10" s="226">
        <f>'47_4'!J25</f>
        <v>219.553</v>
      </c>
      <c r="K10" s="226">
        <f>'48'!J8</f>
        <v>29917.515899999999</v>
      </c>
      <c r="L10" s="226">
        <f>'48'!J25</f>
        <v>61571.735000000001</v>
      </c>
      <c r="M10" s="65">
        <f t="shared" si="0"/>
        <v>110693.57248</v>
      </c>
    </row>
    <row r="11" spans="2:13" x14ac:dyDescent="0.25">
      <c r="B11" s="76" t="s">
        <v>5</v>
      </c>
      <c r="C11" s="226">
        <f>'47_1'!J9</f>
        <v>120.91999999999999</v>
      </c>
      <c r="D11" s="226">
        <f>'47_1'!J26</f>
        <v>63.272059999999996</v>
      </c>
      <c r="E11" s="226">
        <f>'47_2'!J9</f>
        <v>13246.459889999998</v>
      </c>
      <c r="F11" s="226">
        <f>'47_2'!J26</f>
        <v>4549.7950000000001</v>
      </c>
      <c r="G11" s="226">
        <f>'47_3'!J9</f>
        <v>307.97541999999999</v>
      </c>
      <c r="H11" s="226">
        <f>'47_3'!J26</f>
        <v>2284.82393</v>
      </c>
      <c r="I11" s="226">
        <f>'47_4'!J9</f>
        <v>635.09106999999995</v>
      </c>
      <c r="J11" s="226">
        <f>'47_4'!J26</f>
        <v>234.79499999999999</v>
      </c>
      <c r="K11" s="226">
        <f>'48'!J9</f>
        <v>33810.863800000006</v>
      </c>
      <c r="L11" s="226">
        <f>'48'!J26</f>
        <v>64506.756999999998</v>
      </c>
      <c r="M11" s="65">
        <f t="shared" si="0"/>
        <v>119760.75317</v>
      </c>
    </row>
    <row r="12" spans="2:13" x14ac:dyDescent="0.25">
      <c r="B12" s="76" t="s">
        <v>6</v>
      </c>
      <c r="C12" s="226">
        <f>'47_1'!J10</f>
        <v>147.63</v>
      </c>
      <c r="D12" s="226">
        <f>'47_1'!J27</f>
        <v>65.847740000000002</v>
      </c>
      <c r="E12" s="226">
        <f>'47_2'!J10</f>
        <v>15938.208939999999</v>
      </c>
      <c r="F12" s="226">
        <f>'47_2'!J27</f>
        <v>4850.6959999999999</v>
      </c>
      <c r="G12" s="226">
        <f>'47_3'!J10</f>
        <v>363.33145999999999</v>
      </c>
      <c r="H12" s="226">
        <f>'47_3'!J27</f>
        <v>3016.7777000000001</v>
      </c>
      <c r="I12" s="226">
        <f>'47_4'!J10</f>
        <v>829.33834999999999</v>
      </c>
      <c r="J12" s="226">
        <f>'47_4'!J27</f>
        <v>353.274</v>
      </c>
      <c r="K12" s="226">
        <f>'48'!J10</f>
        <v>41266.082900000001</v>
      </c>
      <c r="L12" s="226">
        <f>'48'!J27</f>
        <v>80920.12</v>
      </c>
      <c r="M12" s="65">
        <f t="shared" si="0"/>
        <v>147751.30709000002</v>
      </c>
    </row>
    <row r="13" spans="2:13" x14ac:dyDescent="0.25">
      <c r="B13" s="76" t="s">
        <v>7</v>
      </c>
      <c r="C13" s="226">
        <f>'47_1'!J11</f>
        <v>163.98000000000002</v>
      </c>
      <c r="D13" s="226">
        <f>'47_1'!J28</f>
        <v>74.316930000000013</v>
      </c>
      <c r="E13" s="226">
        <f>'47_2'!J11</f>
        <v>14545.871989999998</v>
      </c>
      <c r="F13" s="226">
        <f>'47_2'!J28</f>
        <v>4509.3450000000003</v>
      </c>
      <c r="G13" s="226">
        <f>'47_3'!J11</f>
        <v>375.59059000000002</v>
      </c>
      <c r="H13" s="226">
        <f>'47_3'!J28</f>
        <v>3648.9386500000001</v>
      </c>
      <c r="I13" s="226">
        <f>'47_4'!J11</f>
        <v>972.47706000000005</v>
      </c>
      <c r="J13" s="226">
        <f>'47_4'!J28</f>
        <v>423.08299999999997</v>
      </c>
      <c r="K13" s="226">
        <f>'48'!J11</f>
        <v>45147.777600000009</v>
      </c>
      <c r="L13" s="226">
        <f>'48'!J28</f>
        <v>93056.545999999988</v>
      </c>
      <c r="M13" s="65">
        <f t="shared" si="0"/>
        <v>162917.92681999999</v>
      </c>
    </row>
    <row r="14" spans="2:13" x14ac:dyDescent="0.25">
      <c r="B14" s="76" t="s">
        <v>8</v>
      </c>
      <c r="C14" s="226">
        <f>'47_1'!J12</f>
        <v>159.44</v>
      </c>
      <c r="D14" s="226">
        <f>'47_1'!J29</f>
        <v>82.559790000000007</v>
      </c>
      <c r="E14" s="226">
        <f>'47_2'!J12</f>
        <v>14794.74019</v>
      </c>
      <c r="F14" s="226">
        <f>'47_2'!J29</f>
        <v>5764.3869999999997</v>
      </c>
      <c r="G14" s="226">
        <f>'47_3'!J12</f>
        <v>400.45956000000001</v>
      </c>
      <c r="H14" s="226">
        <f>'47_3'!J29</f>
        <v>4488.0356300000003</v>
      </c>
      <c r="I14" s="226">
        <f>'47_4'!J12</f>
        <v>1007.63537</v>
      </c>
      <c r="J14" s="226">
        <f>'47_4'!J29</f>
        <v>455.89499999999998</v>
      </c>
      <c r="K14" s="226">
        <f>'48'!J12</f>
        <v>44754.810438</v>
      </c>
      <c r="L14" s="226">
        <f>'48'!J29</f>
        <v>99099.247000000003</v>
      </c>
      <c r="M14" s="65">
        <f t="shared" si="0"/>
        <v>171007.209978</v>
      </c>
    </row>
    <row r="15" spans="2:13" x14ac:dyDescent="0.25">
      <c r="B15" s="76" t="s">
        <v>9</v>
      </c>
      <c r="C15" s="226">
        <f>'47_1'!J13</f>
        <v>167.18799999999999</v>
      </c>
      <c r="D15" s="226">
        <f>'47_1'!J30</f>
        <v>89.445000000000007</v>
      </c>
      <c r="E15" s="226">
        <f>'47_2'!J13</f>
        <v>16660.531999999999</v>
      </c>
      <c r="F15" s="226">
        <f>'47_2'!J30</f>
        <v>5633.93</v>
      </c>
      <c r="G15" s="226">
        <f>'47_3'!J13</f>
        <v>365.37199999999996</v>
      </c>
      <c r="H15" s="226">
        <f>'47_3'!J30</f>
        <v>4061.0415400000002</v>
      </c>
      <c r="I15" s="226">
        <f>'47_4'!J13</f>
        <v>1013.3527600000001</v>
      </c>
      <c r="J15" s="226">
        <f>'47_4'!J30</f>
        <v>497.17900000000003</v>
      </c>
      <c r="K15" s="226">
        <f>'48'!J13</f>
        <v>48405.790293999999</v>
      </c>
      <c r="L15" s="226">
        <f>'48'!J30</f>
        <v>86681.609999999986</v>
      </c>
      <c r="M15" s="65">
        <f t="shared" si="0"/>
        <v>163575.44059399999</v>
      </c>
    </row>
    <row r="16" spans="2:13" x14ac:dyDescent="0.25">
      <c r="B16" s="76" t="s">
        <v>10</v>
      </c>
      <c r="C16" s="226">
        <f>'47_1'!J14</f>
        <v>155.376</v>
      </c>
      <c r="D16" s="226">
        <f>'47_1'!J31</f>
        <v>68.096530000000001</v>
      </c>
      <c r="E16" s="226">
        <f>'47_2'!J14</f>
        <v>12063.931189999998</v>
      </c>
      <c r="F16" s="226">
        <f>'47_2'!J31</f>
        <v>5278.9069999999992</v>
      </c>
      <c r="G16" s="226">
        <f>'47_3'!J14</f>
        <v>319.48959000000002</v>
      </c>
      <c r="H16" s="226">
        <f>'47_3'!J31</f>
        <v>3716.8129800000002</v>
      </c>
      <c r="I16" s="226">
        <f>'47_4'!J14</f>
        <v>878.5764099999999</v>
      </c>
      <c r="J16" s="226">
        <f>'47_4'!J31</f>
        <v>529.16100000000006</v>
      </c>
      <c r="K16" s="226">
        <f>'48'!J14</f>
        <v>44514.128618999996</v>
      </c>
      <c r="L16" s="226">
        <f>'48'!J31</f>
        <v>71561.069000000003</v>
      </c>
      <c r="M16" s="65">
        <f t="shared" si="0"/>
        <v>139085.54831899999</v>
      </c>
    </row>
    <row r="17" spans="2:13" x14ac:dyDescent="0.25">
      <c r="B17" s="76" t="s">
        <v>11</v>
      </c>
      <c r="C17" s="226">
        <f>'47_1'!J15</f>
        <v>141.38400000000001</v>
      </c>
      <c r="D17" s="226">
        <f>'47_1'!J32</f>
        <v>72.257110000000011</v>
      </c>
      <c r="E17" s="226">
        <f>'47_2'!J15</f>
        <v>14984.855470000002</v>
      </c>
      <c r="F17" s="226">
        <f>'47_2'!J32</f>
        <v>5666.8429999999998</v>
      </c>
      <c r="G17" s="226">
        <f>'47_3'!J15</f>
        <v>311.49833000000007</v>
      </c>
      <c r="H17" s="226">
        <f>'47_3'!J32</f>
        <v>3217.7729799999997</v>
      </c>
      <c r="I17" s="226">
        <f>'47_4'!J15</f>
        <v>690.30345</v>
      </c>
      <c r="J17" s="226">
        <f>'47_4'!J32</f>
        <v>470.33699999999999</v>
      </c>
      <c r="K17" s="226">
        <f>'48'!J15</f>
        <v>38817.939253999997</v>
      </c>
      <c r="L17" s="226">
        <f>'48'!J32</f>
        <v>68546.262000000002</v>
      </c>
      <c r="M17" s="65">
        <f t="shared" si="0"/>
        <v>132919.452594</v>
      </c>
    </row>
    <row r="18" spans="2:13" x14ac:dyDescent="0.25">
      <c r="B18" s="76" t="s">
        <v>12</v>
      </c>
      <c r="C18" s="226">
        <f>'47_1'!J16</f>
        <v>136.50700000000001</v>
      </c>
      <c r="D18" s="226">
        <f>'47_1'!J33</f>
        <v>61.707890000000006</v>
      </c>
      <c r="E18" s="226">
        <f>'47_2'!J16</f>
        <v>14951.310649999999</v>
      </c>
      <c r="F18" s="226">
        <f>'47_2'!J33</f>
        <v>5059.4059999999999</v>
      </c>
      <c r="G18" s="226">
        <f>'47_3'!J16</f>
        <v>293.57621999999998</v>
      </c>
      <c r="H18" s="226">
        <f>'47_3'!J33</f>
        <v>2472.9118400000002</v>
      </c>
      <c r="I18" s="226">
        <f>'47_4'!J16</f>
        <v>596.77099999999996</v>
      </c>
      <c r="J18" s="226">
        <f>'47_4'!J33</f>
        <v>375.721</v>
      </c>
      <c r="K18" s="226">
        <f>'48'!J16</f>
        <v>35727.661835999999</v>
      </c>
      <c r="L18" s="226">
        <f>'48'!J33</f>
        <v>59031.309000000001</v>
      </c>
      <c r="M18" s="65">
        <f t="shared" si="0"/>
        <v>118706.882436</v>
      </c>
    </row>
    <row r="19" spans="2:13" x14ac:dyDescent="0.25">
      <c r="B19" s="76" t="s">
        <v>13</v>
      </c>
      <c r="C19" s="226">
        <f>'47_1'!J17</f>
        <v>121.12</v>
      </c>
      <c r="D19" s="226">
        <f>'47_1'!J34</f>
        <v>71.067689999999999</v>
      </c>
      <c r="E19" s="226">
        <f>'47_2'!J17</f>
        <v>13820.276569999996</v>
      </c>
      <c r="F19" s="226">
        <f>'47_2'!J34</f>
        <v>5410.1279999999997</v>
      </c>
      <c r="G19" s="226">
        <f>'47_3'!J17</f>
        <v>290.20828</v>
      </c>
      <c r="H19" s="226">
        <f>'47_3'!J34</f>
        <v>1795.2470400000002</v>
      </c>
      <c r="I19" s="226">
        <f>'47_4'!J17</f>
        <v>423.15722</v>
      </c>
      <c r="J19" s="226">
        <f>'47_4'!J34</f>
        <v>462.70500000000004</v>
      </c>
      <c r="K19" s="226">
        <f>'48'!J17</f>
        <v>28833.640398</v>
      </c>
      <c r="L19" s="226">
        <f>'48'!J34</f>
        <v>56961.597999999991</v>
      </c>
      <c r="M19" s="65">
        <f t="shared" si="0"/>
        <v>108189.14819799998</v>
      </c>
    </row>
    <row r="20" spans="2:13" s="497" customFormat="1" ht="16.5" customHeight="1" x14ac:dyDescent="0.25">
      <c r="B20" s="501" t="s">
        <v>15</v>
      </c>
      <c r="C20" s="502">
        <f t="shared" ref="C20:M20" si="1">SUM(C8:C19)</f>
        <v>1670.0170000000003</v>
      </c>
      <c r="D20" s="502">
        <f t="shared" si="1"/>
        <v>834.45980000000009</v>
      </c>
      <c r="E20" s="502">
        <f t="shared" si="1"/>
        <v>165884.44892999998</v>
      </c>
      <c r="F20" s="502">
        <f t="shared" si="1"/>
        <v>60031.803999999996</v>
      </c>
      <c r="G20" s="502">
        <f t="shared" si="1"/>
        <v>3925.6874299999995</v>
      </c>
      <c r="H20" s="502">
        <f t="shared" si="1"/>
        <v>33625.46385</v>
      </c>
      <c r="I20" s="502">
        <f t="shared" si="1"/>
        <v>8479.4515399999982</v>
      </c>
      <c r="J20" s="502">
        <f t="shared" si="1"/>
        <v>4422.2629999999999</v>
      </c>
      <c r="K20" s="502">
        <f t="shared" si="1"/>
        <v>446548.96103900002</v>
      </c>
      <c r="L20" s="502">
        <f t="shared" si="1"/>
        <v>846899.62299999991</v>
      </c>
      <c r="M20" s="502">
        <f t="shared" si="1"/>
        <v>1572322.1795890001</v>
      </c>
    </row>
    <row r="26" spans="2:13" x14ac:dyDescent="0.25">
      <c r="D26" s="499"/>
      <c r="E26" s="499"/>
      <c r="F26" s="499"/>
      <c r="G26" s="499"/>
      <c r="H26" s="499"/>
      <c r="I26" s="499"/>
      <c r="J26" s="500"/>
    </row>
  </sheetData>
  <mergeCells count="1">
    <mergeCell ref="C6:M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6.140625" style="80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504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57"/>
      <c r="B4" s="670" t="s">
        <v>207</v>
      </c>
      <c r="C4" s="671"/>
      <c r="D4" s="671"/>
      <c r="E4" s="671"/>
      <c r="F4" s="671"/>
      <c r="G4" s="671"/>
      <c r="H4" s="671"/>
      <c r="I4" s="671"/>
      <c r="J4" s="672"/>
    </row>
    <row r="5" spans="1:10" s="80" customFormat="1" ht="25.5" customHeight="1" x14ac:dyDescent="0.2">
      <c r="A5" s="258" t="s">
        <v>0</v>
      </c>
      <c r="B5" s="244" t="s">
        <v>28</v>
      </c>
      <c r="C5" s="244" t="s">
        <v>30</v>
      </c>
      <c r="D5" s="244" t="s">
        <v>27</v>
      </c>
      <c r="E5" s="244" t="s">
        <v>29</v>
      </c>
      <c r="F5" s="244" t="s">
        <v>514</v>
      </c>
      <c r="G5" s="244" t="s">
        <v>515</v>
      </c>
      <c r="H5" s="244" t="s">
        <v>516</v>
      </c>
      <c r="I5" s="244" t="s">
        <v>517</v>
      </c>
      <c r="J5" s="244" t="s">
        <v>22</v>
      </c>
    </row>
    <row r="6" spans="1:10" ht="13.5" customHeight="1" x14ac:dyDescent="0.25">
      <c r="A6" s="63" t="s">
        <v>2</v>
      </c>
      <c r="B6" s="61">
        <v>51.37</v>
      </c>
      <c r="C6" s="61">
        <v>0</v>
      </c>
      <c r="D6" s="61">
        <v>70.180000000000007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121.55000000000001</v>
      </c>
    </row>
    <row r="7" spans="1:10" ht="13.5" customHeight="1" x14ac:dyDescent="0.25">
      <c r="A7" s="64" t="s">
        <v>3</v>
      </c>
      <c r="B7" s="61">
        <v>50.055</v>
      </c>
      <c r="C7" s="61">
        <v>0</v>
      </c>
      <c r="D7" s="61">
        <v>78.938000000000002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128.99299999999999</v>
      </c>
    </row>
    <row r="8" spans="1:10" ht="13.5" customHeight="1" x14ac:dyDescent="0.25">
      <c r="A8" s="64" t="s">
        <v>4</v>
      </c>
      <c r="B8" s="61">
        <v>50.496000000000002</v>
      </c>
      <c r="C8" s="61">
        <v>0</v>
      </c>
      <c r="D8" s="61">
        <v>55.433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105.929</v>
      </c>
    </row>
    <row r="9" spans="1:10" ht="13.5" customHeight="1" x14ac:dyDescent="0.25">
      <c r="A9" s="64" t="s">
        <v>5</v>
      </c>
      <c r="B9" s="61">
        <v>61.244999999999997</v>
      </c>
      <c r="C9" s="61">
        <v>0</v>
      </c>
      <c r="D9" s="61">
        <v>59.674999999999997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120.91999999999999</v>
      </c>
    </row>
    <row r="10" spans="1:10" ht="13.5" customHeight="1" x14ac:dyDescent="0.25">
      <c r="A10" s="64" t="s">
        <v>6</v>
      </c>
      <c r="B10" s="61">
        <v>65.441000000000003</v>
      </c>
      <c r="C10" s="61">
        <v>0</v>
      </c>
      <c r="D10" s="61">
        <v>82.188999999999993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147.63</v>
      </c>
    </row>
    <row r="11" spans="1:10" ht="13.5" customHeight="1" x14ac:dyDescent="0.25">
      <c r="A11" s="64" t="s">
        <v>7</v>
      </c>
      <c r="B11" s="61">
        <v>71.626000000000005</v>
      </c>
      <c r="C11" s="61">
        <v>0</v>
      </c>
      <c r="D11" s="61">
        <v>92.353999999999999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163.98000000000002</v>
      </c>
    </row>
    <row r="12" spans="1:10" ht="13.5" customHeight="1" x14ac:dyDescent="0.25">
      <c r="A12" s="64" t="s">
        <v>8</v>
      </c>
      <c r="B12" s="61">
        <v>66.120999999999995</v>
      </c>
      <c r="C12" s="61">
        <v>0</v>
      </c>
      <c r="D12" s="61">
        <v>93.319000000000003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159.44</v>
      </c>
    </row>
    <row r="13" spans="1:10" ht="13.5" customHeight="1" x14ac:dyDescent="0.25">
      <c r="A13" s="64" t="s">
        <v>9</v>
      </c>
      <c r="B13" s="61">
        <v>69.388999999999996</v>
      </c>
      <c r="C13" s="61">
        <v>0</v>
      </c>
      <c r="D13" s="61">
        <v>97.799000000000007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167.18799999999999</v>
      </c>
    </row>
    <row r="14" spans="1:10" ht="13.5" customHeight="1" x14ac:dyDescent="0.25">
      <c r="A14" s="64" t="s">
        <v>10</v>
      </c>
      <c r="B14" s="61">
        <v>66.164000000000001</v>
      </c>
      <c r="C14" s="61">
        <v>0</v>
      </c>
      <c r="D14" s="61">
        <v>89.212000000000003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155.376</v>
      </c>
    </row>
    <row r="15" spans="1:10" ht="13.5" customHeight="1" x14ac:dyDescent="0.25">
      <c r="A15" s="64" t="s">
        <v>11</v>
      </c>
      <c r="B15" s="61">
        <v>55.552999999999997</v>
      </c>
      <c r="C15" s="61">
        <v>0</v>
      </c>
      <c r="D15" s="61">
        <v>85.831000000000003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141.38400000000001</v>
      </c>
    </row>
    <row r="16" spans="1:10" ht="13.5" customHeight="1" x14ac:dyDescent="0.25">
      <c r="A16" s="64" t="s">
        <v>12</v>
      </c>
      <c r="B16" s="61">
        <v>49.914000000000001</v>
      </c>
      <c r="C16" s="61">
        <v>0</v>
      </c>
      <c r="D16" s="61">
        <v>86.593000000000004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136.50700000000001</v>
      </c>
    </row>
    <row r="17" spans="1:10" ht="13.5" customHeight="1" x14ac:dyDescent="0.25">
      <c r="A17" s="64" t="s">
        <v>13</v>
      </c>
      <c r="B17" s="61">
        <v>51.328000000000003</v>
      </c>
      <c r="C17" s="61">
        <v>0</v>
      </c>
      <c r="D17" s="61">
        <v>69.792000000000002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121.12</v>
      </c>
    </row>
    <row r="18" spans="1:10" ht="13.5" customHeight="1" x14ac:dyDescent="0.25">
      <c r="A18" s="259" t="s">
        <v>22</v>
      </c>
      <c r="B18" s="65">
        <f t="shared" ref="B18:H18" si="1">+SUM(B6:B17)</f>
        <v>708.70199999999988</v>
      </c>
      <c r="C18" s="65">
        <f t="shared" si="1"/>
        <v>0</v>
      </c>
      <c r="D18" s="65">
        <f t="shared" si="1"/>
        <v>961.31499999999994</v>
      </c>
      <c r="E18" s="65">
        <f t="shared" si="1"/>
        <v>0</v>
      </c>
      <c r="F18" s="65">
        <f t="shared" si="1"/>
        <v>0</v>
      </c>
      <c r="G18" s="65">
        <f>+SUM(G6:G17)</f>
        <v>0</v>
      </c>
      <c r="H18" s="65">
        <f t="shared" si="1"/>
        <v>0</v>
      </c>
      <c r="I18" s="65">
        <f t="shared" ref="I18:J18" si="2">+SUM(I6:I17)</f>
        <v>0</v>
      </c>
      <c r="J18" s="65">
        <f t="shared" si="2"/>
        <v>1670.0170000000003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7"/>
      <c r="H19" s="467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7"/>
      <c r="H20" s="467"/>
      <c r="I20" s="56"/>
    </row>
    <row r="21" spans="1:10" ht="13.5" customHeight="1" x14ac:dyDescent="0.25">
      <c r="A21" s="260"/>
      <c r="B21" s="670" t="s">
        <v>390</v>
      </c>
      <c r="C21" s="671"/>
      <c r="D21" s="671"/>
      <c r="E21" s="671"/>
      <c r="F21" s="671"/>
      <c r="G21" s="671"/>
      <c r="H21" s="671"/>
      <c r="I21" s="671"/>
      <c r="J21" s="672"/>
    </row>
    <row r="22" spans="1:10" ht="29.25" customHeight="1" x14ac:dyDescent="0.25">
      <c r="A22" s="258" t="s">
        <v>0</v>
      </c>
      <c r="B22" s="631" t="s">
        <v>28</v>
      </c>
      <c r="C22" s="631" t="s">
        <v>30</v>
      </c>
      <c r="D22" s="631" t="s">
        <v>27</v>
      </c>
      <c r="E22" s="631" t="s">
        <v>29</v>
      </c>
      <c r="F22" s="631" t="s">
        <v>514</v>
      </c>
      <c r="G22" s="631" t="s">
        <v>515</v>
      </c>
      <c r="H22" s="631" t="s">
        <v>516</v>
      </c>
      <c r="I22" s="631" t="s">
        <v>517</v>
      </c>
      <c r="J22" s="631" t="s">
        <v>22</v>
      </c>
    </row>
    <row r="23" spans="1:10" ht="13.5" customHeight="1" x14ac:dyDescent="0.25">
      <c r="A23" s="63" t="s">
        <v>2</v>
      </c>
      <c r="B23" s="61">
        <v>20.514569999999999</v>
      </c>
      <c r="C23" s="61">
        <v>19.30518</v>
      </c>
      <c r="D23" s="61">
        <v>15.82503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55.644779999999997</v>
      </c>
    </row>
    <row r="24" spans="1:10" ht="13.5" customHeight="1" x14ac:dyDescent="0.25">
      <c r="A24" s="64" t="s">
        <v>3</v>
      </c>
      <c r="B24" s="61">
        <v>26.383669999999999</v>
      </c>
      <c r="C24" s="61">
        <v>17.145289999999999</v>
      </c>
      <c r="D24" s="61">
        <v>11.980639999999999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3">SUM(B24:I24)</f>
        <v>55.509599999999999</v>
      </c>
    </row>
    <row r="25" spans="1:10" ht="13.5" customHeight="1" x14ac:dyDescent="0.25">
      <c r="A25" s="64" t="s">
        <v>4</v>
      </c>
      <c r="B25" s="61">
        <v>37.787819999999996</v>
      </c>
      <c r="C25" s="61">
        <v>20.749299999999998</v>
      </c>
      <c r="D25" s="61">
        <v>16.197559999999999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3"/>
        <v>74.734679999999997</v>
      </c>
    </row>
    <row r="26" spans="1:10" ht="13.5" customHeight="1" x14ac:dyDescent="0.25">
      <c r="A26" s="64" t="s">
        <v>5</v>
      </c>
      <c r="B26" s="61">
        <v>27.126390000000001</v>
      </c>
      <c r="C26" s="61">
        <v>17.577159999999999</v>
      </c>
      <c r="D26" s="61">
        <v>18.56851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f t="shared" si="3"/>
        <v>63.272059999999996</v>
      </c>
    </row>
    <row r="27" spans="1:10" ht="13.5" customHeight="1" x14ac:dyDescent="0.25">
      <c r="A27" s="64" t="s">
        <v>6</v>
      </c>
      <c r="B27" s="61">
        <v>24.620049999999999</v>
      </c>
      <c r="C27" s="61">
        <v>18.76379</v>
      </c>
      <c r="D27" s="61">
        <v>22.463900000000002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3"/>
        <v>65.847740000000002</v>
      </c>
    </row>
    <row r="28" spans="1:10" ht="13.5" customHeight="1" x14ac:dyDescent="0.25">
      <c r="A28" s="64" t="s">
        <v>7</v>
      </c>
      <c r="B28" s="61">
        <v>29.052250000000001</v>
      </c>
      <c r="C28" s="61">
        <v>19.20373</v>
      </c>
      <c r="D28" s="61">
        <v>26.059950000000001</v>
      </c>
      <c r="E28" s="61">
        <v>0</v>
      </c>
      <c r="F28" s="61">
        <v>0</v>
      </c>
      <c r="G28" s="61">
        <v>1E-3</v>
      </c>
      <c r="H28" s="61">
        <v>0</v>
      </c>
      <c r="I28" s="61">
        <v>0</v>
      </c>
      <c r="J28" s="61">
        <f t="shared" si="3"/>
        <v>74.316930000000013</v>
      </c>
    </row>
    <row r="29" spans="1:10" ht="13.5" customHeight="1" x14ac:dyDescent="0.25">
      <c r="A29" s="64" t="s">
        <v>8</v>
      </c>
      <c r="B29" s="61">
        <v>30.738990000000001</v>
      </c>
      <c r="C29" s="61">
        <v>20.735859999999999</v>
      </c>
      <c r="D29" s="61">
        <v>31.08494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3"/>
        <v>82.559790000000007</v>
      </c>
    </row>
    <row r="30" spans="1:10" ht="13.5" customHeight="1" x14ac:dyDescent="0.25">
      <c r="A30" s="64" t="s">
        <v>9</v>
      </c>
      <c r="B30" s="61">
        <v>39.003999999999998</v>
      </c>
      <c r="C30" s="61">
        <v>19.898</v>
      </c>
      <c r="D30" s="61">
        <v>30.542000000000002</v>
      </c>
      <c r="E30" s="61">
        <v>0</v>
      </c>
      <c r="F30" s="61">
        <v>0</v>
      </c>
      <c r="G30" s="61">
        <v>1E-3</v>
      </c>
      <c r="H30" s="61">
        <v>0</v>
      </c>
      <c r="I30" s="61">
        <v>0</v>
      </c>
      <c r="J30" s="61">
        <f t="shared" si="3"/>
        <v>89.445000000000007</v>
      </c>
    </row>
    <row r="31" spans="1:10" ht="13.5" customHeight="1" x14ac:dyDescent="0.25">
      <c r="A31" s="64" t="s">
        <v>10</v>
      </c>
      <c r="B31" s="61">
        <v>22.555160000000001</v>
      </c>
      <c r="C31" s="61">
        <v>19.173959999999997</v>
      </c>
      <c r="D31" s="61">
        <v>26.36741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3"/>
        <v>68.096530000000001</v>
      </c>
    </row>
    <row r="32" spans="1:10" ht="13.5" customHeight="1" x14ac:dyDescent="0.25">
      <c r="A32" s="64" t="s">
        <v>11</v>
      </c>
      <c r="B32" s="61">
        <v>28.834880000000002</v>
      </c>
      <c r="C32" s="61">
        <v>17.619520000000001</v>
      </c>
      <c r="D32" s="61">
        <v>25.802709999999998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3"/>
        <v>72.257110000000011</v>
      </c>
    </row>
    <row r="33" spans="1:10" ht="13.5" customHeight="1" x14ac:dyDescent="0.25">
      <c r="A33" s="64" t="s">
        <v>12</v>
      </c>
      <c r="B33" s="61">
        <v>21.557650000000002</v>
      </c>
      <c r="C33" s="61">
        <v>17.12453</v>
      </c>
      <c r="D33" s="61">
        <v>23.02571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3"/>
        <v>61.707890000000006</v>
      </c>
    </row>
    <row r="34" spans="1:10" ht="13.5" customHeight="1" x14ac:dyDescent="0.25">
      <c r="A34" s="64" t="s">
        <v>13</v>
      </c>
      <c r="B34" s="61">
        <v>26.272279999999999</v>
      </c>
      <c r="C34" s="61">
        <v>19.953589999999998</v>
      </c>
      <c r="D34" s="61">
        <v>24.841819999999998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3"/>
        <v>71.067689999999999</v>
      </c>
    </row>
    <row r="35" spans="1:10" ht="13.5" customHeight="1" x14ac:dyDescent="0.25">
      <c r="A35" s="259" t="s">
        <v>22</v>
      </c>
      <c r="B35" s="65">
        <f t="shared" ref="B35:J35" si="4">+SUM(B23:B34)</f>
        <v>334.44771000000009</v>
      </c>
      <c r="C35" s="65">
        <f t="shared" si="4"/>
        <v>227.24990999999997</v>
      </c>
      <c r="D35" s="65">
        <f t="shared" si="4"/>
        <v>272.76017999999999</v>
      </c>
      <c r="E35" s="65">
        <f t="shared" si="4"/>
        <v>0</v>
      </c>
      <c r="F35" s="65">
        <f t="shared" si="4"/>
        <v>0</v>
      </c>
      <c r="G35" s="65">
        <f>+SUM(G23:G34)</f>
        <v>2E-3</v>
      </c>
      <c r="H35" s="65">
        <f t="shared" si="4"/>
        <v>0</v>
      </c>
      <c r="I35" s="65">
        <f t="shared" si="4"/>
        <v>0</v>
      </c>
      <c r="J35" s="65">
        <f t="shared" si="4"/>
        <v>834.45980000000009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70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70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70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6.140625" style="80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504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60"/>
      <c r="B4" s="670" t="s">
        <v>208</v>
      </c>
      <c r="C4" s="671"/>
      <c r="D4" s="671"/>
      <c r="E4" s="671"/>
      <c r="F4" s="671"/>
      <c r="G4" s="671"/>
      <c r="H4" s="671"/>
      <c r="I4" s="671"/>
      <c r="J4" s="672"/>
    </row>
    <row r="5" spans="1:10" s="80" customFormat="1" ht="30" customHeight="1" x14ac:dyDescent="0.2">
      <c r="A5" s="258" t="s">
        <v>0</v>
      </c>
      <c r="B5" s="631" t="s">
        <v>28</v>
      </c>
      <c r="C5" s="631" t="s">
        <v>30</v>
      </c>
      <c r="D5" s="631" t="s">
        <v>27</v>
      </c>
      <c r="E5" s="631" t="s">
        <v>29</v>
      </c>
      <c r="F5" s="631" t="s">
        <v>514</v>
      </c>
      <c r="G5" s="631" t="s">
        <v>515</v>
      </c>
      <c r="H5" s="631" t="s">
        <v>516</v>
      </c>
      <c r="I5" s="244" t="s">
        <v>517</v>
      </c>
      <c r="J5" s="244" t="s">
        <v>22</v>
      </c>
    </row>
    <row r="6" spans="1:10" ht="13.5" customHeight="1" x14ac:dyDescent="0.25">
      <c r="A6" s="63" t="s">
        <v>2</v>
      </c>
      <c r="B6" s="61">
        <v>896.56678999999997</v>
      </c>
      <c r="C6" s="61">
        <v>9041.2540500000014</v>
      </c>
      <c r="D6" s="61">
        <v>1971.05126</v>
      </c>
      <c r="E6" s="61">
        <v>0</v>
      </c>
      <c r="F6" s="61">
        <v>0</v>
      </c>
      <c r="G6" s="61">
        <v>0.55900000000000005</v>
      </c>
      <c r="H6" s="61">
        <v>193.89885000000001</v>
      </c>
      <c r="I6" s="61">
        <v>0</v>
      </c>
      <c r="J6" s="61">
        <f>SUM(B6:I6)</f>
        <v>12103.329950000001</v>
      </c>
    </row>
    <row r="7" spans="1:10" ht="13.5" customHeight="1" x14ac:dyDescent="0.25">
      <c r="A7" s="64" t="s">
        <v>3</v>
      </c>
      <c r="B7" s="61">
        <v>838.70085999999992</v>
      </c>
      <c r="C7" s="61">
        <v>7708.5198600000003</v>
      </c>
      <c r="D7" s="61">
        <v>1633.3709900000001</v>
      </c>
      <c r="E7" s="61">
        <v>0</v>
      </c>
      <c r="F7" s="61">
        <v>0</v>
      </c>
      <c r="G7" s="61">
        <v>0.53700000000000003</v>
      </c>
      <c r="H7" s="61">
        <v>301.22894000000002</v>
      </c>
      <c r="I7" s="61">
        <v>0</v>
      </c>
      <c r="J7" s="61">
        <f t="shared" ref="J7:J17" si="0">SUM(B7:I7)</f>
        <v>10482.357650000002</v>
      </c>
    </row>
    <row r="8" spans="1:10" ht="13.5" customHeight="1" x14ac:dyDescent="0.25">
      <c r="A8" s="64" t="s">
        <v>4</v>
      </c>
      <c r="B8" s="61">
        <v>958.79764</v>
      </c>
      <c r="C8" s="61">
        <v>9127.1608899999992</v>
      </c>
      <c r="D8" s="61">
        <v>1933.9681600000001</v>
      </c>
      <c r="E8" s="61">
        <v>0</v>
      </c>
      <c r="F8" s="61">
        <v>0</v>
      </c>
      <c r="G8" s="61">
        <v>0.76500000000000001</v>
      </c>
      <c r="H8" s="61">
        <v>271.88274999999999</v>
      </c>
      <c r="I8" s="61">
        <v>0</v>
      </c>
      <c r="J8" s="61">
        <f t="shared" si="0"/>
        <v>12292.57444</v>
      </c>
    </row>
    <row r="9" spans="1:10" ht="13.5" customHeight="1" x14ac:dyDescent="0.25">
      <c r="A9" s="64" t="s">
        <v>5</v>
      </c>
      <c r="B9" s="61">
        <v>971.90330999999992</v>
      </c>
      <c r="C9" s="61">
        <v>9275.81005</v>
      </c>
      <c r="D9" s="61">
        <v>2124.9085599999999</v>
      </c>
      <c r="E9" s="61">
        <v>0</v>
      </c>
      <c r="F9" s="61">
        <v>0</v>
      </c>
      <c r="G9" s="61">
        <v>1.1040000000000001</v>
      </c>
      <c r="H9" s="61">
        <v>872.73397</v>
      </c>
      <c r="I9" s="61">
        <v>0</v>
      </c>
      <c r="J9" s="61">
        <f t="shared" si="0"/>
        <v>13246.459889999998</v>
      </c>
    </row>
    <row r="10" spans="1:10" ht="13.5" customHeight="1" x14ac:dyDescent="0.25">
      <c r="A10" s="64" t="s">
        <v>6</v>
      </c>
      <c r="B10" s="61">
        <v>1114.2031300000001</v>
      </c>
      <c r="C10" s="61">
        <v>9493.8208299999988</v>
      </c>
      <c r="D10" s="61">
        <v>2519.8324400000001</v>
      </c>
      <c r="E10" s="61">
        <v>0</v>
      </c>
      <c r="F10" s="61">
        <v>0</v>
      </c>
      <c r="G10" s="61">
        <v>1.38</v>
      </c>
      <c r="H10" s="61">
        <v>2808.9725400000002</v>
      </c>
      <c r="I10" s="61">
        <v>0</v>
      </c>
      <c r="J10" s="61">
        <f t="shared" si="0"/>
        <v>15938.208939999999</v>
      </c>
    </row>
    <row r="11" spans="1:10" ht="13.5" customHeight="1" x14ac:dyDescent="0.25">
      <c r="A11" s="64" t="s">
        <v>7</v>
      </c>
      <c r="B11" s="61">
        <v>1217.0068000000001</v>
      </c>
      <c r="C11" s="61">
        <v>9266.6198399999994</v>
      </c>
      <c r="D11" s="61">
        <v>2827.5167900000001</v>
      </c>
      <c r="E11" s="61">
        <v>0</v>
      </c>
      <c r="F11" s="61">
        <v>0</v>
      </c>
      <c r="G11" s="61">
        <v>1.5549999999999999</v>
      </c>
      <c r="H11" s="61">
        <v>1233.17356</v>
      </c>
      <c r="I11" s="61">
        <v>0</v>
      </c>
      <c r="J11" s="61">
        <f t="shared" si="0"/>
        <v>14545.871989999998</v>
      </c>
    </row>
    <row r="12" spans="1:10" ht="13.5" customHeight="1" x14ac:dyDescent="0.25">
      <c r="A12" s="64" t="s">
        <v>8</v>
      </c>
      <c r="B12" s="61">
        <v>1245.6863700000001</v>
      </c>
      <c r="C12" s="61">
        <v>9370.8018200000006</v>
      </c>
      <c r="D12" s="61">
        <v>3165.5957500000004</v>
      </c>
      <c r="E12" s="61">
        <v>0</v>
      </c>
      <c r="F12" s="61">
        <v>0</v>
      </c>
      <c r="G12" s="61">
        <v>1.821</v>
      </c>
      <c r="H12" s="61">
        <v>1010.83525</v>
      </c>
      <c r="I12" s="61">
        <v>0</v>
      </c>
      <c r="J12" s="61">
        <f t="shared" si="0"/>
        <v>14794.74019</v>
      </c>
    </row>
    <row r="13" spans="1:10" ht="13.5" customHeight="1" x14ac:dyDescent="0.25">
      <c r="A13" s="64" t="s">
        <v>9</v>
      </c>
      <c r="B13" s="61">
        <v>1223.0029999999999</v>
      </c>
      <c r="C13" s="61">
        <v>9063.0049999999992</v>
      </c>
      <c r="D13" s="61">
        <v>2975.7779999999998</v>
      </c>
      <c r="E13" s="61">
        <v>0</v>
      </c>
      <c r="F13" s="61">
        <v>0</v>
      </c>
      <c r="G13" s="61">
        <v>1.4239999999999999</v>
      </c>
      <c r="H13" s="61">
        <v>3397.3220000000001</v>
      </c>
      <c r="I13" s="61">
        <v>0</v>
      </c>
      <c r="J13" s="61">
        <f t="shared" si="0"/>
        <v>16660.531999999999</v>
      </c>
    </row>
    <row r="14" spans="1:10" ht="13.5" customHeight="1" x14ac:dyDescent="0.25">
      <c r="A14" s="64" t="s">
        <v>10</v>
      </c>
      <c r="B14" s="61">
        <v>1022.56792</v>
      </c>
      <c r="C14" s="61">
        <v>8661.3604299999988</v>
      </c>
      <c r="D14" s="61">
        <v>2375.7001600000003</v>
      </c>
      <c r="E14" s="61">
        <v>0</v>
      </c>
      <c r="F14" s="61">
        <v>0</v>
      </c>
      <c r="G14" s="61">
        <v>1.248</v>
      </c>
      <c r="H14" s="61">
        <v>3.0546799999999998</v>
      </c>
      <c r="I14" s="61">
        <v>0</v>
      </c>
      <c r="J14" s="61">
        <f t="shared" si="0"/>
        <v>12063.931189999998</v>
      </c>
    </row>
    <row r="15" spans="1:10" ht="13.5" customHeight="1" x14ac:dyDescent="0.25">
      <c r="A15" s="64" t="s">
        <v>11</v>
      </c>
      <c r="B15" s="61">
        <v>1040.1359100000002</v>
      </c>
      <c r="C15" s="61">
        <v>8986.0862300000008</v>
      </c>
      <c r="D15" s="61">
        <v>2328.3648800000001</v>
      </c>
      <c r="E15" s="61">
        <v>0</v>
      </c>
      <c r="F15" s="61">
        <v>0</v>
      </c>
      <c r="G15" s="61">
        <v>0.93100000000000005</v>
      </c>
      <c r="H15" s="61">
        <v>2629.33745</v>
      </c>
      <c r="I15" s="61">
        <v>0</v>
      </c>
      <c r="J15" s="61">
        <f t="shared" si="0"/>
        <v>14984.855470000002</v>
      </c>
    </row>
    <row r="16" spans="1:10" ht="13.5" customHeight="1" x14ac:dyDescent="0.25">
      <c r="A16" s="64" t="s">
        <v>12</v>
      </c>
      <c r="B16" s="61">
        <v>703.26594999999998</v>
      </c>
      <c r="C16" s="61">
        <v>8916.5125100000023</v>
      </c>
      <c r="D16" s="61">
        <v>1809.5932700000001</v>
      </c>
      <c r="E16" s="61">
        <v>0</v>
      </c>
      <c r="F16" s="61">
        <v>0</v>
      </c>
      <c r="G16" s="61">
        <v>0.621</v>
      </c>
      <c r="H16" s="61">
        <v>3521.31792</v>
      </c>
      <c r="I16" s="61">
        <v>0</v>
      </c>
      <c r="J16" s="61">
        <f t="shared" si="0"/>
        <v>14951.310649999999</v>
      </c>
    </row>
    <row r="17" spans="1:10" ht="13.5" customHeight="1" x14ac:dyDescent="0.25">
      <c r="A17" s="64" t="s">
        <v>13</v>
      </c>
      <c r="B17" s="61">
        <v>744.39796999999987</v>
      </c>
      <c r="C17" s="61">
        <v>9829.3316499999983</v>
      </c>
      <c r="D17" s="61">
        <v>1760.5337299999999</v>
      </c>
      <c r="E17" s="61">
        <v>0</v>
      </c>
      <c r="F17" s="61">
        <v>0</v>
      </c>
      <c r="G17" s="61">
        <v>0.55200000000000005</v>
      </c>
      <c r="H17" s="61">
        <v>1485.4612199999999</v>
      </c>
      <c r="I17" s="61">
        <v>0</v>
      </c>
      <c r="J17" s="61">
        <f t="shared" si="0"/>
        <v>13820.276569999996</v>
      </c>
    </row>
    <row r="18" spans="1:10" ht="13.5" customHeight="1" x14ac:dyDescent="0.25">
      <c r="A18" s="259" t="s">
        <v>22</v>
      </c>
      <c r="B18" s="65">
        <f t="shared" ref="B18:J18" si="1">+SUM(B6:B17)</f>
        <v>11976.235650000001</v>
      </c>
      <c r="C18" s="65">
        <f t="shared" si="1"/>
        <v>108740.28315999999</v>
      </c>
      <c r="D18" s="65">
        <f t="shared" si="1"/>
        <v>27426.21399</v>
      </c>
      <c r="E18" s="65">
        <f t="shared" si="1"/>
        <v>0</v>
      </c>
      <c r="F18" s="65">
        <f t="shared" si="1"/>
        <v>0</v>
      </c>
      <c r="G18" s="65">
        <f t="shared" si="1"/>
        <v>12.496999999999998</v>
      </c>
      <c r="H18" s="65">
        <f t="shared" si="1"/>
        <v>17729.219129999998</v>
      </c>
      <c r="I18" s="65">
        <f t="shared" si="1"/>
        <v>0</v>
      </c>
      <c r="J18" s="65">
        <f t="shared" si="1"/>
        <v>165884.44892999998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7"/>
      <c r="H19" s="467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7"/>
      <c r="H20" s="467"/>
      <c r="I20" s="56"/>
    </row>
    <row r="21" spans="1:10" ht="15.75" customHeight="1" x14ac:dyDescent="0.25">
      <c r="A21" s="260"/>
      <c r="B21" s="670" t="s">
        <v>403</v>
      </c>
      <c r="C21" s="671"/>
      <c r="D21" s="671"/>
      <c r="E21" s="671"/>
      <c r="F21" s="671"/>
      <c r="G21" s="671"/>
      <c r="H21" s="671"/>
      <c r="I21" s="671"/>
      <c r="J21" s="672"/>
    </row>
    <row r="22" spans="1:10" ht="26.25" customHeight="1" x14ac:dyDescent="0.25">
      <c r="A22" s="258" t="s">
        <v>0</v>
      </c>
      <c r="B22" s="631" t="s">
        <v>28</v>
      </c>
      <c r="C22" s="631" t="s">
        <v>30</v>
      </c>
      <c r="D22" s="631" t="s">
        <v>27</v>
      </c>
      <c r="E22" s="631" t="s">
        <v>29</v>
      </c>
      <c r="F22" s="631" t="s">
        <v>514</v>
      </c>
      <c r="G22" s="631" t="s">
        <v>515</v>
      </c>
      <c r="H22" s="631" t="s">
        <v>516</v>
      </c>
      <c r="I22" s="631" t="s">
        <v>517</v>
      </c>
      <c r="J22" s="631" t="s">
        <v>22</v>
      </c>
    </row>
    <row r="23" spans="1:10" ht="13.5" customHeight="1" x14ac:dyDescent="0.25">
      <c r="A23" s="63" t="s">
        <v>2</v>
      </c>
      <c r="B23" s="61">
        <v>21.949000000000002</v>
      </c>
      <c r="C23" s="61">
        <v>4968.6499999999996</v>
      </c>
      <c r="D23" s="61">
        <v>108.01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5098.6089999999995</v>
      </c>
    </row>
    <row r="24" spans="1:10" ht="13.5" customHeight="1" x14ac:dyDescent="0.25">
      <c r="A24" s="64" t="s">
        <v>3</v>
      </c>
      <c r="B24" s="61">
        <v>17.253</v>
      </c>
      <c r="C24" s="61">
        <v>3914.8319999999999</v>
      </c>
      <c r="D24" s="61">
        <v>84.903000000000006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2">SUM(B24:I24)</f>
        <v>4016.9879999999998</v>
      </c>
    </row>
    <row r="25" spans="1:10" ht="13.5" customHeight="1" x14ac:dyDescent="0.25">
      <c r="A25" s="64" t="s">
        <v>4</v>
      </c>
      <c r="B25" s="61">
        <v>18.556999999999999</v>
      </c>
      <c r="C25" s="61">
        <v>4098.6970000000001</v>
      </c>
      <c r="D25" s="61">
        <v>75.516000000000005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2"/>
        <v>4192.7699999999995</v>
      </c>
    </row>
    <row r="26" spans="1:10" ht="13.5" customHeight="1" x14ac:dyDescent="0.25">
      <c r="A26" s="64" t="s">
        <v>5</v>
      </c>
      <c r="B26" s="61">
        <v>23.117000000000001</v>
      </c>
      <c r="C26" s="61">
        <v>4446.0789999999997</v>
      </c>
      <c r="D26" s="61">
        <v>80.599000000000004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f t="shared" si="2"/>
        <v>4549.7950000000001</v>
      </c>
    </row>
    <row r="27" spans="1:10" ht="13.5" customHeight="1" x14ac:dyDescent="0.25">
      <c r="A27" s="64" t="s">
        <v>6</v>
      </c>
      <c r="B27" s="61">
        <v>6.0309999999999997</v>
      </c>
      <c r="C27" s="61">
        <v>4816.6589999999997</v>
      </c>
      <c r="D27" s="61">
        <v>28.006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2"/>
        <v>4850.6959999999999</v>
      </c>
    </row>
    <row r="28" spans="1:10" ht="13.5" customHeight="1" x14ac:dyDescent="0.25">
      <c r="A28" s="64" t="s">
        <v>7</v>
      </c>
      <c r="B28" s="61">
        <v>33.524999999999999</v>
      </c>
      <c r="C28" s="61">
        <v>4326.8230000000003</v>
      </c>
      <c r="D28" s="61">
        <v>148.99700000000001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f t="shared" si="2"/>
        <v>4509.3450000000003</v>
      </c>
    </row>
    <row r="29" spans="1:10" ht="13.5" customHeight="1" x14ac:dyDescent="0.25">
      <c r="A29" s="64" t="s">
        <v>8</v>
      </c>
      <c r="B29" s="61">
        <v>33.633000000000003</v>
      </c>
      <c r="C29" s="61">
        <v>5592.6469999999999</v>
      </c>
      <c r="D29" s="61">
        <v>138.107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2"/>
        <v>5764.3869999999997</v>
      </c>
    </row>
    <row r="30" spans="1:10" ht="13.5" customHeight="1" x14ac:dyDescent="0.25">
      <c r="A30" s="64" t="s">
        <v>9</v>
      </c>
      <c r="B30" s="61">
        <v>30.25</v>
      </c>
      <c r="C30" s="61">
        <v>5448.3879999999999</v>
      </c>
      <c r="D30" s="61">
        <v>155.292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f t="shared" si="2"/>
        <v>5633.93</v>
      </c>
    </row>
    <row r="31" spans="1:10" ht="13.5" customHeight="1" x14ac:dyDescent="0.25">
      <c r="A31" s="64" t="s">
        <v>10</v>
      </c>
      <c r="B31" s="61">
        <v>12.677</v>
      </c>
      <c r="C31" s="61">
        <v>5196.4449999999997</v>
      </c>
      <c r="D31" s="61">
        <v>69.784999999999997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2"/>
        <v>5278.9069999999992</v>
      </c>
    </row>
    <row r="32" spans="1:10" ht="13.5" customHeight="1" x14ac:dyDescent="0.25">
      <c r="A32" s="64" t="s">
        <v>11</v>
      </c>
      <c r="B32" s="61">
        <v>20.524999999999999</v>
      </c>
      <c r="C32" s="61">
        <v>5557.22</v>
      </c>
      <c r="D32" s="61">
        <v>89.097999999999999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2"/>
        <v>5666.8429999999998</v>
      </c>
    </row>
    <row r="33" spans="1:10" ht="13.5" customHeight="1" x14ac:dyDescent="0.25">
      <c r="A33" s="64" t="s">
        <v>12</v>
      </c>
      <c r="B33" s="61">
        <v>41.411000000000001</v>
      </c>
      <c r="C33" s="61">
        <v>4965.3119999999999</v>
      </c>
      <c r="D33" s="61">
        <v>52.683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2"/>
        <v>5059.4059999999999</v>
      </c>
    </row>
    <row r="34" spans="1:10" ht="13.5" customHeight="1" x14ac:dyDescent="0.25">
      <c r="A34" s="64" t="s">
        <v>13</v>
      </c>
      <c r="B34" s="61">
        <v>30.61</v>
      </c>
      <c r="C34" s="61">
        <v>5281.5839999999998</v>
      </c>
      <c r="D34" s="61">
        <v>97.933999999999997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2"/>
        <v>5410.1279999999997</v>
      </c>
    </row>
    <row r="35" spans="1:10" ht="13.5" customHeight="1" x14ac:dyDescent="0.25">
      <c r="A35" s="259" t="s">
        <v>22</v>
      </c>
      <c r="B35" s="65">
        <f t="shared" ref="B35:J35" si="3">+SUM(B23:B34)</f>
        <v>289.53800000000001</v>
      </c>
      <c r="C35" s="65">
        <f t="shared" si="3"/>
        <v>58613.336000000003</v>
      </c>
      <c r="D35" s="65">
        <f t="shared" si="3"/>
        <v>1128.9299999999998</v>
      </c>
      <c r="E35" s="65">
        <f t="shared" si="3"/>
        <v>0</v>
      </c>
      <c r="F35" s="65">
        <f t="shared" si="3"/>
        <v>0</v>
      </c>
      <c r="G35" s="65">
        <f t="shared" si="3"/>
        <v>0</v>
      </c>
      <c r="H35" s="65">
        <f t="shared" si="3"/>
        <v>0</v>
      </c>
      <c r="I35" s="65">
        <f t="shared" si="3"/>
        <v>0</v>
      </c>
      <c r="J35" s="65">
        <f t="shared" si="3"/>
        <v>60031.803999999996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504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60"/>
      <c r="B4" s="670" t="s">
        <v>391</v>
      </c>
      <c r="C4" s="671"/>
      <c r="D4" s="671"/>
      <c r="E4" s="671"/>
      <c r="F4" s="671"/>
      <c r="G4" s="671"/>
      <c r="H4" s="671"/>
      <c r="I4" s="671"/>
      <c r="J4" s="672"/>
    </row>
    <row r="5" spans="1:10" s="80" customFormat="1" ht="30" customHeight="1" x14ac:dyDescent="0.2">
      <c r="A5" s="258" t="s">
        <v>0</v>
      </c>
      <c r="B5" s="631" t="s">
        <v>28</v>
      </c>
      <c r="C5" s="631" t="s">
        <v>30</v>
      </c>
      <c r="D5" s="631" t="s">
        <v>27</v>
      </c>
      <c r="E5" s="631" t="s">
        <v>29</v>
      </c>
      <c r="F5" s="631" t="s">
        <v>514</v>
      </c>
      <c r="G5" s="631" t="s">
        <v>515</v>
      </c>
      <c r="H5" s="631" t="s">
        <v>516</v>
      </c>
      <c r="I5" s="244" t="s">
        <v>517</v>
      </c>
      <c r="J5" s="244" t="s">
        <v>22</v>
      </c>
    </row>
    <row r="6" spans="1:10" ht="13.5" customHeight="1" x14ac:dyDescent="0.25">
      <c r="A6" s="63" t="s">
        <v>2</v>
      </c>
      <c r="B6" s="61">
        <v>22.080639999999999</v>
      </c>
      <c r="C6" s="61">
        <v>271.40177</v>
      </c>
      <c r="D6" s="61">
        <v>13.013629999999999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306.49603999999999</v>
      </c>
    </row>
    <row r="7" spans="1:10" ht="13.5" customHeight="1" x14ac:dyDescent="0.25">
      <c r="A7" s="64" t="s">
        <v>3</v>
      </c>
      <c r="B7" s="61">
        <v>23.7502</v>
      </c>
      <c r="C7" s="61">
        <v>255.73489000000001</v>
      </c>
      <c r="D7" s="61">
        <v>10.079799999999999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289.56488999999999</v>
      </c>
    </row>
    <row r="8" spans="1:10" ht="13.5" customHeight="1" x14ac:dyDescent="0.25">
      <c r="A8" s="64" t="s">
        <v>4</v>
      </c>
      <c r="B8" s="61">
        <v>24.521009999999997</v>
      </c>
      <c r="C8" s="61">
        <v>262.95751000000001</v>
      </c>
      <c r="D8" s="61">
        <v>14.64653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302.12504999999999</v>
      </c>
    </row>
    <row r="9" spans="1:10" ht="13.5" customHeight="1" x14ac:dyDescent="0.25">
      <c r="A9" s="64" t="s">
        <v>5</v>
      </c>
      <c r="B9" s="61">
        <v>26.909569999999999</v>
      </c>
      <c r="C9" s="61">
        <v>259.25083000000001</v>
      </c>
      <c r="D9" s="61">
        <v>21.815020000000001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307.97541999999999</v>
      </c>
    </row>
    <row r="10" spans="1:10" ht="13.5" customHeight="1" x14ac:dyDescent="0.25">
      <c r="A10" s="64" t="s">
        <v>6</v>
      </c>
      <c r="B10" s="61">
        <v>29.501110000000001</v>
      </c>
      <c r="C10" s="61">
        <v>279.68633</v>
      </c>
      <c r="D10" s="61">
        <v>54.144019999999998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363.33145999999999</v>
      </c>
    </row>
    <row r="11" spans="1:10" ht="13.5" customHeight="1" x14ac:dyDescent="0.25">
      <c r="A11" s="64" t="s">
        <v>7</v>
      </c>
      <c r="B11" s="61">
        <v>25.575490000000002</v>
      </c>
      <c r="C11" s="61">
        <v>262.56409000000002</v>
      </c>
      <c r="D11" s="61">
        <v>87.451009999999997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375.59059000000002</v>
      </c>
    </row>
    <row r="12" spans="1:10" ht="13.5" customHeight="1" x14ac:dyDescent="0.25">
      <c r="A12" s="64" t="s">
        <v>8</v>
      </c>
      <c r="B12" s="61">
        <v>24.830449999999999</v>
      </c>
      <c r="C12" s="61">
        <v>272.70375000000001</v>
      </c>
      <c r="D12" s="61">
        <v>102.92536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400.45956000000001</v>
      </c>
    </row>
    <row r="13" spans="1:10" ht="13.5" customHeight="1" x14ac:dyDescent="0.25">
      <c r="A13" s="64" t="s">
        <v>9</v>
      </c>
      <c r="B13" s="61">
        <v>26.488</v>
      </c>
      <c r="C13" s="61">
        <v>259.89699999999999</v>
      </c>
      <c r="D13" s="61">
        <v>78.986999999999995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365.37199999999996</v>
      </c>
    </row>
    <row r="14" spans="1:10" ht="13.5" customHeight="1" x14ac:dyDescent="0.25">
      <c r="A14" s="64" t="s">
        <v>10</v>
      </c>
      <c r="B14" s="61">
        <v>24.76746</v>
      </c>
      <c r="C14" s="61">
        <v>238.03259</v>
      </c>
      <c r="D14" s="61">
        <v>56.689540000000001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319.48959000000002</v>
      </c>
    </row>
    <row r="15" spans="1:10" ht="13.5" customHeight="1" x14ac:dyDescent="0.25">
      <c r="A15" s="64" t="s">
        <v>11</v>
      </c>
      <c r="B15" s="61">
        <v>22.29637</v>
      </c>
      <c r="C15" s="61">
        <v>255.09901000000002</v>
      </c>
      <c r="D15" s="61">
        <v>34.10295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311.49833000000007</v>
      </c>
    </row>
    <row r="16" spans="1:10" ht="13.5" customHeight="1" x14ac:dyDescent="0.25">
      <c r="A16" s="64" t="s">
        <v>12</v>
      </c>
      <c r="B16" s="61">
        <v>18.360949999999999</v>
      </c>
      <c r="C16" s="61">
        <v>257.23901999999998</v>
      </c>
      <c r="D16" s="61">
        <v>17.97625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293.57621999999998</v>
      </c>
    </row>
    <row r="17" spans="1:10" ht="13.5" customHeight="1" x14ac:dyDescent="0.25">
      <c r="A17" s="64" t="s">
        <v>13</v>
      </c>
      <c r="B17" s="61">
        <v>22.104610000000001</v>
      </c>
      <c r="C17" s="61">
        <v>247.86992999999998</v>
      </c>
      <c r="D17" s="61">
        <v>20.233740000000001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290.20828</v>
      </c>
    </row>
    <row r="18" spans="1:10" ht="13.5" customHeight="1" x14ac:dyDescent="0.25">
      <c r="A18" s="259" t="s">
        <v>22</v>
      </c>
      <c r="B18" s="65">
        <f t="shared" ref="B18:J18" si="1">+SUM(B6:B17)</f>
        <v>291.18585999999993</v>
      </c>
      <c r="C18" s="65">
        <f t="shared" si="1"/>
        <v>3122.4367199999997</v>
      </c>
      <c r="D18" s="65">
        <f t="shared" si="1"/>
        <v>512.06484999999998</v>
      </c>
      <c r="E18" s="65">
        <f t="shared" si="1"/>
        <v>0</v>
      </c>
      <c r="F18" s="65">
        <f t="shared" si="1"/>
        <v>0</v>
      </c>
      <c r="G18" s="65">
        <f t="shared" si="1"/>
        <v>0</v>
      </c>
      <c r="H18" s="65">
        <f t="shared" si="1"/>
        <v>0</v>
      </c>
      <c r="I18" s="65">
        <f t="shared" si="1"/>
        <v>0</v>
      </c>
      <c r="J18" s="65">
        <f t="shared" si="1"/>
        <v>3925.6874299999995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7"/>
      <c r="H19" s="467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7"/>
      <c r="H20" s="467"/>
      <c r="I20" s="56"/>
    </row>
    <row r="21" spans="1:10" ht="13.5" customHeight="1" x14ac:dyDescent="0.25">
      <c r="A21" s="260"/>
      <c r="B21" s="628" t="s">
        <v>410</v>
      </c>
      <c r="C21" s="629"/>
      <c r="D21" s="629"/>
      <c r="E21" s="629"/>
      <c r="F21" s="629"/>
      <c r="G21" s="629"/>
      <c r="H21" s="629"/>
      <c r="I21" s="629"/>
      <c r="J21" s="630"/>
    </row>
    <row r="22" spans="1:10" ht="26.25" customHeight="1" x14ac:dyDescent="0.25">
      <c r="A22" s="258" t="s">
        <v>0</v>
      </c>
      <c r="B22" s="631" t="s">
        <v>28</v>
      </c>
      <c r="C22" s="631" t="s">
        <v>30</v>
      </c>
      <c r="D22" s="631" t="s">
        <v>27</v>
      </c>
      <c r="E22" s="631" t="s">
        <v>29</v>
      </c>
      <c r="F22" s="631" t="s">
        <v>514</v>
      </c>
      <c r="G22" s="631" t="s">
        <v>515</v>
      </c>
      <c r="H22" s="631" t="s">
        <v>516</v>
      </c>
      <c r="I22" s="631" t="s">
        <v>517</v>
      </c>
      <c r="J22" s="631" t="s">
        <v>22</v>
      </c>
    </row>
    <row r="23" spans="1:10" ht="13.5" customHeight="1" x14ac:dyDescent="0.25">
      <c r="A23" s="63" t="s">
        <v>2</v>
      </c>
      <c r="B23" s="61">
        <v>809.36599999999999</v>
      </c>
      <c r="C23" s="61">
        <v>0</v>
      </c>
      <c r="D23" s="61">
        <v>834.48800000000006</v>
      </c>
      <c r="E23" s="61">
        <v>233.989</v>
      </c>
      <c r="F23" s="61">
        <v>0</v>
      </c>
      <c r="G23" s="61">
        <v>0.42599999999999999</v>
      </c>
      <c r="H23" s="61">
        <v>0</v>
      </c>
      <c r="I23" s="61">
        <v>0</v>
      </c>
      <c r="J23" s="61">
        <f>SUM(B23:I23)</f>
        <v>1878.269</v>
      </c>
    </row>
    <row r="24" spans="1:10" ht="13.5" customHeight="1" x14ac:dyDescent="0.25">
      <c r="A24" s="64" t="s">
        <v>3</v>
      </c>
      <c r="B24" s="61">
        <v>665.81899999999996</v>
      </c>
      <c r="C24" s="61">
        <v>0</v>
      </c>
      <c r="D24" s="61">
        <v>711.42899999999997</v>
      </c>
      <c r="E24" s="61">
        <v>156.85499999999999</v>
      </c>
      <c r="F24" s="61">
        <v>0</v>
      </c>
      <c r="G24" s="61">
        <v>0.51900000000000002</v>
      </c>
      <c r="H24" s="61">
        <v>0</v>
      </c>
      <c r="I24" s="61">
        <v>0</v>
      </c>
      <c r="J24" s="61">
        <f t="shared" ref="J24:J34" si="2">SUM(B24:I24)</f>
        <v>1534.6220000000001</v>
      </c>
    </row>
    <row r="25" spans="1:10" ht="13.5" customHeight="1" x14ac:dyDescent="0.25">
      <c r="A25" s="64" t="s">
        <v>4</v>
      </c>
      <c r="B25" s="61">
        <v>579.14840000000004</v>
      </c>
      <c r="C25" s="61">
        <v>0</v>
      </c>
      <c r="D25" s="61">
        <v>723.05995999999993</v>
      </c>
      <c r="E25" s="61">
        <v>206.46265</v>
      </c>
      <c r="F25" s="61">
        <v>0</v>
      </c>
      <c r="G25" s="61">
        <v>1.53955</v>
      </c>
      <c r="H25" s="61">
        <v>0</v>
      </c>
      <c r="I25" s="61">
        <v>0</v>
      </c>
      <c r="J25" s="61">
        <f t="shared" si="2"/>
        <v>1510.21056</v>
      </c>
    </row>
    <row r="26" spans="1:10" ht="13.5" customHeight="1" x14ac:dyDescent="0.25">
      <c r="A26" s="64" t="s">
        <v>5</v>
      </c>
      <c r="B26" s="61">
        <v>836.32396999999992</v>
      </c>
      <c r="C26" s="61">
        <v>0</v>
      </c>
      <c r="D26" s="61">
        <v>1068.2838000000002</v>
      </c>
      <c r="E26" s="61">
        <v>378.37109999999996</v>
      </c>
      <c r="F26" s="61">
        <v>0</v>
      </c>
      <c r="G26" s="61">
        <v>1.8450599999999999</v>
      </c>
      <c r="H26" s="61">
        <v>0</v>
      </c>
      <c r="I26" s="61">
        <v>0</v>
      </c>
      <c r="J26" s="61">
        <f t="shared" si="2"/>
        <v>2284.82393</v>
      </c>
    </row>
    <row r="27" spans="1:10" ht="13.5" customHeight="1" x14ac:dyDescent="0.25">
      <c r="A27" s="64" t="s">
        <v>6</v>
      </c>
      <c r="B27" s="61">
        <v>1059.2631299999998</v>
      </c>
      <c r="C27" s="61">
        <v>0</v>
      </c>
      <c r="D27" s="61">
        <v>1495.5291099999999</v>
      </c>
      <c r="E27" s="61">
        <v>458.58114</v>
      </c>
      <c r="F27" s="61">
        <v>0</v>
      </c>
      <c r="G27" s="61">
        <v>3.4043199999999998</v>
      </c>
      <c r="H27" s="61">
        <v>0</v>
      </c>
      <c r="I27" s="61">
        <v>0</v>
      </c>
      <c r="J27" s="61">
        <f t="shared" si="2"/>
        <v>3016.7777000000001</v>
      </c>
    </row>
    <row r="28" spans="1:10" ht="13.5" customHeight="1" x14ac:dyDescent="0.25">
      <c r="A28" s="64" t="s">
        <v>7</v>
      </c>
      <c r="B28" s="61">
        <v>1286.2759900000001</v>
      </c>
      <c r="C28" s="61">
        <v>0</v>
      </c>
      <c r="D28" s="61">
        <v>1858.33357</v>
      </c>
      <c r="E28" s="61">
        <v>500.43240000000003</v>
      </c>
      <c r="F28" s="61">
        <v>0</v>
      </c>
      <c r="G28" s="61">
        <v>3.89669</v>
      </c>
      <c r="H28" s="61">
        <v>0</v>
      </c>
      <c r="I28" s="61">
        <v>0</v>
      </c>
      <c r="J28" s="61">
        <f t="shared" si="2"/>
        <v>3648.9386500000001</v>
      </c>
    </row>
    <row r="29" spans="1:10" ht="13.5" customHeight="1" x14ac:dyDescent="0.25">
      <c r="A29" s="64" t="s">
        <v>8</v>
      </c>
      <c r="B29" s="61">
        <v>1614.8448000000001</v>
      </c>
      <c r="C29" s="61">
        <v>0</v>
      </c>
      <c r="D29" s="61">
        <v>2278.1790999999998</v>
      </c>
      <c r="E29" s="61">
        <v>590.42169999999999</v>
      </c>
      <c r="F29" s="61">
        <v>0</v>
      </c>
      <c r="G29" s="61">
        <v>4.5900299999999996</v>
      </c>
      <c r="H29" s="61">
        <v>0</v>
      </c>
      <c r="I29" s="61">
        <v>0</v>
      </c>
      <c r="J29" s="61">
        <f t="shared" si="2"/>
        <v>4488.0356300000003</v>
      </c>
    </row>
    <row r="30" spans="1:10" ht="13.5" customHeight="1" x14ac:dyDescent="0.25">
      <c r="A30" s="64" t="s">
        <v>9</v>
      </c>
      <c r="B30" s="61">
        <v>1387.9698700000001</v>
      </c>
      <c r="C30" s="61">
        <v>0</v>
      </c>
      <c r="D30" s="61">
        <v>2116.6283100000001</v>
      </c>
      <c r="E30" s="61">
        <v>551.64824999999996</v>
      </c>
      <c r="F30" s="61">
        <v>0</v>
      </c>
      <c r="G30" s="61">
        <v>4.7951100000000002</v>
      </c>
      <c r="H30" s="61">
        <v>0</v>
      </c>
      <c r="I30" s="61">
        <v>0</v>
      </c>
      <c r="J30" s="61">
        <f t="shared" si="2"/>
        <v>4061.0415400000002</v>
      </c>
    </row>
    <row r="31" spans="1:10" ht="13.5" customHeight="1" x14ac:dyDescent="0.25">
      <c r="A31" s="64" t="s">
        <v>10</v>
      </c>
      <c r="B31" s="61">
        <v>1387.23522</v>
      </c>
      <c r="C31" s="61">
        <v>0</v>
      </c>
      <c r="D31" s="61">
        <v>1925.9713700000002</v>
      </c>
      <c r="E31" s="61">
        <v>399.89886000000001</v>
      </c>
      <c r="F31" s="61">
        <v>0</v>
      </c>
      <c r="G31" s="61">
        <v>3.7075299999999998</v>
      </c>
      <c r="H31" s="61">
        <v>0</v>
      </c>
      <c r="I31" s="61">
        <v>0</v>
      </c>
      <c r="J31" s="61">
        <f t="shared" si="2"/>
        <v>3716.8129800000002</v>
      </c>
    </row>
    <row r="32" spans="1:10" ht="13.5" customHeight="1" x14ac:dyDescent="0.25">
      <c r="A32" s="64" t="s">
        <v>11</v>
      </c>
      <c r="B32" s="61">
        <v>1102.8856400000002</v>
      </c>
      <c r="C32" s="61">
        <v>0</v>
      </c>
      <c r="D32" s="61">
        <v>1738.7631699999999</v>
      </c>
      <c r="E32" s="61">
        <v>372.87723999999997</v>
      </c>
      <c r="F32" s="61">
        <v>0</v>
      </c>
      <c r="G32" s="61">
        <v>3.2469299999999999</v>
      </c>
      <c r="H32" s="61">
        <v>0</v>
      </c>
      <c r="I32" s="61">
        <v>0</v>
      </c>
      <c r="J32" s="61">
        <f t="shared" si="2"/>
        <v>3217.7729799999997</v>
      </c>
    </row>
    <row r="33" spans="1:14" ht="13.5" customHeight="1" x14ac:dyDescent="0.25">
      <c r="A33" s="64" t="s">
        <v>12</v>
      </c>
      <c r="B33" s="61">
        <v>901.19880000000001</v>
      </c>
      <c r="C33" s="61">
        <v>0</v>
      </c>
      <c r="D33" s="61">
        <v>1288.8191299999999</v>
      </c>
      <c r="E33" s="61">
        <v>281.29604</v>
      </c>
      <c r="F33" s="61">
        <v>0</v>
      </c>
      <c r="G33" s="61">
        <v>1.5978699999999999</v>
      </c>
      <c r="H33" s="61">
        <v>0</v>
      </c>
      <c r="I33" s="61">
        <v>0</v>
      </c>
      <c r="J33" s="61">
        <f t="shared" si="2"/>
        <v>2472.9118400000002</v>
      </c>
    </row>
    <row r="34" spans="1:14" ht="13.5" customHeight="1" x14ac:dyDescent="0.25">
      <c r="A34" s="64" t="s">
        <v>13</v>
      </c>
      <c r="B34" s="61">
        <v>689.79369000000008</v>
      </c>
      <c r="C34" s="61">
        <v>0</v>
      </c>
      <c r="D34" s="61">
        <v>998.01841000000002</v>
      </c>
      <c r="E34" s="61">
        <v>106.54698999999999</v>
      </c>
      <c r="F34" s="61">
        <v>0</v>
      </c>
      <c r="G34" s="61">
        <v>0.88795000000000002</v>
      </c>
      <c r="H34" s="61">
        <v>0</v>
      </c>
      <c r="I34" s="61">
        <v>0</v>
      </c>
      <c r="J34" s="61">
        <f t="shared" si="2"/>
        <v>1795.2470400000002</v>
      </c>
    </row>
    <row r="35" spans="1:14" ht="13.5" customHeight="1" x14ac:dyDescent="0.25">
      <c r="A35" s="259" t="s">
        <v>22</v>
      </c>
      <c r="B35" s="65">
        <f t="shared" ref="B35:J35" si="3">+SUM(B23:B34)</f>
        <v>12320.124510000001</v>
      </c>
      <c r="C35" s="65">
        <f t="shared" si="3"/>
        <v>0</v>
      </c>
      <c r="D35" s="65">
        <f t="shared" si="3"/>
        <v>17037.502929999999</v>
      </c>
      <c r="E35" s="65">
        <f t="shared" si="3"/>
        <v>4237.3803699999999</v>
      </c>
      <c r="F35" s="65">
        <f t="shared" si="3"/>
        <v>0</v>
      </c>
      <c r="G35" s="65">
        <f t="shared" si="3"/>
        <v>30.456039999999998</v>
      </c>
      <c r="H35" s="65">
        <f t="shared" si="3"/>
        <v>0</v>
      </c>
      <c r="I35" s="65">
        <f t="shared" si="3"/>
        <v>0</v>
      </c>
      <c r="J35" s="65">
        <f t="shared" si="3"/>
        <v>33625.46385</v>
      </c>
    </row>
    <row r="36" spans="1:14" x14ac:dyDescent="0.25">
      <c r="A36" s="20"/>
      <c r="H36" s="20"/>
    </row>
    <row r="37" spans="1:14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7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70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70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70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1">
    <mergeCell ref="B4:J4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504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60"/>
      <c r="B4" s="670" t="s">
        <v>402</v>
      </c>
      <c r="C4" s="671"/>
      <c r="D4" s="671"/>
      <c r="E4" s="671"/>
      <c r="F4" s="671"/>
      <c r="G4" s="671"/>
      <c r="H4" s="671"/>
      <c r="I4" s="671"/>
      <c r="J4" s="672"/>
    </row>
    <row r="5" spans="1:10" s="80" customFormat="1" ht="30" customHeight="1" x14ac:dyDescent="0.2">
      <c r="A5" s="258" t="s">
        <v>0</v>
      </c>
      <c r="B5" s="631" t="s">
        <v>28</v>
      </c>
      <c r="C5" s="631" t="s">
        <v>30</v>
      </c>
      <c r="D5" s="631" t="s">
        <v>27</v>
      </c>
      <c r="E5" s="631" t="s">
        <v>29</v>
      </c>
      <c r="F5" s="631" t="s">
        <v>514</v>
      </c>
      <c r="G5" s="631" t="s">
        <v>515</v>
      </c>
      <c r="H5" s="631" t="s">
        <v>516</v>
      </c>
      <c r="I5" s="244" t="s">
        <v>517</v>
      </c>
      <c r="J5" s="244" t="s">
        <v>22</v>
      </c>
    </row>
    <row r="6" spans="1:10" ht="13.5" customHeight="1" x14ac:dyDescent="0.25">
      <c r="A6" s="63" t="s">
        <v>2</v>
      </c>
      <c r="B6" s="61">
        <v>234.423</v>
      </c>
      <c r="C6" s="61">
        <v>0</v>
      </c>
      <c r="D6" s="61">
        <v>159.95500000000001</v>
      </c>
      <c r="E6" s="61">
        <v>105.333</v>
      </c>
      <c r="F6" s="61">
        <v>0</v>
      </c>
      <c r="G6" s="61">
        <v>4.3999999999999997E-2</v>
      </c>
      <c r="H6" s="61">
        <v>0</v>
      </c>
      <c r="I6" s="61">
        <v>0</v>
      </c>
      <c r="J6" s="61">
        <f>SUM(B6:I6)</f>
        <v>499.755</v>
      </c>
    </row>
    <row r="7" spans="1:10" ht="13.5" customHeight="1" x14ac:dyDescent="0.25">
      <c r="A7" s="64" t="s">
        <v>3</v>
      </c>
      <c r="B7" s="61">
        <v>219.46700000000001</v>
      </c>
      <c r="C7" s="61">
        <v>0</v>
      </c>
      <c r="D7" s="61">
        <v>136.72999999999999</v>
      </c>
      <c r="E7" s="61">
        <v>70.349999999999994</v>
      </c>
      <c r="F7" s="61">
        <v>0</v>
      </c>
      <c r="G7" s="61">
        <v>2.1999999999999999E-2</v>
      </c>
      <c r="H7" s="61">
        <v>0</v>
      </c>
      <c r="I7" s="61">
        <v>0</v>
      </c>
      <c r="J7" s="61">
        <f t="shared" ref="J7:J17" si="0">SUM(B7:I7)</f>
        <v>426.56900000000002</v>
      </c>
    </row>
    <row r="8" spans="1:10" ht="13.5" customHeight="1" x14ac:dyDescent="0.25">
      <c r="A8" s="64" t="s">
        <v>4</v>
      </c>
      <c r="B8" s="61">
        <v>235.02091000000001</v>
      </c>
      <c r="C8" s="61">
        <v>0</v>
      </c>
      <c r="D8" s="61">
        <v>170.75317000000001</v>
      </c>
      <c r="E8" s="61">
        <v>100.55661000000001</v>
      </c>
      <c r="F8" s="61">
        <v>0</v>
      </c>
      <c r="G8" s="61">
        <v>9.4159999999999994E-2</v>
      </c>
      <c r="H8" s="61">
        <v>0</v>
      </c>
      <c r="I8" s="61">
        <v>0</v>
      </c>
      <c r="J8" s="61">
        <f t="shared" si="0"/>
        <v>506.42484999999999</v>
      </c>
    </row>
    <row r="9" spans="1:10" ht="13.5" customHeight="1" x14ac:dyDescent="0.25">
      <c r="A9" s="64" t="s">
        <v>5</v>
      </c>
      <c r="B9" s="61">
        <v>295.90062</v>
      </c>
      <c r="C9" s="61">
        <v>0</v>
      </c>
      <c r="D9" s="61">
        <v>220.22478000000001</v>
      </c>
      <c r="E9" s="61">
        <v>118.55364999999999</v>
      </c>
      <c r="F9" s="61">
        <v>0</v>
      </c>
      <c r="G9" s="61">
        <v>0.41202</v>
      </c>
      <c r="H9" s="61">
        <v>0</v>
      </c>
      <c r="I9" s="61">
        <v>0</v>
      </c>
      <c r="J9" s="61">
        <f t="shared" si="0"/>
        <v>635.09106999999995</v>
      </c>
    </row>
    <row r="10" spans="1:10" ht="13.5" customHeight="1" x14ac:dyDescent="0.25">
      <c r="A10" s="64" t="s">
        <v>6</v>
      </c>
      <c r="B10" s="61">
        <v>380.30734000000001</v>
      </c>
      <c r="C10" s="61">
        <v>0</v>
      </c>
      <c r="D10" s="61">
        <v>280.25941999999998</v>
      </c>
      <c r="E10" s="61">
        <v>167.92429000000001</v>
      </c>
      <c r="F10" s="61">
        <v>0</v>
      </c>
      <c r="G10" s="61">
        <v>0.84729999999999994</v>
      </c>
      <c r="H10" s="61">
        <v>0</v>
      </c>
      <c r="I10" s="61">
        <v>0</v>
      </c>
      <c r="J10" s="61">
        <f t="shared" si="0"/>
        <v>829.33834999999999</v>
      </c>
    </row>
    <row r="11" spans="1:10" ht="13.5" customHeight="1" x14ac:dyDescent="0.25">
      <c r="A11" s="64" t="s">
        <v>7</v>
      </c>
      <c r="B11" s="61">
        <v>467.00871999999998</v>
      </c>
      <c r="C11" s="61">
        <v>0</v>
      </c>
      <c r="D11" s="61">
        <v>335.04845</v>
      </c>
      <c r="E11" s="61">
        <v>169.02304999999998</v>
      </c>
      <c r="F11" s="61">
        <v>0</v>
      </c>
      <c r="G11" s="61">
        <v>1.3968399999999999</v>
      </c>
      <c r="H11" s="61">
        <v>0</v>
      </c>
      <c r="I11" s="61">
        <v>0</v>
      </c>
      <c r="J11" s="61">
        <f t="shared" si="0"/>
        <v>972.47706000000005</v>
      </c>
    </row>
    <row r="12" spans="1:10" ht="13.5" customHeight="1" x14ac:dyDescent="0.25">
      <c r="A12" s="64" t="s">
        <v>8</v>
      </c>
      <c r="B12" s="61">
        <v>476.23203999999998</v>
      </c>
      <c r="C12" s="61">
        <v>0</v>
      </c>
      <c r="D12" s="61">
        <v>354.69475</v>
      </c>
      <c r="E12" s="61">
        <v>175.22817000000001</v>
      </c>
      <c r="F12" s="61">
        <v>0</v>
      </c>
      <c r="G12" s="61">
        <v>1.48041</v>
      </c>
      <c r="H12" s="61">
        <v>0</v>
      </c>
      <c r="I12" s="61">
        <v>0</v>
      </c>
      <c r="J12" s="61">
        <f t="shared" si="0"/>
        <v>1007.63537</v>
      </c>
    </row>
    <row r="13" spans="1:10" ht="13.5" customHeight="1" x14ac:dyDescent="0.25">
      <c r="A13" s="64" t="s">
        <v>9</v>
      </c>
      <c r="B13" s="61">
        <v>485.18857000000003</v>
      </c>
      <c r="C13" s="61">
        <v>0</v>
      </c>
      <c r="D13" s="61">
        <v>353.99259000000001</v>
      </c>
      <c r="E13" s="61">
        <v>172.76882000000001</v>
      </c>
      <c r="F13" s="61">
        <v>0</v>
      </c>
      <c r="G13" s="61">
        <v>1.4027799999999999</v>
      </c>
      <c r="H13" s="61">
        <v>0</v>
      </c>
      <c r="I13" s="61">
        <v>0</v>
      </c>
      <c r="J13" s="61">
        <f t="shared" si="0"/>
        <v>1013.3527600000001</v>
      </c>
    </row>
    <row r="14" spans="1:10" ht="13.5" customHeight="1" x14ac:dyDescent="0.25">
      <c r="A14" s="64" t="s">
        <v>10</v>
      </c>
      <c r="B14" s="61">
        <v>408.49874999999997</v>
      </c>
      <c r="C14" s="61">
        <v>0</v>
      </c>
      <c r="D14" s="61">
        <v>326.20347999999996</v>
      </c>
      <c r="E14" s="61">
        <v>143.04801</v>
      </c>
      <c r="F14" s="61">
        <v>0</v>
      </c>
      <c r="G14" s="61">
        <v>0.82616999999999996</v>
      </c>
      <c r="H14" s="61">
        <v>0</v>
      </c>
      <c r="I14" s="61">
        <v>0</v>
      </c>
      <c r="J14" s="61">
        <f t="shared" si="0"/>
        <v>878.5764099999999</v>
      </c>
    </row>
    <row r="15" spans="1:10" ht="13.5" customHeight="1" x14ac:dyDescent="0.25">
      <c r="A15" s="64" t="s">
        <v>11</v>
      </c>
      <c r="B15" s="61">
        <v>322.93246999999997</v>
      </c>
      <c r="C15" s="61">
        <v>0</v>
      </c>
      <c r="D15" s="61">
        <v>244.6534</v>
      </c>
      <c r="E15" s="61">
        <v>122.24646000000001</v>
      </c>
      <c r="F15" s="61">
        <v>0</v>
      </c>
      <c r="G15" s="61">
        <v>0.47111999999999998</v>
      </c>
      <c r="H15" s="61">
        <v>0</v>
      </c>
      <c r="I15" s="61">
        <v>0</v>
      </c>
      <c r="J15" s="61">
        <f t="shared" si="0"/>
        <v>690.30345</v>
      </c>
    </row>
    <row r="16" spans="1:10" ht="13.5" customHeight="1" x14ac:dyDescent="0.25">
      <c r="A16" s="64" t="s">
        <v>12</v>
      </c>
      <c r="B16" s="61">
        <v>233.36500000000001</v>
      </c>
      <c r="C16" s="61">
        <v>0</v>
      </c>
      <c r="D16" s="61">
        <v>284.48096999999996</v>
      </c>
      <c r="E16" s="61">
        <v>78.703999999999994</v>
      </c>
      <c r="F16" s="61">
        <v>0</v>
      </c>
      <c r="G16" s="61">
        <v>0.22103</v>
      </c>
      <c r="H16" s="61">
        <v>0</v>
      </c>
      <c r="I16" s="61">
        <v>0</v>
      </c>
      <c r="J16" s="61">
        <f t="shared" si="0"/>
        <v>596.77099999999996</v>
      </c>
    </row>
    <row r="17" spans="1:10" ht="13.5" customHeight="1" x14ac:dyDescent="0.25">
      <c r="A17" s="64" t="s">
        <v>13</v>
      </c>
      <c r="B17" s="61">
        <v>161.23054999999999</v>
      </c>
      <c r="C17" s="61">
        <v>0</v>
      </c>
      <c r="D17" s="61">
        <v>181.8339</v>
      </c>
      <c r="E17" s="61">
        <v>79.999220000000008</v>
      </c>
      <c r="F17" s="61">
        <v>0</v>
      </c>
      <c r="G17" s="61">
        <v>9.3549999999999994E-2</v>
      </c>
      <c r="H17" s="61">
        <v>0</v>
      </c>
      <c r="I17" s="61">
        <v>0</v>
      </c>
      <c r="J17" s="61">
        <f t="shared" si="0"/>
        <v>423.15722</v>
      </c>
    </row>
    <row r="18" spans="1:10" ht="13.5" customHeight="1" x14ac:dyDescent="0.25">
      <c r="A18" s="259" t="s">
        <v>22</v>
      </c>
      <c r="B18" s="65">
        <f t="shared" ref="B18:J18" si="1">+SUM(B6:B17)</f>
        <v>3919.5749699999997</v>
      </c>
      <c r="C18" s="65">
        <f t="shared" si="1"/>
        <v>0</v>
      </c>
      <c r="D18" s="65">
        <f t="shared" si="1"/>
        <v>3048.8299100000004</v>
      </c>
      <c r="E18" s="65">
        <f t="shared" si="1"/>
        <v>1503.7352799999999</v>
      </c>
      <c r="F18" s="65">
        <f t="shared" si="1"/>
        <v>0</v>
      </c>
      <c r="G18" s="65">
        <f t="shared" si="1"/>
        <v>7.3113799999999998</v>
      </c>
      <c r="H18" s="65">
        <f t="shared" si="1"/>
        <v>0</v>
      </c>
      <c r="I18" s="65">
        <f t="shared" si="1"/>
        <v>0</v>
      </c>
      <c r="J18" s="65">
        <f t="shared" si="1"/>
        <v>8479.4515399999982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7"/>
      <c r="H19" s="467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7"/>
      <c r="H20" s="467"/>
      <c r="I20" s="56"/>
    </row>
    <row r="21" spans="1:10" ht="13.5" customHeight="1" x14ac:dyDescent="0.25">
      <c r="A21" s="260"/>
      <c r="B21" s="670" t="s">
        <v>401</v>
      </c>
      <c r="C21" s="671"/>
      <c r="D21" s="671"/>
      <c r="E21" s="671"/>
      <c r="F21" s="671"/>
      <c r="G21" s="671"/>
      <c r="H21" s="671"/>
      <c r="I21" s="671"/>
      <c r="J21" s="672"/>
    </row>
    <row r="22" spans="1:10" ht="26.25" customHeight="1" x14ac:dyDescent="0.25">
      <c r="A22" s="258" t="s">
        <v>0</v>
      </c>
      <c r="B22" s="631" t="s">
        <v>28</v>
      </c>
      <c r="C22" s="631" t="s">
        <v>30</v>
      </c>
      <c r="D22" s="631" t="s">
        <v>27</v>
      </c>
      <c r="E22" s="631" t="s">
        <v>29</v>
      </c>
      <c r="F22" s="631" t="s">
        <v>514</v>
      </c>
      <c r="G22" s="631" t="s">
        <v>515</v>
      </c>
      <c r="H22" s="631" t="s">
        <v>516</v>
      </c>
      <c r="I22" s="631" t="s">
        <v>517</v>
      </c>
      <c r="J22" s="631" t="s">
        <v>22</v>
      </c>
    </row>
    <row r="23" spans="1:10" ht="13.5" customHeight="1" x14ac:dyDescent="0.25">
      <c r="A23" s="63" t="s">
        <v>2</v>
      </c>
      <c r="B23" s="61">
        <v>86.213999999999999</v>
      </c>
      <c r="C23" s="61">
        <v>41.295999999999999</v>
      </c>
      <c r="D23" s="61">
        <v>61.238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188.74799999999999</v>
      </c>
    </row>
    <row r="24" spans="1:10" ht="13.5" customHeight="1" x14ac:dyDescent="0.25">
      <c r="A24" s="64" t="s">
        <v>3</v>
      </c>
      <c r="B24" s="61">
        <v>95.501999999999995</v>
      </c>
      <c r="C24" s="61">
        <v>37.759</v>
      </c>
      <c r="D24" s="61">
        <v>78.551000000000002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2">SUM(B24:I24)</f>
        <v>211.81200000000001</v>
      </c>
    </row>
    <row r="25" spans="1:10" ht="13.5" customHeight="1" x14ac:dyDescent="0.25">
      <c r="A25" s="64" t="s">
        <v>4</v>
      </c>
      <c r="B25" s="61">
        <v>108.342</v>
      </c>
      <c r="C25" s="61">
        <v>40.246000000000002</v>
      </c>
      <c r="D25" s="61">
        <v>70.965000000000003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2"/>
        <v>219.553</v>
      </c>
    </row>
    <row r="26" spans="1:10" ht="13.5" customHeight="1" x14ac:dyDescent="0.25">
      <c r="A26" s="64" t="s">
        <v>5</v>
      </c>
      <c r="B26" s="61">
        <v>112.407</v>
      </c>
      <c r="C26" s="61">
        <v>37.792999999999999</v>
      </c>
      <c r="D26" s="61">
        <v>84.594999999999999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f t="shared" si="2"/>
        <v>234.79499999999999</v>
      </c>
    </row>
    <row r="27" spans="1:10" ht="13.5" customHeight="1" x14ac:dyDescent="0.25">
      <c r="A27" s="64" t="s">
        <v>6</v>
      </c>
      <c r="B27" s="61">
        <v>195.874</v>
      </c>
      <c r="C27" s="61">
        <v>36.469000000000001</v>
      </c>
      <c r="D27" s="61">
        <v>120.931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2"/>
        <v>353.274</v>
      </c>
    </row>
    <row r="28" spans="1:10" ht="13.5" customHeight="1" x14ac:dyDescent="0.25">
      <c r="A28" s="64" t="s">
        <v>7</v>
      </c>
      <c r="B28" s="61">
        <v>248.40600000000001</v>
      </c>
      <c r="C28" s="61">
        <v>37.435000000000002</v>
      </c>
      <c r="D28" s="61">
        <v>137.24199999999999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f t="shared" si="2"/>
        <v>423.08299999999997</v>
      </c>
    </row>
    <row r="29" spans="1:10" ht="13.5" customHeight="1" x14ac:dyDescent="0.25">
      <c r="A29" s="64" t="s">
        <v>8</v>
      </c>
      <c r="B29" s="61">
        <v>277.33100000000002</v>
      </c>
      <c r="C29" s="61">
        <v>38.558</v>
      </c>
      <c r="D29" s="61">
        <v>140.006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2"/>
        <v>455.89499999999998</v>
      </c>
    </row>
    <row r="30" spans="1:10" ht="13.5" customHeight="1" x14ac:dyDescent="0.25">
      <c r="A30" s="64" t="s">
        <v>9</v>
      </c>
      <c r="B30" s="61">
        <v>313.65100000000001</v>
      </c>
      <c r="C30" s="61">
        <v>41.79</v>
      </c>
      <c r="D30" s="61">
        <v>141.738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f t="shared" si="2"/>
        <v>497.17900000000003</v>
      </c>
    </row>
    <row r="31" spans="1:10" ht="13.5" customHeight="1" x14ac:dyDescent="0.25">
      <c r="A31" s="64" t="s">
        <v>10</v>
      </c>
      <c r="B31" s="61">
        <v>354.67500000000001</v>
      </c>
      <c r="C31" s="61">
        <v>30.943999999999999</v>
      </c>
      <c r="D31" s="61">
        <v>143.542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2"/>
        <v>529.16100000000006</v>
      </c>
    </row>
    <row r="32" spans="1:10" ht="13.5" customHeight="1" x14ac:dyDescent="0.25">
      <c r="A32" s="64" t="s">
        <v>11</v>
      </c>
      <c r="B32" s="61">
        <v>297.87200000000001</v>
      </c>
      <c r="C32" s="61">
        <v>36.430999999999997</v>
      </c>
      <c r="D32" s="61">
        <v>136.03399999999999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2"/>
        <v>470.33699999999999</v>
      </c>
    </row>
    <row r="33" spans="1:10" ht="13.5" customHeight="1" x14ac:dyDescent="0.25">
      <c r="A33" s="64" t="s">
        <v>12</v>
      </c>
      <c r="B33" s="61">
        <v>205.78100000000001</v>
      </c>
      <c r="C33" s="61">
        <v>39.823999999999998</v>
      </c>
      <c r="D33" s="61">
        <v>130.11600000000001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2"/>
        <v>375.721</v>
      </c>
    </row>
    <row r="34" spans="1:10" ht="13.5" customHeight="1" x14ac:dyDescent="0.25">
      <c r="A34" s="64" t="s">
        <v>13</v>
      </c>
      <c r="B34" s="61">
        <v>240.40700000000001</v>
      </c>
      <c r="C34" s="61">
        <v>104.748</v>
      </c>
      <c r="D34" s="61">
        <v>117.55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2"/>
        <v>462.70500000000004</v>
      </c>
    </row>
    <row r="35" spans="1:10" ht="13.5" customHeight="1" x14ac:dyDescent="0.25">
      <c r="A35" s="259" t="s">
        <v>22</v>
      </c>
      <c r="B35" s="65">
        <f t="shared" ref="B35:J35" si="3">+SUM(B23:B34)</f>
        <v>2536.462</v>
      </c>
      <c r="C35" s="65">
        <f t="shared" si="3"/>
        <v>523.29300000000012</v>
      </c>
      <c r="D35" s="65">
        <f t="shared" si="3"/>
        <v>1362.5079999999998</v>
      </c>
      <c r="E35" s="65">
        <f t="shared" si="3"/>
        <v>0</v>
      </c>
      <c r="F35" s="65">
        <f t="shared" si="3"/>
        <v>0</v>
      </c>
      <c r="G35" s="65">
        <f t="shared" si="3"/>
        <v>0</v>
      </c>
      <c r="H35" s="65">
        <f t="shared" si="3"/>
        <v>0</v>
      </c>
      <c r="I35" s="65">
        <f t="shared" si="3"/>
        <v>0</v>
      </c>
      <c r="J35" s="65">
        <f t="shared" si="3"/>
        <v>4422.2629999999999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S82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6"/>
      <c r="B1" s="56"/>
      <c r="C1" s="56"/>
      <c r="D1" s="56"/>
      <c r="E1" s="56"/>
      <c r="F1" s="56"/>
      <c r="G1" s="79"/>
      <c r="H1" s="79"/>
      <c r="I1" s="56"/>
    </row>
    <row r="2" spans="1:11" x14ac:dyDescent="0.25">
      <c r="A2" s="67" t="s">
        <v>503</v>
      </c>
      <c r="B2" s="67"/>
      <c r="C2" s="67"/>
      <c r="D2" s="67"/>
      <c r="E2" s="67"/>
      <c r="F2" s="67"/>
      <c r="G2" s="20"/>
      <c r="H2" s="20"/>
      <c r="I2" s="67"/>
    </row>
    <row r="3" spans="1:11" x14ac:dyDescent="0.25">
      <c r="A3" s="67"/>
      <c r="B3" s="67"/>
      <c r="C3" s="67"/>
      <c r="D3" s="67"/>
      <c r="E3" s="67"/>
      <c r="F3" s="67"/>
      <c r="G3" s="20"/>
      <c r="H3" s="20"/>
      <c r="I3" s="67"/>
    </row>
    <row r="4" spans="1:11" ht="19.5" customHeight="1" x14ac:dyDescent="0.25">
      <c r="A4" s="260"/>
      <c r="B4" s="628" t="s">
        <v>209</v>
      </c>
      <c r="C4" s="629"/>
      <c r="D4" s="629"/>
      <c r="E4" s="629"/>
      <c r="F4" s="629"/>
      <c r="G4" s="629"/>
      <c r="H4" s="629"/>
      <c r="I4" s="629"/>
      <c r="J4" s="630"/>
    </row>
    <row r="5" spans="1:11" ht="25.5" x14ac:dyDescent="0.25">
      <c r="A5" s="258" t="s">
        <v>0</v>
      </c>
      <c r="B5" s="631" t="s">
        <v>28</v>
      </c>
      <c r="C5" s="631" t="s">
        <v>30</v>
      </c>
      <c r="D5" s="631" t="s">
        <v>27</v>
      </c>
      <c r="E5" s="631" t="s">
        <v>29</v>
      </c>
      <c r="F5" s="631" t="s">
        <v>514</v>
      </c>
      <c r="G5" s="631" t="s">
        <v>515</v>
      </c>
      <c r="H5" s="631" t="s">
        <v>516</v>
      </c>
      <c r="I5" s="244" t="s">
        <v>517</v>
      </c>
      <c r="J5" s="244" t="s">
        <v>22</v>
      </c>
    </row>
    <row r="6" spans="1:11" ht="13.5" customHeight="1" x14ac:dyDescent="0.25">
      <c r="A6" s="64" t="s">
        <v>2</v>
      </c>
      <c r="B6" s="61">
        <v>2799.2739999999999</v>
      </c>
      <c r="C6" s="61">
        <v>618.399</v>
      </c>
      <c r="D6" s="61">
        <v>13757.773999999999</v>
      </c>
      <c r="E6" s="61">
        <v>1126.8720000000001</v>
      </c>
      <c r="F6" s="61">
        <v>1135.5060000000001</v>
      </c>
      <c r="G6" s="61">
        <v>15.199</v>
      </c>
      <c r="H6" s="61">
        <v>8795.9779999999992</v>
      </c>
      <c r="I6" s="61">
        <v>0</v>
      </c>
      <c r="J6" s="61">
        <f>SUM(B6:I6)</f>
        <v>28249.002</v>
      </c>
      <c r="K6" s="27"/>
    </row>
    <row r="7" spans="1:11" ht="13.5" customHeight="1" x14ac:dyDescent="0.25">
      <c r="A7" s="64" t="s">
        <v>3</v>
      </c>
      <c r="B7" s="61">
        <v>2831.7489999999998</v>
      </c>
      <c r="C7" s="61">
        <v>707.18299999999999</v>
      </c>
      <c r="D7" s="61">
        <v>12484.419</v>
      </c>
      <c r="E7" s="61">
        <v>1015.558</v>
      </c>
      <c r="F7" s="61">
        <v>982.58500000000004</v>
      </c>
      <c r="G7" s="61">
        <v>25.062999999999999</v>
      </c>
      <c r="H7" s="61">
        <v>9057.1910000000007</v>
      </c>
      <c r="I7" s="61">
        <v>0</v>
      </c>
      <c r="J7" s="61">
        <f t="shared" ref="J7:J17" si="0">SUM(B7:I7)</f>
        <v>27103.748</v>
      </c>
      <c r="K7" s="27"/>
    </row>
    <row r="8" spans="1:11" ht="13.5" customHeight="1" x14ac:dyDescent="0.25">
      <c r="A8" s="64" t="s">
        <v>4</v>
      </c>
      <c r="B8" s="61">
        <v>2960.1536000000001</v>
      </c>
      <c r="C8" s="61">
        <v>815.51250000000005</v>
      </c>
      <c r="D8" s="61">
        <v>13704.418399999999</v>
      </c>
      <c r="E8" s="61">
        <v>1159.3771000000002</v>
      </c>
      <c r="F8" s="61">
        <v>1211.9433000000001</v>
      </c>
      <c r="G8" s="61">
        <v>19.715</v>
      </c>
      <c r="H8" s="61">
        <v>10046.396000000001</v>
      </c>
      <c r="I8" s="61">
        <v>0</v>
      </c>
      <c r="J8" s="61">
        <f t="shared" si="0"/>
        <v>29917.515899999999</v>
      </c>
      <c r="K8" s="27"/>
    </row>
    <row r="9" spans="1:11" ht="13.5" customHeight="1" x14ac:dyDescent="0.25">
      <c r="A9" s="64" t="s">
        <v>5</v>
      </c>
      <c r="B9" s="61">
        <v>3668.9552999999996</v>
      </c>
      <c r="C9" s="61">
        <v>867.41099999999994</v>
      </c>
      <c r="D9" s="61">
        <v>16406.696100000001</v>
      </c>
      <c r="E9" s="61">
        <v>1518.4322</v>
      </c>
      <c r="F9" s="61">
        <v>1167.4757</v>
      </c>
      <c r="G9" s="61">
        <v>25.347999999999999</v>
      </c>
      <c r="H9" s="61">
        <v>10156.5455</v>
      </c>
      <c r="I9" s="61">
        <v>0</v>
      </c>
      <c r="J9" s="61">
        <f t="shared" si="0"/>
        <v>33810.863800000006</v>
      </c>
      <c r="K9" s="27"/>
    </row>
    <row r="10" spans="1:11" ht="13.5" customHeight="1" x14ac:dyDescent="0.25">
      <c r="A10" s="64" t="s">
        <v>6</v>
      </c>
      <c r="B10" s="61">
        <v>4483.5009</v>
      </c>
      <c r="C10" s="61">
        <v>871.47149999999999</v>
      </c>
      <c r="D10" s="61">
        <v>22193.884399999999</v>
      </c>
      <c r="E10" s="61">
        <v>1891.3403000000001</v>
      </c>
      <c r="F10" s="61">
        <v>1190.1010999999999</v>
      </c>
      <c r="G10" s="61">
        <v>45.84</v>
      </c>
      <c r="H10" s="61">
        <v>10589.944700000002</v>
      </c>
      <c r="I10" s="61">
        <v>0</v>
      </c>
      <c r="J10" s="61">
        <f t="shared" si="0"/>
        <v>41266.082900000001</v>
      </c>
      <c r="K10" s="27"/>
    </row>
    <row r="11" spans="1:11" ht="13.5" customHeight="1" x14ac:dyDescent="0.25">
      <c r="A11" s="64" t="s">
        <v>7</v>
      </c>
      <c r="B11" s="61">
        <v>4978.5420000000004</v>
      </c>
      <c r="C11" s="61">
        <v>902.6477000000001</v>
      </c>
      <c r="D11" s="61">
        <v>24597.6584</v>
      </c>
      <c r="E11" s="61">
        <v>1901.5429999999999</v>
      </c>
      <c r="F11" s="61">
        <v>1143.1698000000001</v>
      </c>
      <c r="G11" s="61">
        <v>55.231999999999999</v>
      </c>
      <c r="H11" s="61">
        <v>11568.984700000001</v>
      </c>
      <c r="I11" s="61">
        <v>0</v>
      </c>
      <c r="J11" s="61">
        <f t="shared" si="0"/>
        <v>45147.777600000009</v>
      </c>
      <c r="K11" s="27"/>
    </row>
    <row r="12" spans="1:11" ht="13.5" customHeight="1" x14ac:dyDescent="0.25">
      <c r="A12" s="64" t="s">
        <v>8</v>
      </c>
      <c r="B12" s="61">
        <v>4911.0600290000002</v>
      </c>
      <c r="C12" s="61">
        <v>878.85229600000002</v>
      </c>
      <c r="D12" s="61">
        <v>24617.795550999999</v>
      </c>
      <c r="E12" s="61">
        <v>2044.9884669999999</v>
      </c>
      <c r="F12" s="61">
        <v>1175.5365180000001</v>
      </c>
      <c r="G12" s="61">
        <v>52.978000000000002</v>
      </c>
      <c r="H12" s="61">
        <v>11073.599576999999</v>
      </c>
      <c r="I12" s="61">
        <v>0</v>
      </c>
      <c r="J12" s="61">
        <f t="shared" si="0"/>
        <v>44754.810438</v>
      </c>
      <c r="K12" s="27"/>
    </row>
    <row r="13" spans="1:11" ht="13.5" customHeight="1" x14ac:dyDescent="0.25">
      <c r="A13" s="64" t="s">
        <v>9</v>
      </c>
      <c r="B13" s="61">
        <v>5664.2404980000001</v>
      </c>
      <c r="C13" s="61">
        <v>984.82699099999991</v>
      </c>
      <c r="D13" s="61">
        <v>27776.152866999997</v>
      </c>
      <c r="E13" s="61">
        <v>2306.6523889999999</v>
      </c>
      <c r="F13" s="61">
        <v>1215.6822379999999</v>
      </c>
      <c r="G13" s="61">
        <v>61.911999999999999</v>
      </c>
      <c r="H13" s="61">
        <v>10396.323311</v>
      </c>
      <c r="I13" s="61">
        <v>0</v>
      </c>
      <c r="J13" s="61">
        <f t="shared" si="0"/>
        <v>48405.790293999999</v>
      </c>
      <c r="K13" s="27"/>
    </row>
    <row r="14" spans="1:11" ht="13.5" customHeight="1" x14ac:dyDescent="0.25">
      <c r="A14" s="64" t="s">
        <v>10</v>
      </c>
      <c r="B14" s="61">
        <v>5002.9296089999998</v>
      </c>
      <c r="C14" s="61">
        <v>857.800297</v>
      </c>
      <c r="D14" s="61">
        <v>25971.902934000002</v>
      </c>
      <c r="E14" s="61">
        <v>2034.9275329999998</v>
      </c>
      <c r="F14" s="61">
        <v>1110.2517359999999</v>
      </c>
      <c r="G14" s="61">
        <v>40.700000000000003</v>
      </c>
      <c r="H14" s="61">
        <v>9495.6165099999998</v>
      </c>
      <c r="I14" s="61">
        <v>0</v>
      </c>
      <c r="J14" s="61">
        <f t="shared" si="0"/>
        <v>44514.128618999996</v>
      </c>
      <c r="K14" s="27"/>
    </row>
    <row r="15" spans="1:11" ht="13.5" customHeight="1" x14ac:dyDescent="0.25">
      <c r="A15" s="64" t="s">
        <v>11</v>
      </c>
      <c r="B15" s="61">
        <v>4067.8488010000001</v>
      </c>
      <c r="C15" s="61">
        <v>739.46537599999999</v>
      </c>
      <c r="D15" s="61">
        <v>21612.833274999997</v>
      </c>
      <c r="E15" s="61">
        <v>1747.649784</v>
      </c>
      <c r="F15" s="61">
        <v>1128.308121</v>
      </c>
      <c r="G15" s="61">
        <v>79.873999999999995</v>
      </c>
      <c r="H15" s="61">
        <v>9441.9598970000006</v>
      </c>
      <c r="I15" s="61">
        <v>0</v>
      </c>
      <c r="J15" s="61">
        <f t="shared" si="0"/>
        <v>38817.939253999997</v>
      </c>
      <c r="K15" s="27"/>
    </row>
    <row r="16" spans="1:11" ht="13.5" customHeight="1" x14ac:dyDescent="0.25">
      <c r="A16" s="64" t="s">
        <v>12</v>
      </c>
      <c r="B16" s="61">
        <v>3759.3291469999999</v>
      </c>
      <c r="C16" s="61">
        <v>695.02328799999998</v>
      </c>
      <c r="D16" s="61">
        <v>19912.649788999999</v>
      </c>
      <c r="E16" s="61">
        <v>1714.4877040000001</v>
      </c>
      <c r="F16" s="61">
        <v>1072.332817</v>
      </c>
      <c r="G16" s="61">
        <v>41.677999999999997</v>
      </c>
      <c r="H16" s="61">
        <v>8532.1610909999999</v>
      </c>
      <c r="I16" s="61">
        <v>0</v>
      </c>
      <c r="J16" s="61">
        <f t="shared" si="0"/>
        <v>35727.661835999999</v>
      </c>
      <c r="K16" s="27"/>
    </row>
    <row r="17" spans="1:19" ht="13.5" customHeight="1" x14ac:dyDescent="0.25">
      <c r="A17" s="64" t="s">
        <v>13</v>
      </c>
      <c r="B17" s="61">
        <v>2806.0418669999995</v>
      </c>
      <c r="C17" s="61">
        <v>502.22479499999997</v>
      </c>
      <c r="D17" s="61">
        <v>14481.314702</v>
      </c>
      <c r="E17" s="61">
        <v>1296.3391959999999</v>
      </c>
      <c r="F17" s="61">
        <v>1119.848115</v>
      </c>
      <c r="G17" s="61">
        <v>44.872999999999998</v>
      </c>
      <c r="H17" s="61">
        <v>8582.9987230000006</v>
      </c>
      <c r="I17" s="61">
        <v>0</v>
      </c>
      <c r="J17" s="61">
        <f t="shared" si="0"/>
        <v>28833.640398</v>
      </c>
      <c r="K17" s="27"/>
    </row>
    <row r="18" spans="1:19" ht="13.5" customHeight="1" x14ac:dyDescent="0.25">
      <c r="A18" s="259" t="s">
        <v>22</v>
      </c>
      <c r="B18" s="65">
        <f t="shared" ref="B18:J18" si="1">+SUM(B6:B17)</f>
        <v>47933.624750999996</v>
      </c>
      <c r="C18" s="65">
        <f t="shared" si="1"/>
        <v>9440.8177429999996</v>
      </c>
      <c r="D18" s="65">
        <f t="shared" si="1"/>
        <v>237517.49941799999</v>
      </c>
      <c r="E18" s="65">
        <f t="shared" si="1"/>
        <v>19758.167673</v>
      </c>
      <c r="F18" s="65">
        <f t="shared" si="1"/>
        <v>13652.740445000001</v>
      </c>
      <c r="G18" s="65">
        <f t="shared" si="1"/>
        <v>508.41199999999998</v>
      </c>
      <c r="H18" s="65">
        <f t="shared" si="1"/>
        <v>117737.69900899999</v>
      </c>
      <c r="I18" s="65">
        <f t="shared" si="1"/>
        <v>0</v>
      </c>
      <c r="J18" s="65">
        <f t="shared" si="1"/>
        <v>446548.96103900002</v>
      </c>
    </row>
    <row r="19" spans="1:19" s="28" customFormat="1" ht="13.5" customHeight="1" x14ac:dyDescent="0.25">
      <c r="H19" s="467"/>
      <c r="L19" s="8"/>
      <c r="M19" s="8"/>
      <c r="N19" s="8"/>
      <c r="O19" s="8"/>
      <c r="P19" s="8"/>
      <c r="Q19" s="8"/>
      <c r="R19" s="8"/>
      <c r="S19" s="8"/>
    </row>
    <row r="20" spans="1:19" s="28" customFormat="1" ht="13.5" customHeight="1" x14ac:dyDescent="0.25">
      <c r="H20" s="467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260"/>
      <c r="B21" s="670" t="s">
        <v>400</v>
      </c>
      <c r="C21" s="671"/>
      <c r="D21" s="671"/>
      <c r="E21" s="671"/>
      <c r="F21" s="671"/>
      <c r="G21" s="671"/>
      <c r="H21" s="671"/>
      <c r="I21" s="671"/>
      <c r="J21" s="672"/>
    </row>
    <row r="22" spans="1:19" ht="30" customHeight="1" x14ac:dyDescent="0.25">
      <c r="A22" s="258" t="s">
        <v>0</v>
      </c>
      <c r="B22" s="631" t="s">
        <v>28</v>
      </c>
      <c r="C22" s="631" t="s">
        <v>30</v>
      </c>
      <c r="D22" s="631" t="s">
        <v>27</v>
      </c>
      <c r="E22" s="631" t="s">
        <v>29</v>
      </c>
      <c r="F22" s="631" t="s">
        <v>514</v>
      </c>
      <c r="G22" s="631" t="s">
        <v>515</v>
      </c>
      <c r="H22" s="631" t="s">
        <v>516</v>
      </c>
      <c r="I22" s="631" t="s">
        <v>517</v>
      </c>
      <c r="J22" s="631" t="s">
        <v>22</v>
      </c>
    </row>
    <row r="23" spans="1:19" ht="13.5" customHeight="1" x14ac:dyDescent="0.25">
      <c r="A23" s="64" t="s">
        <v>2</v>
      </c>
      <c r="B23" s="61">
        <v>1944.836</v>
      </c>
      <c r="C23" s="61">
        <v>38887.372000000003</v>
      </c>
      <c r="D23" s="61">
        <v>14998.183999999999</v>
      </c>
      <c r="E23" s="61">
        <v>0</v>
      </c>
      <c r="F23" s="61">
        <v>723.47699999999998</v>
      </c>
      <c r="G23" s="61">
        <v>0</v>
      </c>
      <c r="H23" s="61">
        <v>0</v>
      </c>
      <c r="I23" s="61">
        <v>0</v>
      </c>
      <c r="J23" s="61">
        <f>SUM(B23:I23)</f>
        <v>56553.869000000006</v>
      </c>
      <c r="K23" s="27"/>
    </row>
    <row r="24" spans="1:19" ht="13.5" customHeight="1" x14ac:dyDescent="0.25">
      <c r="A24" s="64" t="s">
        <v>3</v>
      </c>
      <c r="B24" s="61">
        <v>1708.327</v>
      </c>
      <c r="C24" s="61">
        <v>34813.449999999997</v>
      </c>
      <c r="D24" s="61">
        <v>11351.103999999999</v>
      </c>
      <c r="E24" s="61">
        <v>0</v>
      </c>
      <c r="F24" s="61">
        <v>536.62</v>
      </c>
      <c r="G24" s="61">
        <v>0</v>
      </c>
      <c r="H24" s="61">
        <v>0</v>
      </c>
      <c r="I24" s="61">
        <v>0</v>
      </c>
      <c r="J24" s="61">
        <f t="shared" ref="J24:J34" si="2">SUM(B24:I24)</f>
        <v>48409.500999999997</v>
      </c>
      <c r="K24" s="27"/>
    </row>
    <row r="25" spans="1:19" ht="13.5" customHeight="1" x14ac:dyDescent="0.25">
      <c r="A25" s="64" t="s">
        <v>4</v>
      </c>
      <c r="B25" s="61">
        <v>2348.2330000000002</v>
      </c>
      <c r="C25" s="61">
        <v>41619.061000000002</v>
      </c>
      <c r="D25" s="61">
        <v>16899.951000000001</v>
      </c>
      <c r="E25" s="61">
        <v>0</v>
      </c>
      <c r="F25" s="61">
        <v>704.49</v>
      </c>
      <c r="G25" s="61">
        <v>0</v>
      </c>
      <c r="H25" s="61">
        <v>0</v>
      </c>
      <c r="I25" s="61">
        <v>0</v>
      </c>
      <c r="J25" s="61">
        <f t="shared" si="2"/>
        <v>61571.735000000001</v>
      </c>
      <c r="K25" s="27"/>
    </row>
    <row r="26" spans="1:19" ht="13.5" customHeight="1" x14ac:dyDescent="0.25">
      <c r="A26" s="64" t="s">
        <v>5</v>
      </c>
      <c r="B26" s="61">
        <v>3475.8229999999999</v>
      </c>
      <c r="C26" s="61">
        <v>40387.855000000003</v>
      </c>
      <c r="D26" s="61">
        <v>19984.863000000001</v>
      </c>
      <c r="E26" s="61">
        <v>0</v>
      </c>
      <c r="F26" s="61">
        <v>658.21600000000001</v>
      </c>
      <c r="G26" s="61">
        <v>0</v>
      </c>
      <c r="H26" s="61">
        <v>0</v>
      </c>
      <c r="I26" s="61">
        <v>0</v>
      </c>
      <c r="J26" s="61">
        <f t="shared" si="2"/>
        <v>64506.756999999998</v>
      </c>
      <c r="K26" s="27"/>
    </row>
    <row r="27" spans="1:19" ht="13.5" customHeight="1" x14ac:dyDescent="0.25">
      <c r="A27" s="64" t="s">
        <v>6</v>
      </c>
      <c r="B27" s="61">
        <v>3075.2730000000001</v>
      </c>
      <c r="C27" s="61">
        <v>42757.461000000003</v>
      </c>
      <c r="D27" s="61">
        <v>34411.966999999997</v>
      </c>
      <c r="E27" s="61">
        <v>0</v>
      </c>
      <c r="F27" s="61">
        <v>675.41899999999998</v>
      </c>
      <c r="G27" s="61">
        <v>0</v>
      </c>
      <c r="H27" s="61">
        <v>0</v>
      </c>
      <c r="I27" s="61">
        <v>0</v>
      </c>
      <c r="J27" s="61">
        <f t="shared" si="2"/>
        <v>80920.12</v>
      </c>
      <c r="K27" s="27"/>
    </row>
    <row r="28" spans="1:19" ht="13.5" customHeight="1" x14ac:dyDescent="0.25">
      <c r="A28" s="64" t="s">
        <v>7</v>
      </c>
      <c r="B28" s="61">
        <v>4064.9749999999999</v>
      </c>
      <c r="C28" s="61">
        <v>41345.222999999998</v>
      </c>
      <c r="D28" s="61">
        <v>47084.61</v>
      </c>
      <c r="E28" s="61">
        <v>0</v>
      </c>
      <c r="F28" s="61">
        <v>561.73800000000006</v>
      </c>
      <c r="G28" s="61">
        <v>0</v>
      </c>
      <c r="H28" s="61">
        <v>0</v>
      </c>
      <c r="I28" s="61">
        <v>0</v>
      </c>
      <c r="J28" s="61">
        <f t="shared" si="2"/>
        <v>93056.545999999988</v>
      </c>
      <c r="K28" s="27"/>
    </row>
    <row r="29" spans="1:19" ht="13.5" customHeight="1" x14ac:dyDescent="0.25">
      <c r="A29" s="64" t="s">
        <v>8</v>
      </c>
      <c r="B29" s="61">
        <v>5564.9639999999999</v>
      </c>
      <c r="C29" s="61">
        <v>41643.417999999998</v>
      </c>
      <c r="D29" s="61">
        <v>51262.813000000002</v>
      </c>
      <c r="E29" s="61">
        <v>0</v>
      </c>
      <c r="F29" s="61">
        <v>628.05200000000002</v>
      </c>
      <c r="G29" s="61">
        <v>0</v>
      </c>
      <c r="H29" s="61">
        <v>0</v>
      </c>
      <c r="I29" s="61">
        <v>0</v>
      </c>
      <c r="J29" s="61">
        <f t="shared" si="2"/>
        <v>99099.247000000003</v>
      </c>
      <c r="K29" s="27"/>
    </row>
    <row r="30" spans="1:19" ht="13.5" customHeight="1" x14ac:dyDescent="0.25">
      <c r="A30" s="64" t="s">
        <v>9</v>
      </c>
      <c r="B30" s="61">
        <v>3209.806</v>
      </c>
      <c r="C30" s="61">
        <v>42445.205999999998</v>
      </c>
      <c r="D30" s="61">
        <v>40362.576000000001</v>
      </c>
      <c r="E30" s="61">
        <v>0</v>
      </c>
      <c r="F30" s="61">
        <v>664.02200000000005</v>
      </c>
      <c r="G30" s="61">
        <v>0</v>
      </c>
      <c r="H30" s="61">
        <v>0</v>
      </c>
      <c r="I30" s="61">
        <v>0</v>
      </c>
      <c r="J30" s="61">
        <f t="shared" si="2"/>
        <v>86681.609999999986</v>
      </c>
      <c r="K30" s="27"/>
    </row>
    <row r="31" spans="1:19" ht="13.5" customHeight="1" x14ac:dyDescent="0.25">
      <c r="A31" s="64" t="s">
        <v>10</v>
      </c>
      <c r="B31" s="61">
        <v>2898.2069999999999</v>
      </c>
      <c r="C31" s="61">
        <v>38232.442999999999</v>
      </c>
      <c r="D31" s="61">
        <v>29829.738000000001</v>
      </c>
      <c r="E31" s="61">
        <v>0</v>
      </c>
      <c r="F31" s="61">
        <v>600.68100000000004</v>
      </c>
      <c r="G31" s="61">
        <v>0</v>
      </c>
      <c r="H31" s="61">
        <v>0</v>
      </c>
      <c r="I31" s="61">
        <v>0</v>
      </c>
      <c r="J31" s="61">
        <f t="shared" si="2"/>
        <v>71561.069000000003</v>
      </c>
      <c r="K31" s="27"/>
    </row>
    <row r="32" spans="1:19" ht="13.5" customHeight="1" x14ac:dyDescent="0.25">
      <c r="A32" s="64" t="s">
        <v>11</v>
      </c>
      <c r="B32" s="61">
        <v>2728.0070000000001</v>
      </c>
      <c r="C32" s="61">
        <v>39768.726999999999</v>
      </c>
      <c r="D32" s="61">
        <v>25414.129000000001</v>
      </c>
      <c r="E32" s="61">
        <v>0</v>
      </c>
      <c r="F32" s="61">
        <v>635.399</v>
      </c>
      <c r="G32" s="61">
        <v>0</v>
      </c>
      <c r="H32" s="61">
        <v>0</v>
      </c>
      <c r="I32" s="61">
        <v>0</v>
      </c>
      <c r="J32" s="61">
        <f t="shared" si="2"/>
        <v>68546.262000000002</v>
      </c>
      <c r="K32" s="27"/>
    </row>
    <row r="33" spans="1:11" ht="13.5" customHeight="1" x14ac:dyDescent="0.25">
      <c r="A33" s="64" t="s">
        <v>12</v>
      </c>
      <c r="B33" s="61">
        <v>2604.739</v>
      </c>
      <c r="C33" s="61">
        <v>38473.269</v>
      </c>
      <c r="D33" s="61">
        <v>17400.598999999998</v>
      </c>
      <c r="E33" s="61">
        <v>0</v>
      </c>
      <c r="F33" s="61">
        <v>552.702</v>
      </c>
      <c r="G33" s="61">
        <v>0</v>
      </c>
      <c r="H33" s="61">
        <v>0</v>
      </c>
      <c r="I33" s="61">
        <v>0</v>
      </c>
      <c r="J33" s="61">
        <f t="shared" si="2"/>
        <v>59031.309000000001</v>
      </c>
      <c r="K33" s="27"/>
    </row>
    <row r="34" spans="1:11" ht="13.5" customHeight="1" x14ac:dyDescent="0.25">
      <c r="A34" s="64" t="s">
        <v>13</v>
      </c>
      <c r="B34" s="61">
        <v>2323.1190000000001</v>
      </c>
      <c r="C34" s="61">
        <v>37323.517999999996</v>
      </c>
      <c r="D34" s="61">
        <v>16749.258999999998</v>
      </c>
      <c r="E34" s="61">
        <v>0</v>
      </c>
      <c r="F34" s="61">
        <v>565.702</v>
      </c>
      <c r="G34" s="61">
        <v>0</v>
      </c>
      <c r="H34" s="61">
        <v>0</v>
      </c>
      <c r="I34" s="61">
        <v>0</v>
      </c>
      <c r="J34" s="61">
        <f t="shared" si="2"/>
        <v>56961.597999999991</v>
      </c>
      <c r="K34" s="27"/>
    </row>
    <row r="35" spans="1:11" ht="13.5" customHeight="1" x14ac:dyDescent="0.25">
      <c r="A35" s="259" t="s">
        <v>22</v>
      </c>
      <c r="B35" s="65">
        <f t="shared" ref="B35:G35" si="3">+SUM(B23:B34)</f>
        <v>35946.309000000001</v>
      </c>
      <c r="C35" s="65">
        <f t="shared" si="3"/>
        <v>477697.00300000008</v>
      </c>
      <c r="D35" s="65">
        <f t="shared" si="3"/>
        <v>325749.79300000001</v>
      </c>
      <c r="E35" s="65">
        <f t="shared" si="3"/>
        <v>0</v>
      </c>
      <c r="F35" s="65">
        <f t="shared" si="3"/>
        <v>7506.5180000000009</v>
      </c>
      <c r="G35" s="65">
        <f t="shared" si="3"/>
        <v>0</v>
      </c>
      <c r="H35" s="65">
        <f>+SUM(H23:H34)</f>
        <v>0</v>
      </c>
      <c r="I35" s="65">
        <f t="shared" ref="I35:J35" si="4">+SUM(I23:I34)</f>
        <v>0</v>
      </c>
      <c r="J35" s="65">
        <f t="shared" si="4"/>
        <v>846899.62299999991</v>
      </c>
    </row>
    <row r="36" spans="1:11" s="28" customFormat="1" x14ac:dyDescent="0.25">
      <c r="A36" s="68"/>
      <c r="B36" s="33"/>
      <c r="C36" s="33"/>
      <c r="D36" s="33"/>
      <c r="E36" s="33"/>
      <c r="F36" s="33"/>
      <c r="G36" s="20"/>
      <c r="H36" s="20"/>
      <c r="I36" s="33"/>
    </row>
    <row r="37" spans="1:11" s="28" customFormat="1" x14ac:dyDescent="0.25">
      <c r="A37" s="68"/>
      <c r="B37" s="33"/>
      <c r="C37" s="33"/>
      <c r="D37" s="33"/>
      <c r="E37" s="33"/>
      <c r="F37" s="33"/>
      <c r="G37" s="20"/>
      <c r="H37" s="20"/>
      <c r="I37" s="33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21:J21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J19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0" x14ac:dyDescent="0.25">
      <c r="A1" s="52"/>
      <c r="B1" s="52"/>
      <c r="C1" s="52"/>
      <c r="D1" s="52"/>
      <c r="E1" s="52"/>
      <c r="F1" s="53"/>
      <c r="G1" s="53"/>
      <c r="H1" s="53"/>
    </row>
    <row r="2" spans="1:10" x14ac:dyDescent="0.25">
      <c r="A2" s="51" t="s">
        <v>502</v>
      </c>
      <c r="B2" s="51"/>
      <c r="C2" s="51"/>
      <c r="D2" s="51"/>
      <c r="E2" s="51"/>
      <c r="F2" s="53"/>
      <c r="G2" s="53"/>
      <c r="H2" s="53"/>
    </row>
    <row r="3" spans="1:10" x14ac:dyDescent="0.25">
      <c r="A3" s="51"/>
      <c r="B3" s="51"/>
      <c r="C3" s="51"/>
      <c r="D3" s="51"/>
      <c r="E3" s="51"/>
      <c r="F3" s="53"/>
      <c r="G3" s="53"/>
      <c r="H3" s="53"/>
    </row>
    <row r="4" spans="1:10" x14ac:dyDescent="0.25">
      <c r="A4" s="53"/>
      <c r="B4" s="53"/>
      <c r="C4" s="53"/>
      <c r="D4" s="53"/>
      <c r="E4" s="53"/>
      <c r="F4" s="53"/>
      <c r="G4" s="53"/>
      <c r="H4" s="53"/>
    </row>
    <row r="5" spans="1:10" x14ac:dyDescent="0.25">
      <c r="A5" s="632"/>
      <c r="B5" s="673" t="s">
        <v>36</v>
      </c>
      <c r="C5" s="674"/>
      <c r="D5" s="674"/>
      <c r="E5" s="674"/>
      <c r="F5" s="674"/>
      <c r="G5" s="674"/>
      <c r="H5" s="674"/>
      <c r="I5" s="674"/>
      <c r="J5" s="675"/>
    </row>
    <row r="6" spans="1:10" ht="25.5" x14ac:dyDescent="0.25">
      <c r="A6" s="385" t="s">
        <v>0</v>
      </c>
      <c r="B6" s="631" t="s">
        <v>28</v>
      </c>
      <c r="C6" s="631" t="s">
        <v>30</v>
      </c>
      <c r="D6" s="631" t="s">
        <v>27</v>
      </c>
      <c r="E6" s="631" t="s">
        <v>29</v>
      </c>
      <c r="F6" s="631" t="s">
        <v>514</v>
      </c>
      <c r="G6" s="631" t="s">
        <v>515</v>
      </c>
      <c r="H6" s="631" t="s">
        <v>516</v>
      </c>
      <c r="I6" s="244" t="s">
        <v>517</v>
      </c>
      <c r="J6" s="244" t="s">
        <v>22</v>
      </c>
    </row>
    <row r="7" spans="1:10" x14ac:dyDescent="0.25">
      <c r="A7" s="382" t="s">
        <v>2</v>
      </c>
      <c r="B7" s="383">
        <v>6886.5940000000001</v>
      </c>
      <c r="C7" s="383">
        <v>53847.678</v>
      </c>
      <c r="D7" s="383">
        <v>31989.718920000003</v>
      </c>
      <c r="E7" s="383">
        <v>1466.194</v>
      </c>
      <c r="F7" s="383">
        <v>1858.9829999999999</v>
      </c>
      <c r="G7" s="383">
        <v>16.228000000000002</v>
      </c>
      <c r="H7" s="383">
        <v>8989.8768499999987</v>
      </c>
      <c r="I7" s="61">
        <v>0</v>
      </c>
      <c r="J7" s="61">
        <f>SUM(B7:I7)</f>
        <v>105055.27277</v>
      </c>
    </row>
    <row r="8" spans="1:10" x14ac:dyDescent="0.25">
      <c r="A8" s="384" t="s">
        <v>3</v>
      </c>
      <c r="B8" s="383">
        <v>6477.0067300000001</v>
      </c>
      <c r="C8" s="383">
        <v>47454.624040000002</v>
      </c>
      <c r="D8" s="383">
        <v>26581.505430000001</v>
      </c>
      <c r="E8" s="383">
        <v>1242.7629999999999</v>
      </c>
      <c r="F8" s="383">
        <v>1519.2049999999999</v>
      </c>
      <c r="G8" s="383">
        <v>26.140999999999998</v>
      </c>
      <c r="H8" s="383">
        <v>9358.4199399999998</v>
      </c>
      <c r="I8" s="61">
        <v>0</v>
      </c>
      <c r="J8" s="61">
        <f t="shared" ref="J8:J18" si="0">SUM(B8:I8)</f>
        <v>92659.665140000026</v>
      </c>
    </row>
    <row r="9" spans="1:10" x14ac:dyDescent="0.25">
      <c r="A9" s="384" t="s">
        <v>4</v>
      </c>
      <c r="B9" s="383">
        <v>7321.0573800000011</v>
      </c>
      <c r="C9" s="383">
        <v>55984.384199999986</v>
      </c>
      <c r="D9" s="383">
        <v>33664.908779999998</v>
      </c>
      <c r="E9" s="383">
        <v>1466.39636</v>
      </c>
      <c r="F9" s="383">
        <v>1916.4333000000001</v>
      </c>
      <c r="G9" s="383">
        <v>22.113709999999998</v>
      </c>
      <c r="H9" s="383">
        <v>10318.278749999999</v>
      </c>
      <c r="I9" s="61">
        <v>0</v>
      </c>
      <c r="J9" s="61">
        <f t="shared" si="0"/>
        <v>110693.57247999999</v>
      </c>
    </row>
    <row r="10" spans="1:10" x14ac:dyDescent="0.25">
      <c r="A10" s="384" t="s">
        <v>5</v>
      </c>
      <c r="B10" s="383">
        <v>9499.7111600000007</v>
      </c>
      <c r="C10" s="383">
        <v>55291.776039999997</v>
      </c>
      <c r="D10" s="383">
        <v>40070.228770000002</v>
      </c>
      <c r="E10" s="383">
        <v>2015.3569499999999</v>
      </c>
      <c r="F10" s="383">
        <v>1825.6916999999999</v>
      </c>
      <c r="G10" s="383">
        <v>28.70908</v>
      </c>
      <c r="H10" s="383">
        <v>11029.279470000001</v>
      </c>
      <c r="I10" s="61">
        <v>0</v>
      </c>
      <c r="J10" s="61">
        <f t="shared" si="0"/>
        <v>119760.75316999998</v>
      </c>
    </row>
    <row r="11" spans="1:10" x14ac:dyDescent="0.25">
      <c r="A11" s="384" t="s">
        <v>6</v>
      </c>
      <c r="B11" s="383">
        <v>10434.014660000001</v>
      </c>
      <c r="C11" s="383">
        <v>58274.331449999998</v>
      </c>
      <c r="D11" s="383">
        <v>61209.206290000002</v>
      </c>
      <c r="E11" s="383">
        <v>2517.84573</v>
      </c>
      <c r="F11" s="383">
        <v>1865.5201000000002</v>
      </c>
      <c r="G11" s="383">
        <v>51.471619999999994</v>
      </c>
      <c r="H11" s="383">
        <v>13398.917240000001</v>
      </c>
      <c r="I11" s="61">
        <v>0</v>
      </c>
      <c r="J11" s="61">
        <f t="shared" si="0"/>
        <v>147751.30708999999</v>
      </c>
    </row>
    <row r="12" spans="1:10" x14ac:dyDescent="0.25">
      <c r="A12" s="384" t="s">
        <v>7</v>
      </c>
      <c r="B12" s="383">
        <v>12421.99325</v>
      </c>
      <c r="C12" s="383">
        <v>56160.516360000001</v>
      </c>
      <c r="D12" s="383">
        <v>77195.271170000007</v>
      </c>
      <c r="E12" s="383">
        <v>2570.9984499999996</v>
      </c>
      <c r="F12" s="383">
        <v>1704.9078</v>
      </c>
      <c r="G12" s="383">
        <v>62.081530000000001</v>
      </c>
      <c r="H12" s="383">
        <v>12802.158260000002</v>
      </c>
      <c r="I12" s="61">
        <v>0</v>
      </c>
      <c r="J12" s="61">
        <f t="shared" si="0"/>
        <v>162917.92682000002</v>
      </c>
    </row>
    <row r="13" spans="1:10" x14ac:dyDescent="0.25">
      <c r="A13" s="384" t="s">
        <v>8</v>
      </c>
      <c r="B13" s="383">
        <v>14245.441678999998</v>
      </c>
      <c r="C13" s="383">
        <v>57817.716726000006</v>
      </c>
      <c r="D13" s="383">
        <v>82184.520450999989</v>
      </c>
      <c r="E13" s="383">
        <v>2810.6383370000003</v>
      </c>
      <c r="F13" s="383">
        <v>1803.5885180000002</v>
      </c>
      <c r="G13" s="383">
        <v>60.869440000000004</v>
      </c>
      <c r="H13" s="383">
        <v>12084.434827000001</v>
      </c>
      <c r="I13" s="61">
        <v>0</v>
      </c>
      <c r="J13" s="61">
        <f t="shared" si="0"/>
        <v>171007.20997800003</v>
      </c>
    </row>
    <row r="14" spans="1:10" x14ac:dyDescent="0.25">
      <c r="A14" s="384" t="s">
        <v>9</v>
      </c>
      <c r="B14" s="383">
        <v>12448.989938000001</v>
      </c>
      <c r="C14" s="383">
        <v>58263.010991000003</v>
      </c>
      <c r="D14" s="383">
        <v>74089.485767000006</v>
      </c>
      <c r="E14" s="383">
        <v>3031.0694589999998</v>
      </c>
      <c r="F14" s="383">
        <v>1879.7042379999998</v>
      </c>
      <c r="G14" s="383">
        <v>69.534890000000004</v>
      </c>
      <c r="H14" s="383">
        <v>13793.645310999998</v>
      </c>
      <c r="I14" s="61">
        <v>0</v>
      </c>
      <c r="J14" s="61">
        <f t="shared" si="0"/>
        <v>163575.44059400001</v>
      </c>
    </row>
    <row r="15" spans="1:10" x14ac:dyDescent="0.25">
      <c r="A15" s="384" t="s">
        <v>10</v>
      </c>
      <c r="B15" s="383">
        <v>11200.277118999997</v>
      </c>
      <c r="C15" s="383">
        <v>53236.199277000014</v>
      </c>
      <c r="D15" s="383">
        <v>60815.111893999987</v>
      </c>
      <c r="E15" s="383">
        <v>2577.8744029999998</v>
      </c>
      <c r="F15" s="383">
        <v>1710.932736</v>
      </c>
      <c r="G15" s="383">
        <v>46.481699999999996</v>
      </c>
      <c r="H15" s="383">
        <v>9498.6711900000009</v>
      </c>
      <c r="I15" s="61">
        <v>0</v>
      </c>
      <c r="J15" s="61">
        <f t="shared" si="0"/>
        <v>139085.54831899999</v>
      </c>
    </row>
    <row r="16" spans="1:10" x14ac:dyDescent="0.25">
      <c r="A16" s="384" t="s">
        <v>11</v>
      </c>
      <c r="B16" s="383">
        <v>9686.891071</v>
      </c>
      <c r="C16" s="383">
        <v>55360.648136000003</v>
      </c>
      <c r="D16" s="383">
        <v>51709.612385000008</v>
      </c>
      <c r="E16" s="383">
        <v>2242.7734839999998</v>
      </c>
      <c r="F16" s="383">
        <v>1763.7071210000001</v>
      </c>
      <c r="G16" s="383">
        <v>84.523049999999984</v>
      </c>
      <c r="H16" s="383">
        <v>12071.297347</v>
      </c>
      <c r="I16" s="61">
        <v>0</v>
      </c>
      <c r="J16" s="61">
        <f t="shared" si="0"/>
        <v>132919.45259400003</v>
      </c>
    </row>
    <row r="17" spans="1:10" x14ac:dyDescent="0.25">
      <c r="A17" s="384" t="s">
        <v>12</v>
      </c>
      <c r="B17" s="383">
        <v>8538.9224969999996</v>
      </c>
      <c r="C17" s="383">
        <v>53364.304348000005</v>
      </c>
      <c r="D17" s="383">
        <v>41006.536119000004</v>
      </c>
      <c r="E17" s="383">
        <v>2074.487744</v>
      </c>
      <c r="F17" s="383">
        <v>1625.034817</v>
      </c>
      <c r="G17" s="383">
        <v>44.117899999999992</v>
      </c>
      <c r="H17" s="383">
        <v>12053.479010999999</v>
      </c>
      <c r="I17" s="61">
        <v>0</v>
      </c>
      <c r="J17" s="61">
        <f t="shared" si="0"/>
        <v>118706.88243600001</v>
      </c>
    </row>
    <row r="18" spans="1:10" x14ac:dyDescent="0.25">
      <c r="A18" s="384" t="s">
        <v>13</v>
      </c>
      <c r="B18" s="383">
        <v>7095.3049670000009</v>
      </c>
      <c r="C18" s="383">
        <v>53309.229965000006</v>
      </c>
      <c r="D18" s="383">
        <v>34501.311302000002</v>
      </c>
      <c r="E18" s="383">
        <v>1482.8854059999999</v>
      </c>
      <c r="F18" s="383">
        <v>1685.550115</v>
      </c>
      <c r="G18" s="383">
        <v>46.406500000000001</v>
      </c>
      <c r="H18" s="383">
        <v>10068.459943000002</v>
      </c>
      <c r="I18" s="61">
        <v>0</v>
      </c>
      <c r="J18" s="61">
        <f t="shared" si="0"/>
        <v>108189.14819800001</v>
      </c>
    </row>
    <row r="19" spans="1:10" x14ac:dyDescent="0.25">
      <c r="A19" s="464" t="s">
        <v>22</v>
      </c>
      <c r="B19" s="498">
        <f t="shared" ref="B19:G19" si="1">+SUM(B7:B18)</f>
        <v>116256.204451</v>
      </c>
      <c r="C19" s="498">
        <f t="shared" si="1"/>
        <v>658364.41953300009</v>
      </c>
      <c r="D19" s="498">
        <f t="shared" si="1"/>
        <v>615017.41727800004</v>
      </c>
      <c r="E19" s="498">
        <f t="shared" si="1"/>
        <v>25499.283323000003</v>
      </c>
      <c r="F19" s="498">
        <f t="shared" si="1"/>
        <v>21159.258444999999</v>
      </c>
      <c r="G19" s="498">
        <f t="shared" si="1"/>
        <v>558.67841999999996</v>
      </c>
      <c r="H19" s="498">
        <f>SUM(H7:H18)</f>
        <v>135466.91813900002</v>
      </c>
      <c r="I19" s="65">
        <f t="shared" ref="I19:J19" si="2">+SUM(I7:I18)</f>
        <v>0</v>
      </c>
      <c r="J19" s="65">
        <f t="shared" si="2"/>
        <v>1572322.1795890001</v>
      </c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F78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69" customWidth="1"/>
    <col min="7" max="16384" width="11.42578125" style="8"/>
  </cols>
  <sheetData>
    <row r="1" spans="2:6" x14ac:dyDescent="0.25">
      <c r="B1" s="13" t="s">
        <v>489</v>
      </c>
      <c r="C1" s="9"/>
      <c r="D1" s="9"/>
      <c r="E1" s="9"/>
      <c r="F1" s="368"/>
    </row>
    <row r="2" spans="2:6" x14ac:dyDescent="0.25">
      <c r="B2" s="9"/>
      <c r="C2" s="9"/>
      <c r="D2" s="9"/>
      <c r="E2" s="9"/>
      <c r="F2" s="368"/>
    </row>
    <row r="3" spans="2:6" x14ac:dyDescent="0.25">
      <c r="B3" s="9"/>
      <c r="C3" s="9"/>
      <c r="D3" s="9"/>
      <c r="E3" s="9"/>
      <c r="F3" s="368"/>
    </row>
    <row r="4" spans="2:6" x14ac:dyDescent="0.25">
      <c r="B4" s="11" t="s">
        <v>77</v>
      </c>
      <c r="C4" s="9"/>
      <c r="D4" s="9"/>
      <c r="E4" s="9"/>
      <c r="F4" s="368"/>
    </row>
    <row r="5" spans="2:6" ht="14.25" thickBot="1" x14ac:dyDescent="0.3">
      <c r="B5" s="9"/>
      <c r="C5" s="9"/>
      <c r="D5" s="9"/>
      <c r="E5" s="9"/>
      <c r="F5" s="368"/>
    </row>
    <row r="6" spans="2:6" ht="14.25" thickBot="1" x14ac:dyDescent="0.3">
      <c r="B6" s="566" t="s">
        <v>78</v>
      </c>
      <c r="C6" s="567"/>
      <c r="D6" s="568" t="s">
        <v>79</v>
      </c>
      <c r="E6" s="567"/>
      <c r="F6" s="569"/>
    </row>
    <row r="7" spans="2:6" ht="14.25" thickBot="1" x14ac:dyDescent="0.3">
      <c r="B7" s="570" t="s">
        <v>80</v>
      </c>
      <c r="C7" s="571" t="s">
        <v>188</v>
      </c>
      <c r="D7" s="571" t="s">
        <v>187</v>
      </c>
      <c r="E7" s="571" t="s">
        <v>189</v>
      </c>
      <c r="F7" s="571" t="s">
        <v>15</v>
      </c>
    </row>
    <row r="8" spans="2:6" ht="14.25" thickBot="1" x14ac:dyDescent="0.3">
      <c r="B8" s="406" t="s">
        <v>23</v>
      </c>
      <c r="C8" s="407">
        <f>'7'!N5</f>
        <v>111429.31510000001</v>
      </c>
      <c r="D8" s="407">
        <f>'8'!N5</f>
        <v>302903.50400000002</v>
      </c>
      <c r="E8" s="407">
        <f>'9'!N5</f>
        <v>572248.32900000003</v>
      </c>
      <c r="F8" s="407">
        <f>+C8+D8+E8</f>
        <v>986581.14810000011</v>
      </c>
    </row>
    <row r="9" spans="2:6" ht="14.25" x14ac:dyDescent="0.3">
      <c r="B9" s="564" t="s">
        <v>336</v>
      </c>
      <c r="C9" s="409">
        <f>'7'!N6</f>
        <v>572.75800000000004</v>
      </c>
      <c r="D9" s="409">
        <f>'8'!N6</f>
        <v>0</v>
      </c>
      <c r="E9" s="409">
        <f>'9'!N6</f>
        <v>0</v>
      </c>
      <c r="F9" s="409">
        <f t="shared" ref="F9:F72" si="0">+C9+D9+E9</f>
        <v>572.75800000000004</v>
      </c>
    </row>
    <row r="10" spans="2:6" ht="14.25" x14ac:dyDescent="0.3">
      <c r="B10" s="469" t="s">
        <v>380</v>
      </c>
      <c r="C10" s="411">
        <f>'7'!N7</f>
        <v>0</v>
      </c>
      <c r="D10" s="411">
        <f>'8'!N7</f>
        <v>228344.30200000003</v>
      </c>
      <c r="E10" s="411">
        <f>'9'!N7</f>
        <v>0</v>
      </c>
      <c r="F10" s="411">
        <f t="shared" si="0"/>
        <v>228344.30200000003</v>
      </c>
    </row>
    <row r="11" spans="2:6" ht="14.25" x14ac:dyDescent="0.3">
      <c r="B11" s="469" t="s">
        <v>388</v>
      </c>
      <c r="C11" s="411">
        <f>'7'!N8</f>
        <v>0</v>
      </c>
      <c r="D11" s="411">
        <f>'8'!N8</f>
        <v>-4991.3500000000004</v>
      </c>
      <c r="E11" s="411">
        <f>'9'!N8</f>
        <v>259978.11800000005</v>
      </c>
      <c r="F11" s="411">
        <f t="shared" si="0"/>
        <v>254986.76800000004</v>
      </c>
    </row>
    <row r="12" spans="2:6" ht="14.25" x14ac:dyDescent="0.3">
      <c r="B12" s="469" t="s">
        <v>337</v>
      </c>
      <c r="C12" s="411">
        <f>'7'!N9</f>
        <v>110859.55710000001</v>
      </c>
      <c r="D12" s="411">
        <f>'8'!N9</f>
        <v>86207.243999999977</v>
      </c>
      <c r="E12" s="411">
        <f>'9'!N9</f>
        <v>0</v>
      </c>
      <c r="F12" s="411">
        <f t="shared" si="0"/>
        <v>197066.80109999998</v>
      </c>
    </row>
    <row r="13" spans="2:6" ht="15" thickBot="1" x14ac:dyDescent="0.35">
      <c r="B13" s="565" t="s">
        <v>338</v>
      </c>
      <c r="C13" s="413">
        <f>'7'!N10</f>
        <v>-3</v>
      </c>
      <c r="D13" s="413">
        <f>'8'!N10</f>
        <v>-6656.692</v>
      </c>
      <c r="E13" s="413">
        <f>'9'!N10</f>
        <v>312270.21100000001</v>
      </c>
      <c r="F13" s="413">
        <f t="shared" si="0"/>
        <v>305610.51900000003</v>
      </c>
    </row>
    <row r="14" spans="2:6" ht="14.25" thickBot="1" x14ac:dyDescent="0.3">
      <c r="B14" s="406" t="s">
        <v>339</v>
      </c>
      <c r="C14" s="407">
        <f>'7'!N11</f>
        <v>2492858.125</v>
      </c>
      <c r="D14" s="407">
        <f>'8'!N11</f>
        <v>1937110.493</v>
      </c>
      <c r="E14" s="407">
        <f>'9'!N11</f>
        <v>8259.3590000000004</v>
      </c>
      <c r="F14" s="407">
        <f t="shared" si="0"/>
        <v>4438227.977</v>
      </c>
    </row>
    <row r="15" spans="2:6" ht="14.25" x14ac:dyDescent="0.3">
      <c r="B15" s="564" t="s">
        <v>340</v>
      </c>
      <c r="C15" s="409">
        <f>'7'!N12</f>
        <v>0</v>
      </c>
      <c r="D15" s="409">
        <f>'8'!N12</f>
        <v>0</v>
      </c>
      <c r="E15" s="409">
        <f>'9'!N12</f>
        <v>0</v>
      </c>
      <c r="F15" s="409">
        <f t="shared" si="0"/>
        <v>0</v>
      </c>
    </row>
    <row r="16" spans="2:6" ht="14.25" x14ac:dyDescent="0.3">
      <c r="B16" s="564" t="s">
        <v>397</v>
      </c>
      <c r="C16" s="409">
        <f>'7'!N13</f>
        <v>3387.297</v>
      </c>
      <c r="D16" s="409">
        <f>'8'!N13</f>
        <v>0</v>
      </c>
      <c r="E16" s="409">
        <f>'9'!N13</f>
        <v>0</v>
      </c>
      <c r="F16" s="409">
        <f t="shared" si="0"/>
        <v>3387.297</v>
      </c>
    </row>
    <row r="17" spans="2:6" ht="14.25" x14ac:dyDescent="0.3">
      <c r="B17" s="469" t="s">
        <v>341</v>
      </c>
      <c r="C17" s="411">
        <f>'7'!N14</f>
        <v>26319.492999999995</v>
      </c>
      <c r="D17" s="411">
        <f>'8'!N14</f>
        <v>-48356.591999999997</v>
      </c>
      <c r="E17" s="411">
        <f>'9'!N14</f>
        <v>0</v>
      </c>
      <c r="F17" s="411">
        <f t="shared" si="0"/>
        <v>-22037.099000000002</v>
      </c>
    </row>
    <row r="18" spans="2:6" ht="14.25" x14ac:dyDescent="0.3">
      <c r="B18" s="469" t="s">
        <v>342</v>
      </c>
      <c r="C18" s="411">
        <f>'7'!N15</f>
        <v>1250274.8960000002</v>
      </c>
      <c r="D18" s="411">
        <f>'8'!N15</f>
        <v>0</v>
      </c>
      <c r="E18" s="411">
        <f>'9'!N15</f>
        <v>0</v>
      </c>
      <c r="F18" s="411">
        <f t="shared" si="0"/>
        <v>1250274.8960000002</v>
      </c>
    </row>
    <row r="19" spans="2:6" ht="14.25" x14ac:dyDescent="0.3">
      <c r="B19" s="469" t="s">
        <v>343</v>
      </c>
      <c r="C19" s="411">
        <f>'7'!N16</f>
        <v>545513.40500000003</v>
      </c>
      <c r="D19" s="411">
        <f>'8'!N16</f>
        <v>1392482.8589999999</v>
      </c>
      <c r="E19" s="411">
        <f>'9'!N16</f>
        <v>37835.250999999997</v>
      </c>
      <c r="F19" s="411">
        <f t="shared" si="0"/>
        <v>1975831.5149999999</v>
      </c>
    </row>
    <row r="20" spans="2:6" ht="14.25" x14ac:dyDescent="0.3">
      <c r="B20" s="469" t="s">
        <v>344</v>
      </c>
      <c r="C20" s="411">
        <f>'7'!N17</f>
        <v>531807.1399999999</v>
      </c>
      <c r="D20" s="411">
        <f>'8'!N17</f>
        <v>-31.4</v>
      </c>
      <c r="E20" s="411">
        <f>'9'!N17</f>
        <v>0</v>
      </c>
      <c r="F20" s="411">
        <f t="shared" si="0"/>
        <v>531775.73999999987</v>
      </c>
    </row>
    <row r="21" spans="2:6" ht="14.25" x14ac:dyDescent="0.3">
      <c r="B21" s="565" t="s">
        <v>345</v>
      </c>
      <c r="C21" s="411">
        <f>'7'!N18</f>
        <v>165385.62699999998</v>
      </c>
      <c r="D21" s="411">
        <f>'8'!N18</f>
        <v>593015.62599999993</v>
      </c>
      <c r="E21" s="411">
        <f>'9'!N18</f>
        <v>-29575.891999999996</v>
      </c>
      <c r="F21" s="411">
        <f t="shared" si="0"/>
        <v>728825.36099999992</v>
      </c>
    </row>
    <row r="22" spans="2:6" ht="15" thickBot="1" x14ac:dyDescent="0.35">
      <c r="B22" s="565" t="s">
        <v>510</v>
      </c>
      <c r="C22" s="411">
        <f>'7'!N19</f>
        <v>-29829.733</v>
      </c>
      <c r="D22" s="411">
        <f>'8'!N19</f>
        <v>0</v>
      </c>
      <c r="E22" s="411">
        <f>'9'!N19</f>
        <v>0</v>
      </c>
      <c r="F22" s="411">
        <f t="shared" si="0"/>
        <v>-29829.733</v>
      </c>
    </row>
    <row r="23" spans="2:6" ht="14.25" thickBot="1" x14ac:dyDescent="0.3">
      <c r="B23" s="406" t="s">
        <v>24</v>
      </c>
      <c r="C23" s="407">
        <f>'7'!N20</f>
        <v>649362.7969999999</v>
      </c>
      <c r="D23" s="407">
        <f>'8'!N20</f>
        <v>589668.87199999997</v>
      </c>
      <c r="E23" s="407">
        <f>'9'!N20</f>
        <v>40209.716999999997</v>
      </c>
      <c r="F23" s="407">
        <f t="shared" si="0"/>
        <v>1279241.3859999997</v>
      </c>
    </row>
    <row r="24" spans="2:6" ht="14.25" x14ac:dyDescent="0.3">
      <c r="B24" s="564" t="s">
        <v>346</v>
      </c>
      <c r="C24" s="409">
        <f>'7'!N21</f>
        <v>550409.07199999993</v>
      </c>
      <c r="D24" s="409">
        <f>'8'!N21</f>
        <v>529805.19999999995</v>
      </c>
      <c r="E24" s="409">
        <f>'9'!N21</f>
        <v>0</v>
      </c>
      <c r="F24" s="409">
        <f t="shared" si="0"/>
        <v>1080214.2719999999</v>
      </c>
    </row>
    <row r="25" spans="2:6" ht="15" thickBot="1" x14ac:dyDescent="0.35">
      <c r="B25" s="565" t="s">
        <v>347</v>
      </c>
      <c r="C25" s="413">
        <f>'7'!N22</f>
        <v>98953.724999999991</v>
      </c>
      <c r="D25" s="413">
        <f>'8'!N22</f>
        <v>59863.671999999991</v>
      </c>
      <c r="E25" s="413">
        <f>'9'!N22</f>
        <v>40209.716999999997</v>
      </c>
      <c r="F25" s="413">
        <f t="shared" si="0"/>
        <v>199027.114</v>
      </c>
    </row>
    <row r="26" spans="2:6" ht="14.25" thickBot="1" x14ac:dyDescent="0.3">
      <c r="B26" s="406" t="s">
        <v>348</v>
      </c>
      <c r="C26" s="407">
        <f>'7'!N23</f>
        <v>1865388.6940000001</v>
      </c>
      <c r="D26" s="407">
        <f>'8'!N23</f>
        <v>1884654.4530000007</v>
      </c>
      <c r="E26" s="407">
        <f>'9'!N23</f>
        <v>64961.241000000009</v>
      </c>
      <c r="F26" s="407">
        <f t="shared" si="0"/>
        <v>3815004.3880000007</v>
      </c>
    </row>
    <row r="27" spans="2:6" ht="14.25" x14ac:dyDescent="0.3">
      <c r="B27" s="564" t="s">
        <v>381</v>
      </c>
      <c r="C27" s="409">
        <f>'7'!N24</f>
        <v>3593</v>
      </c>
      <c r="D27" s="409">
        <f>'8'!N24</f>
        <v>10833.832999999999</v>
      </c>
      <c r="E27" s="409">
        <f>'9'!N24</f>
        <v>0</v>
      </c>
      <c r="F27" s="409">
        <f t="shared" si="0"/>
        <v>14426.832999999999</v>
      </c>
    </row>
    <row r="28" spans="2:6" ht="14.25" x14ac:dyDescent="0.3">
      <c r="B28" s="564" t="s">
        <v>398</v>
      </c>
      <c r="C28" s="409">
        <f>'7'!N25</f>
        <v>-6.9390000000000001</v>
      </c>
      <c r="D28" s="409">
        <f>'8'!N25</f>
        <v>0</v>
      </c>
      <c r="E28" s="409">
        <f>'9'!N25</f>
        <v>0</v>
      </c>
      <c r="F28" s="409">
        <f t="shared" si="0"/>
        <v>-6.9390000000000001</v>
      </c>
    </row>
    <row r="29" spans="2:6" ht="14.25" x14ac:dyDescent="0.3">
      <c r="B29" s="469" t="s">
        <v>310</v>
      </c>
      <c r="C29" s="411">
        <f>'7'!N26</f>
        <v>1094674.9170000001</v>
      </c>
      <c r="D29" s="411">
        <f>'8'!N26</f>
        <v>2228582.9050000003</v>
      </c>
      <c r="E29" s="411">
        <f>'9'!N26</f>
        <v>0</v>
      </c>
      <c r="F29" s="411">
        <f t="shared" si="0"/>
        <v>3323257.8220000006</v>
      </c>
    </row>
    <row r="30" spans="2:6" ht="14.25" x14ac:dyDescent="0.3">
      <c r="B30" s="469" t="s">
        <v>349</v>
      </c>
      <c r="C30" s="411">
        <f>'7'!N27</f>
        <v>28561.132000000005</v>
      </c>
      <c r="D30" s="411">
        <f>'8'!N27</f>
        <v>7023.4610000000011</v>
      </c>
      <c r="E30" s="411">
        <f>'9'!N27</f>
        <v>0</v>
      </c>
      <c r="F30" s="411">
        <f t="shared" si="0"/>
        <v>35584.593000000008</v>
      </c>
    </row>
    <row r="31" spans="2:6" ht="14.25" x14ac:dyDescent="0.3">
      <c r="B31" s="469" t="s">
        <v>350</v>
      </c>
      <c r="C31" s="411">
        <f>'7'!N28</f>
        <v>16502.082999999999</v>
      </c>
      <c r="D31" s="411">
        <f>'8'!N28</f>
        <v>4742.7939999999999</v>
      </c>
      <c r="E31" s="411">
        <f>'9'!N28</f>
        <v>64961.241000000009</v>
      </c>
      <c r="F31" s="411">
        <f t="shared" si="0"/>
        <v>86206.118000000017</v>
      </c>
    </row>
    <row r="32" spans="2:6" ht="14.25" x14ac:dyDescent="0.3">
      <c r="B32" s="469" t="s">
        <v>382</v>
      </c>
      <c r="C32" s="411">
        <f>'7'!N29</f>
        <v>0</v>
      </c>
      <c r="D32" s="411">
        <f>'8'!N29</f>
        <v>0</v>
      </c>
      <c r="E32" s="411">
        <f>'9'!N29</f>
        <v>0</v>
      </c>
      <c r="F32" s="411">
        <f t="shared" si="0"/>
        <v>0</v>
      </c>
    </row>
    <row r="33" spans="2:6" ht="14.25" x14ac:dyDescent="0.3">
      <c r="B33" s="469" t="s">
        <v>309</v>
      </c>
      <c r="C33" s="411">
        <f>'7'!N30</f>
        <v>-111521.82499999998</v>
      </c>
      <c r="D33" s="411">
        <f>'8'!N30</f>
        <v>-366528.53999999992</v>
      </c>
      <c r="E33" s="411">
        <f>'9'!N30</f>
        <v>0</v>
      </c>
      <c r="F33" s="411">
        <f t="shared" si="0"/>
        <v>-478050.36499999987</v>
      </c>
    </row>
    <row r="34" spans="2:6" ht="15" thickBot="1" x14ac:dyDescent="0.35">
      <c r="B34" s="565" t="s">
        <v>351</v>
      </c>
      <c r="C34" s="413">
        <f>'7'!N31</f>
        <v>833586.32599999988</v>
      </c>
      <c r="D34" s="413">
        <f>'8'!N31</f>
        <v>0</v>
      </c>
      <c r="E34" s="413">
        <f>'9'!N31</f>
        <v>0</v>
      </c>
      <c r="F34" s="413">
        <f t="shared" si="0"/>
        <v>833586.32599999988</v>
      </c>
    </row>
    <row r="35" spans="2:6" ht="14.25" thickBot="1" x14ac:dyDescent="0.3">
      <c r="B35" s="406" t="s">
        <v>352</v>
      </c>
      <c r="C35" s="407">
        <f>'7'!N32</f>
        <v>268682.76500000001</v>
      </c>
      <c r="D35" s="407">
        <f>'8'!N32</f>
        <v>776444.36200000008</v>
      </c>
      <c r="E35" s="407">
        <f>'9'!N32</f>
        <v>0</v>
      </c>
      <c r="F35" s="407">
        <f t="shared" si="0"/>
        <v>1045127.1270000001</v>
      </c>
    </row>
    <row r="36" spans="2:6" ht="14.25" x14ac:dyDescent="0.3">
      <c r="B36" s="564" t="s">
        <v>311</v>
      </c>
      <c r="C36" s="409">
        <f>'7'!N33</f>
        <v>150247.74099999998</v>
      </c>
      <c r="D36" s="409">
        <f>'8'!N33</f>
        <v>-3623.6869999999999</v>
      </c>
      <c r="E36" s="409">
        <f>'9'!N33</f>
        <v>0</v>
      </c>
      <c r="F36" s="409">
        <f t="shared" si="0"/>
        <v>146624.05399999997</v>
      </c>
    </row>
    <row r="37" spans="2:6" ht="14.25" x14ac:dyDescent="0.3">
      <c r="B37" s="469" t="s">
        <v>383</v>
      </c>
      <c r="C37" s="411">
        <f>'7'!N34</f>
        <v>0</v>
      </c>
      <c r="D37" s="411">
        <f>'8'!N34</f>
        <v>40154.315000000002</v>
      </c>
      <c r="E37" s="411">
        <f>'9'!N34</f>
        <v>0</v>
      </c>
      <c r="F37" s="411">
        <f t="shared" si="0"/>
        <v>40154.315000000002</v>
      </c>
    </row>
    <row r="38" spans="2:6" ht="14.25" x14ac:dyDescent="0.3">
      <c r="B38" s="469" t="s">
        <v>353</v>
      </c>
      <c r="C38" s="411">
        <f>'7'!N35</f>
        <v>6687.2039999999988</v>
      </c>
      <c r="D38" s="411">
        <f>'8'!N35</f>
        <v>0</v>
      </c>
      <c r="E38" s="411">
        <f>'9'!N35</f>
        <v>0</v>
      </c>
      <c r="F38" s="411">
        <f t="shared" si="0"/>
        <v>6687.2039999999988</v>
      </c>
    </row>
    <row r="39" spans="2:6" ht="14.25" x14ac:dyDescent="0.3">
      <c r="B39" s="469" t="s">
        <v>354</v>
      </c>
      <c r="C39" s="411">
        <f>'7'!N36</f>
        <v>-32.289000000000001</v>
      </c>
      <c r="D39" s="411">
        <f>'8'!N36</f>
        <v>0</v>
      </c>
      <c r="E39" s="411">
        <f>'9'!N36</f>
        <v>0</v>
      </c>
      <c r="F39" s="411">
        <f t="shared" si="0"/>
        <v>-32.289000000000001</v>
      </c>
    </row>
    <row r="40" spans="2:6" ht="14.25" x14ac:dyDescent="0.3">
      <c r="B40" s="469" t="s">
        <v>355</v>
      </c>
      <c r="C40" s="411">
        <f>'7'!N37</f>
        <v>2111.0270000000037</v>
      </c>
      <c r="D40" s="411">
        <f>'8'!N37</f>
        <v>191310.61800000002</v>
      </c>
      <c r="E40" s="411">
        <f>'9'!N37</f>
        <v>0</v>
      </c>
      <c r="F40" s="411">
        <f t="shared" si="0"/>
        <v>193421.64500000002</v>
      </c>
    </row>
    <row r="41" spans="2:6" ht="14.25" x14ac:dyDescent="0.3">
      <c r="B41" s="469" t="s">
        <v>356</v>
      </c>
      <c r="C41" s="411">
        <f>'7'!N38</f>
        <v>66716.788</v>
      </c>
      <c r="D41" s="411">
        <f>'8'!N38</f>
        <v>473525.35100000002</v>
      </c>
      <c r="E41" s="411">
        <f>'9'!N38</f>
        <v>0</v>
      </c>
      <c r="F41" s="411">
        <f t="shared" si="0"/>
        <v>540242.13899999997</v>
      </c>
    </row>
    <row r="42" spans="2:6" ht="14.25" x14ac:dyDescent="0.3">
      <c r="B42" s="469" t="s">
        <v>511</v>
      </c>
      <c r="C42" s="411">
        <f>'7'!N39</f>
        <v>44572.963000000003</v>
      </c>
      <c r="D42" s="411">
        <f>'8'!N39</f>
        <v>4948.2460000000001</v>
      </c>
      <c r="E42" s="411">
        <f>'9'!N39</f>
        <v>0</v>
      </c>
      <c r="F42" s="411">
        <f t="shared" si="0"/>
        <v>49521.209000000003</v>
      </c>
    </row>
    <row r="43" spans="2:6" ht="15" thickBot="1" x14ac:dyDescent="0.35">
      <c r="B43" s="589" t="s">
        <v>512</v>
      </c>
      <c r="C43" s="411">
        <f>'7'!N40</f>
        <v>-1620.6690000000001</v>
      </c>
      <c r="D43" s="411">
        <f>'8'!N40</f>
        <v>70129.519</v>
      </c>
      <c r="E43" s="411">
        <f>'9'!N40</f>
        <v>0</v>
      </c>
      <c r="F43" s="411">
        <f t="shared" si="0"/>
        <v>68508.850000000006</v>
      </c>
    </row>
    <row r="44" spans="2:6" ht="14.25" thickBot="1" x14ac:dyDescent="0.3">
      <c r="B44" s="406" t="s">
        <v>357</v>
      </c>
      <c r="C44" s="407">
        <f>'7'!N41</f>
        <v>6706.6900000000005</v>
      </c>
      <c r="D44" s="407">
        <f>'8'!N41</f>
        <v>0</v>
      </c>
      <c r="E44" s="407">
        <f>'9'!N41</f>
        <v>0</v>
      </c>
      <c r="F44" s="407">
        <f t="shared" si="0"/>
        <v>6706.6900000000005</v>
      </c>
    </row>
    <row r="45" spans="2:6" ht="15" thickBot="1" x14ac:dyDescent="0.35">
      <c r="B45" s="589" t="s">
        <v>358</v>
      </c>
      <c r="C45" s="415">
        <f>'7'!N42</f>
        <v>6706.6900000000005</v>
      </c>
      <c r="D45" s="415">
        <f>'8'!N42</f>
        <v>0</v>
      </c>
      <c r="E45" s="415">
        <f>'9'!N42</f>
        <v>0</v>
      </c>
      <c r="F45" s="415">
        <f t="shared" si="0"/>
        <v>6706.6900000000005</v>
      </c>
    </row>
    <row r="46" spans="2:6" ht="14.25" thickBot="1" x14ac:dyDescent="0.3">
      <c r="B46" s="406" t="s">
        <v>359</v>
      </c>
      <c r="C46" s="407">
        <f>'7'!N43</f>
        <v>-3880.7899000000007</v>
      </c>
      <c r="D46" s="407">
        <f>'8'!N43</f>
        <v>60718.568099999989</v>
      </c>
      <c r="E46" s="407">
        <f>'9'!N43</f>
        <v>49283.879000000008</v>
      </c>
      <c r="F46" s="407">
        <f t="shared" si="0"/>
        <v>106121.65719999999</v>
      </c>
    </row>
    <row r="47" spans="2:6" ht="14.25" x14ac:dyDescent="0.3">
      <c r="B47" s="408" t="s">
        <v>384</v>
      </c>
      <c r="C47" s="416">
        <f>'7'!N44</f>
        <v>0</v>
      </c>
      <c r="D47" s="416">
        <f>'8'!N44</f>
        <v>4931.5091000000002</v>
      </c>
      <c r="E47" s="416">
        <f>'9'!N44</f>
        <v>0</v>
      </c>
      <c r="F47" s="416">
        <f t="shared" si="0"/>
        <v>4931.5091000000002</v>
      </c>
    </row>
    <row r="48" spans="2:6" ht="14.25" x14ac:dyDescent="0.3">
      <c r="B48" s="469" t="s">
        <v>360</v>
      </c>
      <c r="C48" s="417">
        <f>'7'!N45</f>
        <v>2910.9080999999996</v>
      </c>
      <c r="D48" s="417">
        <f>'8'!N45</f>
        <v>71515.962</v>
      </c>
      <c r="E48" s="417">
        <f>'9'!N45</f>
        <v>0</v>
      </c>
      <c r="F48" s="417">
        <f t="shared" si="0"/>
        <v>74426.8701</v>
      </c>
    </row>
    <row r="49" spans="2:6" ht="14.25" x14ac:dyDescent="0.3">
      <c r="B49" s="410" t="s">
        <v>385</v>
      </c>
      <c r="C49" s="417">
        <f>'7'!N46</f>
        <v>0</v>
      </c>
      <c r="D49" s="417">
        <f>'8'!N46</f>
        <v>0</v>
      </c>
      <c r="E49" s="417">
        <f>'9'!N46</f>
        <v>0</v>
      </c>
      <c r="F49" s="417">
        <f t="shared" si="0"/>
        <v>0</v>
      </c>
    </row>
    <row r="50" spans="2:6" ht="14.25" x14ac:dyDescent="0.3">
      <c r="B50" s="565" t="s">
        <v>361</v>
      </c>
      <c r="C50" s="418">
        <f>'7'!N47</f>
        <v>-6791.6980000000003</v>
      </c>
      <c r="D50" s="418">
        <f>'8'!N47</f>
        <v>-15728.903000000002</v>
      </c>
      <c r="E50" s="418">
        <f>'9'!N47</f>
        <v>49283.879000000008</v>
      </c>
      <c r="F50" s="418">
        <f t="shared" si="0"/>
        <v>26763.278000000006</v>
      </c>
    </row>
    <row r="51" spans="2:6" ht="15" thickBot="1" x14ac:dyDescent="0.35">
      <c r="B51" s="412" t="s">
        <v>405</v>
      </c>
      <c r="C51" s="418">
        <f>'7'!N48</f>
        <v>0</v>
      </c>
      <c r="D51" s="418">
        <f>'8'!N48</f>
        <v>0</v>
      </c>
      <c r="E51" s="418">
        <f>'9'!N48</f>
        <v>0</v>
      </c>
      <c r="F51" s="418">
        <f t="shared" si="0"/>
        <v>0</v>
      </c>
    </row>
    <row r="52" spans="2:6" ht="14.25" thickBot="1" x14ac:dyDescent="0.3">
      <c r="B52" s="406" t="s">
        <v>362</v>
      </c>
      <c r="C52" s="407">
        <f>'7'!N49</f>
        <v>15263.294999999998</v>
      </c>
      <c r="D52" s="407">
        <f>'8'!N49</f>
        <v>77355.145999999993</v>
      </c>
      <c r="E52" s="407">
        <f>'9'!N49</f>
        <v>111845.37</v>
      </c>
      <c r="F52" s="407">
        <f t="shared" si="0"/>
        <v>204463.81099999999</v>
      </c>
    </row>
    <row r="53" spans="2:6" ht="14.25" x14ac:dyDescent="0.3">
      <c r="B53" s="564" t="s">
        <v>363</v>
      </c>
      <c r="C53" s="409">
        <f>'7'!N50</f>
        <v>17372.412</v>
      </c>
      <c r="D53" s="409">
        <f>'8'!N50</f>
        <v>-18464.341</v>
      </c>
      <c r="E53" s="409">
        <f>'9'!N50</f>
        <v>0</v>
      </c>
      <c r="F53" s="409">
        <f t="shared" si="0"/>
        <v>-1091.9290000000001</v>
      </c>
    </row>
    <row r="54" spans="2:6" ht="14.25" x14ac:dyDescent="0.3">
      <c r="B54" s="469" t="s">
        <v>406</v>
      </c>
      <c r="C54" s="411">
        <f>'7'!N51</f>
        <v>0</v>
      </c>
      <c r="D54" s="411">
        <f>'8'!N51</f>
        <v>-3.2919999999999998</v>
      </c>
      <c r="E54" s="411">
        <f>'9'!N51</f>
        <v>0</v>
      </c>
      <c r="F54" s="411">
        <f t="shared" si="0"/>
        <v>-3.2919999999999998</v>
      </c>
    </row>
    <row r="55" spans="2:6" ht="14.25" x14ac:dyDescent="0.3">
      <c r="B55" s="469" t="s">
        <v>362</v>
      </c>
      <c r="C55" s="411">
        <f>'7'!N52</f>
        <v>10408.215</v>
      </c>
      <c r="D55" s="411">
        <f>'8'!N52</f>
        <v>31068.735999999997</v>
      </c>
      <c r="E55" s="411">
        <f>'9'!N52</f>
        <v>111845.37</v>
      </c>
      <c r="F55" s="411">
        <f t="shared" si="0"/>
        <v>153322.321</v>
      </c>
    </row>
    <row r="56" spans="2:6" ht="14.25" x14ac:dyDescent="0.3">
      <c r="B56" s="469" t="s">
        <v>364</v>
      </c>
      <c r="C56" s="411">
        <f>'7'!N53</f>
        <v>-8446.1710000000021</v>
      </c>
      <c r="D56" s="411">
        <f>'8'!N53</f>
        <v>61698.321000000004</v>
      </c>
      <c r="E56" s="411">
        <f>'9'!N53</f>
        <v>0</v>
      </c>
      <c r="F56" s="411">
        <f t="shared" si="0"/>
        <v>53252.15</v>
      </c>
    </row>
    <row r="57" spans="2:6" ht="15" thickBot="1" x14ac:dyDescent="0.35">
      <c r="B57" s="565" t="s">
        <v>365</v>
      </c>
      <c r="C57" s="413">
        <f>'7'!N54</f>
        <v>-4071.1609999999996</v>
      </c>
      <c r="D57" s="413">
        <f>'8'!N54</f>
        <v>3055.7220000000002</v>
      </c>
      <c r="E57" s="413">
        <f>'9'!N54</f>
        <v>0</v>
      </c>
      <c r="F57" s="413">
        <f t="shared" si="0"/>
        <v>-1015.4389999999994</v>
      </c>
    </row>
    <row r="58" spans="2:6" ht="14.25" thickBot="1" x14ac:dyDescent="0.3">
      <c r="B58" s="406" t="s">
        <v>366</v>
      </c>
      <c r="C58" s="407">
        <f>'7'!N55</f>
        <v>235218.68699999998</v>
      </c>
      <c r="D58" s="407">
        <f>'8'!N55</f>
        <v>239278.22499999998</v>
      </c>
      <c r="E58" s="407">
        <f>'9'!N55</f>
        <v>0</v>
      </c>
      <c r="F58" s="407">
        <f t="shared" si="0"/>
        <v>474496.91199999995</v>
      </c>
    </row>
    <row r="59" spans="2:6" ht="14.25" x14ac:dyDescent="0.3">
      <c r="B59" s="564" t="s">
        <v>367</v>
      </c>
      <c r="C59" s="409">
        <f>'7'!N56</f>
        <v>36493.940999999999</v>
      </c>
      <c r="D59" s="409">
        <f>'8'!N56</f>
        <v>23431.378000000001</v>
      </c>
      <c r="E59" s="409">
        <f>'9'!N56</f>
        <v>0</v>
      </c>
      <c r="F59" s="409">
        <f t="shared" si="0"/>
        <v>59925.319000000003</v>
      </c>
    </row>
    <row r="60" spans="2:6" ht="14.25" x14ac:dyDescent="0.3">
      <c r="B60" s="469" t="s">
        <v>368</v>
      </c>
      <c r="C60" s="411">
        <f>'7'!N57</f>
        <v>14251.846000000001</v>
      </c>
      <c r="D60" s="411">
        <f>'8'!N57</f>
        <v>15296.918</v>
      </c>
      <c r="E60" s="411">
        <f>'9'!N57</f>
        <v>0</v>
      </c>
      <c r="F60" s="411">
        <f t="shared" si="0"/>
        <v>29548.764000000003</v>
      </c>
    </row>
    <row r="61" spans="2:6" ht="14.25" x14ac:dyDescent="0.3">
      <c r="B61" s="469" t="s">
        <v>183</v>
      </c>
      <c r="C61" s="411">
        <f>'7'!N58</f>
        <v>0</v>
      </c>
      <c r="D61" s="411">
        <f>'8'!N58</f>
        <v>3773.6839999999997</v>
      </c>
      <c r="E61" s="411">
        <f>'9'!N58</f>
        <v>0</v>
      </c>
      <c r="F61" s="411">
        <f t="shared" si="0"/>
        <v>3773.6839999999997</v>
      </c>
    </row>
    <row r="62" spans="2:6" ht="14.25" x14ac:dyDescent="0.3">
      <c r="B62" s="469" t="s">
        <v>386</v>
      </c>
      <c r="C62" s="411">
        <f>'7'!N59</f>
        <v>0</v>
      </c>
      <c r="D62" s="411">
        <f>'8'!N59</f>
        <v>0</v>
      </c>
      <c r="E62" s="411">
        <f>'9'!N59</f>
        <v>0</v>
      </c>
      <c r="F62" s="411">
        <f t="shared" si="0"/>
        <v>0</v>
      </c>
    </row>
    <row r="63" spans="2:6" ht="14.25" x14ac:dyDescent="0.3">
      <c r="B63" s="469" t="s">
        <v>369</v>
      </c>
      <c r="C63" s="411">
        <f>'7'!N60</f>
        <v>46339.747000000003</v>
      </c>
      <c r="D63" s="411">
        <f>'8'!N60</f>
        <v>8615.2279999999992</v>
      </c>
      <c r="E63" s="411">
        <f>'9'!N60</f>
        <v>0</v>
      </c>
      <c r="F63" s="411">
        <f t="shared" si="0"/>
        <v>54954.975000000006</v>
      </c>
    </row>
    <row r="64" spans="2:6" ht="14.25" x14ac:dyDescent="0.3">
      <c r="B64" s="469" t="s">
        <v>370</v>
      </c>
      <c r="C64" s="411">
        <f>'7'!N61</f>
        <v>1018.15</v>
      </c>
      <c r="D64" s="411">
        <f>'8'!N61</f>
        <v>0</v>
      </c>
      <c r="E64" s="411">
        <f>'9'!N61</f>
        <v>0</v>
      </c>
      <c r="F64" s="411">
        <f t="shared" si="0"/>
        <v>1018.15</v>
      </c>
    </row>
    <row r="65" spans="2:6" ht="14.25" x14ac:dyDescent="0.3">
      <c r="B65" s="469" t="s">
        <v>371</v>
      </c>
      <c r="C65" s="411">
        <f>'7'!N62</f>
        <v>9638.6209999999992</v>
      </c>
      <c r="D65" s="411">
        <f>'8'!N62</f>
        <v>1407.1089999999995</v>
      </c>
      <c r="E65" s="411">
        <f>'9'!N62</f>
        <v>0</v>
      </c>
      <c r="F65" s="411">
        <f t="shared" si="0"/>
        <v>11045.73</v>
      </c>
    </row>
    <row r="66" spans="2:6" ht="14.25" x14ac:dyDescent="0.3">
      <c r="B66" s="469" t="s">
        <v>155</v>
      </c>
      <c r="C66" s="411">
        <f>'7'!N63</f>
        <v>0</v>
      </c>
      <c r="D66" s="411">
        <f>'8'!N63</f>
        <v>181333.33899999998</v>
      </c>
      <c r="E66" s="411">
        <f>'9'!N63</f>
        <v>0</v>
      </c>
      <c r="F66" s="411">
        <f t="shared" si="0"/>
        <v>181333.33899999998</v>
      </c>
    </row>
    <row r="67" spans="2:6" ht="14.25" x14ac:dyDescent="0.3">
      <c r="B67" s="469" t="s">
        <v>372</v>
      </c>
      <c r="C67" s="411">
        <f>'7'!N64</f>
        <v>5672.119999999999</v>
      </c>
      <c r="D67" s="411">
        <f>'8'!N64</f>
        <v>0</v>
      </c>
      <c r="E67" s="411">
        <f>'9'!N64</f>
        <v>0</v>
      </c>
      <c r="F67" s="411">
        <f t="shared" si="0"/>
        <v>5672.119999999999</v>
      </c>
    </row>
    <row r="68" spans="2:6" ht="14.25" x14ac:dyDescent="0.3">
      <c r="B68" s="469" t="s">
        <v>373</v>
      </c>
      <c r="C68" s="411">
        <f>'7'!N65</f>
        <v>1933.5700000000002</v>
      </c>
      <c r="D68" s="411">
        <f>'8'!N65</f>
        <v>5490.5750000000007</v>
      </c>
      <c r="E68" s="411">
        <f>'9'!N65</f>
        <v>0</v>
      </c>
      <c r="F68" s="411">
        <f t="shared" si="0"/>
        <v>7424.1450000000004</v>
      </c>
    </row>
    <row r="69" spans="2:6" ht="14.25" x14ac:dyDescent="0.3">
      <c r="B69" s="469" t="s">
        <v>374</v>
      </c>
      <c r="C69" s="411">
        <f>'7'!N66</f>
        <v>69.009</v>
      </c>
      <c r="D69" s="411">
        <f>'8'!N66</f>
        <v>3.0000000000000001E-3</v>
      </c>
      <c r="E69" s="411">
        <f>'9'!N66</f>
        <v>0</v>
      </c>
      <c r="F69" s="411">
        <f t="shared" si="0"/>
        <v>69.012</v>
      </c>
    </row>
    <row r="70" spans="2:6" ht="14.25" x14ac:dyDescent="0.3">
      <c r="B70" s="565" t="s">
        <v>404</v>
      </c>
      <c r="C70" s="411">
        <f>'7'!N67</f>
        <v>0</v>
      </c>
      <c r="D70" s="411">
        <f>'8'!N67</f>
        <v>5.0730000000000004</v>
      </c>
      <c r="E70" s="411">
        <f>'9'!N67</f>
        <v>0</v>
      </c>
      <c r="F70" s="411">
        <f t="shared" si="0"/>
        <v>5.0730000000000004</v>
      </c>
    </row>
    <row r="71" spans="2:6" ht="15" thickBot="1" x14ac:dyDescent="0.35">
      <c r="B71" s="565" t="s">
        <v>375</v>
      </c>
      <c r="C71" s="413">
        <f>'7'!N68</f>
        <v>119801.68299999999</v>
      </c>
      <c r="D71" s="413">
        <f>'8'!N68</f>
        <v>-75.082000000000008</v>
      </c>
      <c r="E71" s="413">
        <f>'9'!N68</f>
        <v>0</v>
      </c>
      <c r="F71" s="413">
        <f t="shared" si="0"/>
        <v>119726.601</v>
      </c>
    </row>
    <row r="72" spans="2:6" ht="14.25" thickBot="1" x14ac:dyDescent="0.3">
      <c r="B72" s="406" t="s">
        <v>376</v>
      </c>
      <c r="C72" s="407">
        <f>'7'!N69</f>
        <v>15033.538000000002</v>
      </c>
      <c r="D72" s="407">
        <f>'8'!N69</f>
        <v>0</v>
      </c>
      <c r="E72" s="407">
        <f>'9'!N69</f>
        <v>0</v>
      </c>
      <c r="F72" s="407">
        <f t="shared" si="0"/>
        <v>15033.538000000002</v>
      </c>
    </row>
    <row r="73" spans="2:6" ht="14.25" x14ac:dyDescent="0.3">
      <c r="B73" s="564" t="s">
        <v>184</v>
      </c>
      <c r="C73" s="409">
        <f>'7'!N70</f>
        <v>10032.391000000001</v>
      </c>
      <c r="D73" s="409">
        <f>'8'!N70</f>
        <v>0</v>
      </c>
      <c r="E73" s="409">
        <f>'9'!N70</f>
        <v>0</v>
      </c>
      <c r="F73" s="409">
        <f t="shared" ref="F73:F78" si="1">+C73+D73+E73</f>
        <v>10032.391000000001</v>
      </c>
    </row>
    <row r="74" spans="2:6" ht="14.25" x14ac:dyDescent="0.3">
      <c r="B74" s="410" t="s">
        <v>377</v>
      </c>
      <c r="C74" s="411">
        <f>'7'!N71</f>
        <v>0</v>
      </c>
      <c r="D74" s="411">
        <f>'8'!N71</f>
        <v>0</v>
      </c>
      <c r="E74" s="411">
        <f>'9'!N71</f>
        <v>0</v>
      </c>
      <c r="F74" s="411">
        <f t="shared" si="1"/>
        <v>0</v>
      </c>
    </row>
    <row r="75" spans="2:6" ht="15" thickBot="1" x14ac:dyDescent="0.35">
      <c r="B75" s="565" t="s">
        <v>378</v>
      </c>
      <c r="C75" s="413">
        <f>'7'!N72</f>
        <v>5001.1470000000008</v>
      </c>
      <c r="D75" s="413">
        <f>'8'!N72</f>
        <v>0</v>
      </c>
      <c r="E75" s="413">
        <f>'9'!N72</f>
        <v>0</v>
      </c>
      <c r="F75" s="413">
        <f t="shared" si="1"/>
        <v>5001.1470000000008</v>
      </c>
    </row>
    <row r="76" spans="2:6" ht="14.25" thickBot="1" x14ac:dyDescent="0.3">
      <c r="B76" s="406" t="s">
        <v>185</v>
      </c>
      <c r="C76" s="407">
        <f>'7'!N73</f>
        <v>-76923.948999999993</v>
      </c>
      <c r="D76" s="407">
        <f>'8'!N73</f>
        <v>0</v>
      </c>
      <c r="E76" s="407">
        <f>'9'!N73</f>
        <v>85292.990999999995</v>
      </c>
      <c r="F76" s="407">
        <f t="shared" si="1"/>
        <v>8369.0420000000013</v>
      </c>
    </row>
    <row r="77" spans="2:6" ht="15" thickBot="1" x14ac:dyDescent="0.35">
      <c r="B77" s="589" t="s">
        <v>185</v>
      </c>
      <c r="C77" s="415">
        <f>'7'!N74</f>
        <v>-76923.948999999993</v>
      </c>
      <c r="D77" s="415">
        <f>'8'!N74</f>
        <v>0</v>
      </c>
      <c r="E77" s="415">
        <f>'9'!N74</f>
        <v>85292.990999999995</v>
      </c>
      <c r="F77" s="415">
        <f t="shared" si="1"/>
        <v>8369.0420000000013</v>
      </c>
    </row>
    <row r="78" spans="2:6" ht="14.25" thickBot="1" x14ac:dyDescent="0.3">
      <c r="B78" s="419" t="s">
        <v>15</v>
      </c>
      <c r="C78" s="420">
        <f>'7'!N75</f>
        <v>5579139.1672</v>
      </c>
      <c r="D78" s="420">
        <f>'8'!N75</f>
        <v>5868133.6231000004</v>
      </c>
      <c r="E78" s="420">
        <f>'9'!N75</f>
        <v>932100.88600000006</v>
      </c>
      <c r="F78" s="420">
        <f t="shared" si="1"/>
        <v>12379373.6763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I37"/>
  <sheetViews>
    <sheetView zoomScale="90" zoomScaleNormal="90" workbookViewId="0">
      <selection activeCell="L39" sqref="L39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159</v>
      </c>
    </row>
    <row r="6" spans="2:9" x14ac:dyDescent="0.25">
      <c r="B6" s="2"/>
    </row>
    <row r="7" spans="2:9" x14ac:dyDescent="0.25">
      <c r="B7" s="146" t="s">
        <v>78</v>
      </c>
      <c r="C7" s="147" t="s">
        <v>85</v>
      </c>
      <c r="D7" s="148"/>
      <c r="E7" s="149" t="s">
        <v>161</v>
      </c>
      <c r="F7" s="150"/>
      <c r="G7" s="83" t="s">
        <v>15</v>
      </c>
      <c r="H7" s="150"/>
    </row>
    <row r="8" spans="2:9" x14ac:dyDescent="0.25">
      <c r="B8" s="151" t="s">
        <v>80</v>
      </c>
      <c r="C8" s="152"/>
      <c r="D8" s="153"/>
      <c r="E8" s="154" t="s">
        <v>160</v>
      </c>
      <c r="F8" s="155"/>
      <c r="G8" s="156"/>
      <c r="H8" s="157"/>
    </row>
    <row r="9" spans="2:9" x14ac:dyDescent="0.25">
      <c r="B9" s="158"/>
      <c r="C9" s="84" t="s">
        <v>149</v>
      </c>
      <c r="D9" s="84" t="s">
        <v>150</v>
      </c>
      <c r="E9" s="84" t="s">
        <v>149</v>
      </c>
      <c r="F9" s="84" t="s">
        <v>150</v>
      </c>
      <c r="G9" s="84" t="s">
        <v>149</v>
      </c>
      <c r="H9" s="84" t="s">
        <v>150</v>
      </c>
    </row>
    <row r="10" spans="2:9" x14ac:dyDescent="0.25">
      <c r="B10" s="76"/>
      <c r="C10" s="10"/>
      <c r="D10" s="10"/>
      <c r="E10" s="10"/>
      <c r="F10" s="10"/>
      <c r="G10" s="10"/>
      <c r="H10" s="10"/>
      <c r="I10" s="12"/>
    </row>
    <row r="11" spans="2:9" x14ac:dyDescent="0.25">
      <c r="B11" s="46" t="s">
        <v>23</v>
      </c>
      <c r="C11" s="162">
        <v>0</v>
      </c>
      <c r="D11" s="162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46" t="s">
        <v>147</v>
      </c>
      <c r="C12" s="201"/>
      <c r="D12" s="201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193" t="s">
        <v>24</v>
      </c>
      <c r="C13" s="162">
        <v>0</v>
      </c>
      <c r="D13" s="162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46" t="s">
        <v>25</v>
      </c>
      <c r="C14" s="162">
        <v>0</v>
      </c>
      <c r="D14" s="162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193"/>
      <c r="C15" s="162"/>
      <c r="D15" s="162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193" t="s">
        <v>26</v>
      </c>
      <c r="C16" s="162"/>
      <c r="D16" s="162"/>
      <c r="E16" s="366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1:9" x14ac:dyDescent="0.25">
      <c r="B17" s="193" t="s">
        <v>148</v>
      </c>
      <c r="C17" s="162">
        <v>0</v>
      </c>
      <c r="D17" s="162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1:9" x14ac:dyDescent="0.25">
      <c r="B18" s="76"/>
      <c r="C18" s="162"/>
      <c r="D18" s="162"/>
      <c r="E18" s="10"/>
      <c r="F18" s="10"/>
      <c r="G18" s="10"/>
      <c r="H18" s="10"/>
      <c r="I18" s="12"/>
    </row>
    <row r="19" spans="1:9" x14ac:dyDescent="0.25">
      <c r="B19" s="7" t="s">
        <v>151</v>
      </c>
      <c r="C19" s="159">
        <f t="shared" ref="C19:H19" si="2">SUM(C11:C17)</f>
        <v>0</v>
      </c>
      <c r="D19" s="159">
        <f t="shared" si="2"/>
        <v>0</v>
      </c>
      <c r="E19" s="159">
        <f t="shared" si="2"/>
        <v>0</v>
      </c>
      <c r="F19" s="159">
        <f t="shared" si="2"/>
        <v>0</v>
      </c>
      <c r="G19" s="159">
        <f t="shared" si="2"/>
        <v>0</v>
      </c>
      <c r="H19" s="159">
        <f t="shared" si="2"/>
        <v>0</v>
      </c>
      <c r="I19" s="12"/>
    </row>
    <row r="20" spans="1:9" x14ac:dyDescent="0.25">
      <c r="A20" s="28"/>
      <c r="B20" s="223" t="s">
        <v>305</v>
      </c>
      <c r="C20" s="12"/>
      <c r="D20" s="12"/>
      <c r="E20" s="12"/>
      <c r="F20" s="12"/>
      <c r="G20" s="12"/>
      <c r="H20" s="12"/>
      <c r="I20" s="12"/>
    </row>
    <row r="21" spans="1:9" x14ac:dyDescent="0.25">
      <c r="A21" s="28"/>
      <c r="C21" s="12"/>
      <c r="D21" s="12"/>
      <c r="E21" s="12"/>
      <c r="F21" s="12"/>
      <c r="G21" s="12"/>
      <c r="H21" s="12"/>
      <c r="I21" s="12"/>
    </row>
    <row r="22" spans="1:9" x14ac:dyDescent="0.25">
      <c r="A22" s="28"/>
      <c r="B22" s="6" t="s">
        <v>176</v>
      </c>
    </row>
    <row r="23" spans="1:9" x14ac:dyDescent="0.25">
      <c r="A23" s="28"/>
      <c r="B23" s="1"/>
    </row>
    <row r="24" spans="1:9" x14ac:dyDescent="0.25">
      <c r="B24" s="146" t="s">
        <v>78</v>
      </c>
      <c r="C24" s="147" t="s">
        <v>85</v>
      </c>
      <c r="D24" s="148"/>
      <c r="E24" s="149" t="s">
        <v>161</v>
      </c>
      <c r="F24" s="150"/>
      <c r="G24" s="83" t="s">
        <v>15</v>
      </c>
      <c r="H24" s="150"/>
    </row>
    <row r="25" spans="1:9" x14ac:dyDescent="0.25">
      <c r="B25" s="151" t="s">
        <v>80</v>
      </c>
      <c r="C25" s="152"/>
      <c r="D25" s="153"/>
      <c r="E25" s="154" t="s">
        <v>160</v>
      </c>
      <c r="F25" s="160"/>
      <c r="G25" s="156"/>
      <c r="H25" s="157"/>
    </row>
    <row r="26" spans="1:9" x14ac:dyDescent="0.25">
      <c r="B26" s="161"/>
      <c r="C26" s="75" t="s">
        <v>149</v>
      </c>
      <c r="D26" s="75" t="s">
        <v>150</v>
      </c>
      <c r="E26" s="75" t="s">
        <v>149</v>
      </c>
      <c r="F26" s="75" t="s">
        <v>150</v>
      </c>
      <c r="G26" s="75" t="s">
        <v>149</v>
      </c>
      <c r="H26" s="75" t="s">
        <v>150</v>
      </c>
    </row>
    <row r="27" spans="1:9" x14ac:dyDescent="0.25">
      <c r="B27" s="129" t="s">
        <v>157</v>
      </c>
      <c r="C27" s="162"/>
      <c r="D27" s="162"/>
      <c r="E27" s="162"/>
      <c r="F27" s="162"/>
      <c r="G27" s="162"/>
      <c r="H27" s="162"/>
      <c r="I27" s="12"/>
    </row>
    <row r="28" spans="1:9" x14ac:dyDescent="0.25">
      <c r="B28" s="129" t="s">
        <v>158</v>
      </c>
      <c r="C28" s="162"/>
      <c r="D28" s="162"/>
      <c r="E28" s="162"/>
      <c r="F28" s="162"/>
      <c r="G28" s="162"/>
      <c r="H28" s="162"/>
      <c r="I28" s="12"/>
    </row>
    <row r="29" spans="1:9" x14ac:dyDescent="0.25">
      <c r="B29" s="114"/>
      <c r="C29" s="163"/>
      <c r="D29" s="163"/>
      <c r="E29" s="164"/>
      <c r="F29" s="164"/>
      <c r="G29" s="164"/>
      <c r="H29" s="165"/>
      <c r="I29" s="12"/>
    </row>
    <row r="30" spans="1:9" x14ac:dyDescent="0.25">
      <c r="B30" s="7" t="s">
        <v>151</v>
      </c>
      <c r="C30" s="159">
        <f>SUM(C27:C29)</f>
        <v>0</v>
      </c>
      <c r="D30" s="159">
        <v>0</v>
      </c>
      <c r="E30" s="159">
        <f>SUM(E27:E28)</f>
        <v>0</v>
      </c>
      <c r="F30" s="159">
        <v>0</v>
      </c>
      <c r="G30" s="159">
        <f>+C30+E30</f>
        <v>0</v>
      </c>
      <c r="H30" s="165">
        <v>0</v>
      </c>
      <c r="I30" s="12"/>
    </row>
    <row r="31" spans="1:9" x14ac:dyDescent="0.25">
      <c r="B31" s="223" t="s">
        <v>305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2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dimension ref="A1:N75"/>
  <sheetViews>
    <sheetView zoomScale="91" zoomScaleNormal="91" workbookViewId="0">
      <selection activeCell="L39" sqref="L39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</cols>
  <sheetData>
    <row r="1" spans="1:14" s="8" customFormat="1" ht="13.5" x14ac:dyDescent="0.25">
      <c r="A1" s="1" t="s">
        <v>172</v>
      </c>
    </row>
    <row r="2" spans="1:14" s="8" customFormat="1" ht="13.5" x14ac:dyDescent="0.25"/>
    <row r="3" spans="1:14" s="8" customFormat="1" ht="14.25" thickBot="1" x14ac:dyDescent="0.3">
      <c r="A3" s="144" t="s">
        <v>501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402" customFormat="1" ht="14.25" thickBot="1" x14ac:dyDescent="0.3">
      <c r="A4" s="421" t="s">
        <v>379</v>
      </c>
      <c r="B4" s="422" t="s">
        <v>40</v>
      </c>
      <c r="C4" s="423" t="s">
        <v>41</v>
      </c>
      <c r="D4" s="423" t="s">
        <v>42</v>
      </c>
      <c r="E4" s="423" t="s">
        <v>43</v>
      </c>
      <c r="F4" s="423" t="s">
        <v>44</v>
      </c>
      <c r="G4" s="423" t="s">
        <v>45</v>
      </c>
      <c r="H4" s="423" t="s">
        <v>46</v>
      </c>
      <c r="I4" s="423" t="s">
        <v>47</v>
      </c>
      <c r="J4" s="423" t="s">
        <v>48</v>
      </c>
      <c r="K4" s="423" t="s">
        <v>49</v>
      </c>
      <c r="L4" s="423" t="s">
        <v>50</v>
      </c>
      <c r="M4" s="424" t="s">
        <v>51</v>
      </c>
      <c r="N4" s="421" t="s">
        <v>335</v>
      </c>
    </row>
    <row r="5" spans="1:14" ht="14.25" thickBot="1" x14ac:dyDescent="0.3">
      <c r="A5" s="406" t="s">
        <v>23</v>
      </c>
      <c r="B5" s="425">
        <f>SUM(B6:B10)</f>
        <v>7393.2321000000002</v>
      </c>
      <c r="C5" s="426">
        <f t="shared" ref="C5:N5" si="0">SUM(C6:C10)</f>
        <v>7596.3829999999998</v>
      </c>
      <c r="D5" s="426">
        <f t="shared" si="0"/>
        <v>9227.3780000000006</v>
      </c>
      <c r="E5" s="426">
        <f t="shared" si="0"/>
        <v>9960.6090000000004</v>
      </c>
      <c r="F5" s="426">
        <f t="shared" si="0"/>
        <v>10923.248</v>
      </c>
      <c r="G5" s="426">
        <f t="shared" si="0"/>
        <v>9870.1040000000012</v>
      </c>
      <c r="H5" s="426">
        <f t="shared" si="0"/>
        <v>9237.3959999999988</v>
      </c>
      <c r="I5" s="426">
        <f t="shared" si="0"/>
        <v>9484.5480000000007</v>
      </c>
      <c r="J5" s="426">
        <f t="shared" si="0"/>
        <v>8764.8639999999996</v>
      </c>
      <c r="K5" s="426">
        <f t="shared" si="0"/>
        <v>11159.98</v>
      </c>
      <c r="L5" s="426">
        <f t="shared" si="0"/>
        <v>9239.387999999999</v>
      </c>
      <c r="M5" s="427">
        <f t="shared" si="0"/>
        <v>8572.1849999999995</v>
      </c>
      <c r="N5" s="407">
        <f t="shared" si="0"/>
        <v>111429.31510000001</v>
      </c>
    </row>
    <row r="6" spans="1:14" ht="14.25" x14ac:dyDescent="0.3">
      <c r="A6" s="564" t="s">
        <v>336</v>
      </c>
      <c r="B6" s="590"/>
      <c r="C6" s="591"/>
      <c r="D6" s="591">
        <v>160.172</v>
      </c>
      <c r="E6" s="591">
        <v>270.24900000000002</v>
      </c>
      <c r="F6" s="591">
        <v>-8.8469999999999995</v>
      </c>
      <c r="G6" s="591">
        <v>-226.24799999999999</v>
      </c>
      <c r="H6" s="591">
        <v>-38.145000000000003</v>
      </c>
      <c r="I6" s="591">
        <v>17.887</v>
      </c>
      <c r="J6" s="591">
        <v>-21.431999999999999</v>
      </c>
      <c r="K6" s="591">
        <v>372.57299999999998</v>
      </c>
      <c r="L6" s="591">
        <v>-162.86699999999999</v>
      </c>
      <c r="M6" s="592">
        <v>209.416</v>
      </c>
      <c r="N6" s="409">
        <f>SUM(B6:M6)</f>
        <v>572.75800000000004</v>
      </c>
    </row>
    <row r="7" spans="1:14" ht="14.25" x14ac:dyDescent="0.3">
      <c r="A7" s="469" t="s">
        <v>380</v>
      </c>
      <c r="B7" s="555"/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7"/>
      <c r="N7" s="411">
        <f>SUM(B7:M7)</f>
        <v>0</v>
      </c>
    </row>
    <row r="8" spans="1:14" ht="14.25" x14ac:dyDescent="0.3">
      <c r="A8" s="469" t="s">
        <v>388</v>
      </c>
      <c r="B8" s="555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7"/>
      <c r="N8" s="411">
        <f>SUM(B8:M8)</f>
        <v>0</v>
      </c>
    </row>
    <row r="9" spans="1:14" ht="14.25" x14ac:dyDescent="0.3">
      <c r="A9" s="469" t="s">
        <v>337</v>
      </c>
      <c r="B9" s="555">
        <v>7393.2321000000002</v>
      </c>
      <c r="C9" s="556">
        <v>7596.3829999999998</v>
      </c>
      <c r="D9" s="556">
        <v>9067.2060000000001</v>
      </c>
      <c r="E9" s="556">
        <v>9690.36</v>
      </c>
      <c r="F9" s="556">
        <v>10935.094999999999</v>
      </c>
      <c r="G9" s="556">
        <v>10096.352000000001</v>
      </c>
      <c r="H9" s="556">
        <v>9275.5409999999993</v>
      </c>
      <c r="I9" s="556">
        <v>9466.6610000000001</v>
      </c>
      <c r="J9" s="556">
        <v>8786.2960000000003</v>
      </c>
      <c r="K9" s="556">
        <v>10787.406999999999</v>
      </c>
      <c r="L9" s="556">
        <v>9402.2549999999992</v>
      </c>
      <c r="M9" s="557">
        <v>8362.7690000000002</v>
      </c>
      <c r="N9" s="411">
        <f>SUM(B9:M9)</f>
        <v>110859.55710000001</v>
      </c>
    </row>
    <row r="10" spans="1:14" ht="15" thickBot="1" x14ac:dyDescent="0.35">
      <c r="A10" s="565" t="s">
        <v>338</v>
      </c>
      <c r="B10" s="561"/>
      <c r="C10" s="562"/>
      <c r="D10" s="562"/>
      <c r="E10" s="562"/>
      <c r="F10" s="562">
        <v>-3</v>
      </c>
      <c r="G10" s="562"/>
      <c r="H10" s="562"/>
      <c r="I10" s="562"/>
      <c r="J10" s="562"/>
      <c r="K10" s="562"/>
      <c r="L10" s="562"/>
      <c r="M10" s="563"/>
      <c r="N10" s="413">
        <f>SUM(B10:M10)</f>
        <v>-3</v>
      </c>
    </row>
    <row r="11" spans="1:14" ht="14.25" thickBot="1" x14ac:dyDescent="0.3">
      <c r="A11" s="406" t="s">
        <v>339</v>
      </c>
      <c r="B11" s="425">
        <f>SUM(B12:B19)</f>
        <v>224870.36500000002</v>
      </c>
      <c r="C11" s="425">
        <f t="shared" ref="C11:N11" si="1">SUM(C12:C19)</f>
        <v>183012.11800000002</v>
      </c>
      <c r="D11" s="425">
        <f t="shared" si="1"/>
        <v>206853.63099999999</v>
      </c>
      <c r="E11" s="425">
        <f t="shared" si="1"/>
        <v>197442.64599999998</v>
      </c>
      <c r="F11" s="425">
        <f t="shared" si="1"/>
        <v>229901.565</v>
      </c>
      <c r="G11" s="425">
        <f t="shared" si="1"/>
        <v>209320.55</v>
      </c>
      <c r="H11" s="425">
        <f t="shared" si="1"/>
        <v>206014.13200000001</v>
      </c>
      <c r="I11" s="425">
        <f t="shared" si="1"/>
        <v>214652.03400000001</v>
      </c>
      <c r="J11" s="425">
        <f t="shared" si="1"/>
        <v>203369.71100000001</v>
      </c>
      <c r="K11" s="425">
        <f t="shared" si="1"/>
        <v>204289.71400000001</v>
      </c>
      <c r="L11" s="425">
        <f t="shared" si="1"/>
        <v>202922.92799999999</v>
      </c>
      <c r="M11" s="465">
        <f t="shared" si="1"/>
        <v>210208.73100000003</v>
      </c>
      <c r="N11" s="407">
        <f t="shared" si="1"/>
        <v>2492858.125</v>
      </c>
    </row>
    <row r="12" spans="1:14" ht="14.25" x14ac:dyDescent="0.3">
      <c r="A12" s="408" t="s">
        <v>340</v>
      </c>
      <c r="B12" s="428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30"/>
      <c r="N12" s="409">
        <f t="shared" ref="N12:N19" si="2">SUM(B12:M12)</f>
        <v>0</v>
      </c>
    </row>
    <row r="13" spans="1:14" ht="14.25" x14ac:dyDescent="0.3">
      <c r="A13" s="564" t="s">
        <v>397</v>
      </c>
      <c r="B13" s="590">
        <v>263.18200000000002</v>
      </c>
      <c r="C13" s="591"/>
      <c r="D13" s="591"/>
      <c r="E13" s="591"/>
      <c r="F13" s="591">
        <v>701.39</v>
      </c>
      <c r="G13" s="591">
        <v>165.78299999999999</v>
      </c>
      <c r="H13" s="591"/>
      <c r="I13" s="591">
        <v>522.79</v>
      </c>
      <c r="J13" s="591"/>
      <c r="K13" s="591">
        <v>968.64599999999996</v>
      </c>
      <c r="L13" s="591"/>
      <c r="M13" s="592">
        <v>765.50599999999997</v>
      </c>
      <c r="N13" s="416">
        <f t="shared" si="2"/>
        <v>3387.297</v>
      </c>
    </row>
    <row r="14" spans="1:14" ht="14.25" x14ac:dyDescent="0.3">
      <c r="A14" s="469" t="s">
        <v>341</v>
      </c>
      <c r="B14" s="555">
        <v>27924.548999999999</v>
      </c>
      <c r="C14" s="556">
        <v>-857.08500000000004</v>
      </c>
      <c r="D14" s="556">
        <v>180.40100000000001</v>
      </c>
      <c r="E14" s="556">
        <v>-2948.797</v>
      </c>
      <c r="F14" s="556">
        <v>8397.6630000000005</v>
      </c>
      <c r="G14" s="556">
        <v>6605.5370000000003</v>
      </c>
      <c r="H14" s="556">
        <v>951.91200000000003</v>
      </c>
      <c r="I14" s="556">
        <v>-3197.1460000000002</v>
      </c>
      <c r="J14" s="556">
        <v>-500.762</v>
      </c>
      <c r="K14" s="556">
        <v>1702.376</v>
      </c>
      <c r="L14" s="556">
        <v>-2171.86</v>
      </c>
      <c r="M14" s="557">
        <v>-9767.2950000000001</v>
      </c>
      <c r="N14" s="417">
        <f t="shared" si="2"/>
        <v>26319.492999999995</v>
      </c>
    </row>
    <row r="15" spans="1:14" ht="14.25" x14ac:dyDescent="0.3">
      <c r="A15" s="469" t="s">
        <v>342</v>
      </c>
      <c r="B15" s="555">
        <v>115041.611</v>
      </c>
      <c r="C15" s="556">
        <v>84856.433000000005</v>
      </c>
      <c r="D15" s="556">
        <v>85419.721000000005</v>
      </c>
      <c r="E15" s="556">
        <v>96340.313999999998</v>
      </c>
      <c r="F15" s="556">
        <v>104929.99</v>
      </c>
      <c r="G15" s="556">
        <v>115850.65700000001</v>
      </c>
      <c r="H15" s="556">
        <v>121365.641</v>
      </c>
      <c r="I15" s="556">
        <v>96572.479999999996</v>
      </c>
      <c r="J15" s="556">
        <v>109295.997</v>
      </c>
      <c r="K15" s="556">
        <v>97963.906000000003</v>
      </c>
      <c r="L15" s="556">
        <v>106256.31600000001</v>
      </c>
      <c r="M15" s="557">
        <v>116381.83</v>
      </c>
      <c r="N15" s="417">
        <f t="shared" si="2"/>
        <v>1250274.8960000002</v>
      </c>
    </row>
    <row r="16" spans="1:14" ht="14.25" x14ac:dyDescent="0.3">
      <c r="A16" s="469" t="s">
        <v>343</v>
      </c>
      <c r="B16" s="555">
        <v>33298.197999999997</v>
      </c>
      <c r="C16" s="556">
        <v>67208.644</v>
      </c>
      <c r="D16" s="556">
        <v>51983.94</v>
      </c>
      <c r="E16" s="556">
        <v>39882.567999999999</v>
      </c>
      <c r="F16" s="556">
        <v>57947.688000000002</v>
      </c>
      <c r="G16" s="556">
        <v>36327.457999999999</v>
      </c>
      <c r="H16" s="556">
        <v>34976.269999999997</v>
      </c>
      <c r="I16" s="556">
        <v>59979.004999999997</v>
      </c>
      <c r="J16" s="556">
        <v>39716.652999999998</v>
      </c>
      <c r="K16" s="556">
        <v>44606.334999999999</v>
      </c>
      <c r="L16" s="556">
        <v>47903.116999999998</v>
      </c>
      <c r="M16" s="557">
        <v>31683.528999999999</v>
      </c>
      <c r="N16" s="417">
        <f t="shared" si="2"/>
        <v>545513.40500000003</v>
      </c>
    </row>
    <row r="17" spans="1:14" ht="14.25" x14ac:dyDescent="0.3">
      <c r="A17" s="469" t="s">
        <v>344</v>
      </c>
      <c r="B17" s="555">
        <v>49576.682999999997</v>
      </c>
      <c r="C17" s="556">
        <v>29113.098000000002</v>
      </c>
      <c r="D17" s="556">
        <v>44076.824999999997</v>
      </c>
      <c r="E17" s="556">
        <v>47615.591</v>
      </c>
      <c r="F17" s="556">
        <v>46940.211000000003</v>
      </c>
      <c r="G17" s="556">
        <v>39996.595000000001</v>
      </c>
      <c r="H17" s="556">
        <v>39947.108999999997</v>
      </c>
      <c r="I17" s="556">
        <v>47957.936000000002</v>
      </c>
      <c r="J17" s="556">
        <v>41031.425999999999</v>
      </c>
      <c r="K17" s="556">
        <v>47091.47</v>
      </c>
      <c r="L17" s="556">
        <v>42756.292000000001</v>
      </c>
      <c r="M17" s="557">
        <v>55703.904000000002</v>
      </c>
      <c r="N17" s="417">
        <f t="shared" si="2"/>
        <v>531807.1399999999</v>
      </c>
    </row>
    <row r="18" spans="1:14" ht="14.25" x14ac:dyDescent="0.3">
      <c r="A18" s="565" t="s">
        <v>345</v>
      </c>
      <c r="B18" s="561">
        <v>13791.404</v>
      </c>
      <c r="C18" s="562">
        <v>17495.499</v>
      </c>
      <c r="D18" s="562">
        <v>25192.743999999999</v>
      </c>
      <c r="E18" s="562">
        <v>16552.97</v>
      </c>
      <c r="F18" s="562">
        <v>10984.623</v>
      </c>
      <c r="G18" s="562">
        <v>10374.52</v>
      </c>
      <c r="H18" s="562">
        <v>8773.2000000000007</v>
      </c>
      <c r="I18" s="562">
        <v>12816.968999999999</v>
      </c>
      <c r="J18" s="562">
        <v>13826.397000000001</v>
      </c>
      <c r="K18" s="562">
        <v>11956.981</v>
      </c>
      <c r="L18" s="562">
        <v>8179.0630000000001</v>
      </c>
      <c r="M18" s="563">
        <v>15441.257</v>
      </c>
      <c r="N18" s="417">
        <f t="shared" si="2"/>
        <v>165385.62699999998</v>
      </c>
    </row>
    <row r="19" spans="1:14" ht="15" thickBot="1" x14ac:dyDescent="0.35">
      <c r="A19" s="565" t="s">
        <v>510</v>
      </c>
      <c r="B19" s="561">
        <v>-15025.262000000001</v>
      </c>
      <c r="C19" s="562">
        <v>-14804.471</v>
      </c>
      <c r="D19" s="562"/>
      <c r="E19" s="562"/>
      <c r="F19" s="562"/>
      <c r="G19" s="562"/>
      <c r="H19" s="562"/>
      <c r="I19" s="562"/>
      <c r="J19" s="562"/>
      <c r="K19" s="562"/>
      <c r="L19" s="562"/>
      <c r="M19" s="563"/>
      <c r="N19" s="417">
        <f t="shared" si="2"/>
        <v>-29829.733</v>
      </c>
    </row>
    <row r="20" spans="1:14" ht="14.25" thickBot="1" x14ac:dyDescent="0.3">
      <c r="A20" s="406" t="s">
        <v>24</v>
      </c>
      <c r="B20" s="425">
        <f>SUM(B21:B22)</f>
        <v>57639.313000000002</v>
      </c>
      <c r="C20" s="426">
        <f t="shared" ref="C20:N20" si="3">SUM(C21:C22)</f>
        <v>48847.991999999998</v>
      </c>
      <c r="D20" s="426">
        <f t="shared" si="3"/>
        <v>42634.135000000002</v>
      </c>
      <c r="E20" s="426">
        <f t="shared" si="3"/>
        <v>44537.103999999999</v>
      </c>
      <c r="F20" s="426">
        <f t="shared" si="3"/>
        <v>54718.400999999998</v>
      </c>
      <c r="G20" s="426">
        <f t="shared" si="3"/>
        <v>67772.812000000005</v>
      </c>
      <c r="H20" s="426">
        <f t="shared" si="3"/>
        <v>65788.812000000005</v>
      </c>
      <c r="I20" s="426">
        <f t="shared" si="3"/>
        <v>56753.474999999999</v>
      </c>
      <c r="J20" s="426">
        <f t="shared" si="3"/>
        <v>48860.207999999999</v>
      </c>
      <c r="K20" s="426">
        <f t="shared" si="3"/>
        <v>57009.582999999999</v>
      </c>
      <c r="L20" s="426">
        <f t="shared" si="3"/>
        <v>49963.878999999994</v>
      </c>
      <c r="M20" s="427">
        <f t="shared" si="3"/>
        <v>54837.082999999999</v>
      </c>
      <c r="N20" s="407">
        <f t="shared" si="3"/>
        <v>649362.7969999999</v>
      </c>
    </row>
    <row r="21" spans="1:14" ht="14.25" x14ac:dyDescent="0.3">
      <c r="A21" s="564" t="s">
        <v>346</v>
      </c>
      <c r="B21" s="590">
        <v>56434.11</v>
      </c>
      <c r="C21" s="591">
        <v>46729.296000000002</v>
      </c>
      <c r="D21" s="591">
        <v>35074.535000000003</v>
      </c>
      <c r="E21" s="591">
        <v>33828.243999999999</v>
      </c>
      <c r="F21" s="591">
        <v>41033.663999999997</v>
      </c>
      <c r="G21" s="591">
        <v>41028.457999999999</v>
      </c>
      <c r="H21" s="591">
        <v>40967.127</v>
      </c>
      <c r="I21" s="591">
        <v>45479.455999999998</v>
      </c>
      <c r="J21" s="591">
        <v>50435.822999999997</v>
      </c>
      <c r="K21" s="591">
        <v>55989.75</v>
      </c>
      <c r="L21" s="591">
        <v>49616.877999999997</v>
      </c>
      <c r="M21" s="592">
        <v>53791.731</v>
      </c>
      <c r="N21" s="409">
        <f>SUM(B21:M21)</f>
        <v>550409.07199999993</v>
      </c>
    </row>
    <row r="22" spans="1:14" ht="15" thickBot="1" x14ac:dyDescent="0.35">
      <c r="A22" s="565" t="s">
        <v>347</v>
      </c>
      <c r="B22" s="561">
        <v>1205.203</v>
      </c>
      <c r="C22" s="562">
        <v>2118.6959999999999</v>
      </c>
      <c r="D22" s="562">
        <v>7559.6</v>
      </c>
      <c r="E22" s="562">
        <v>10708.86</v>
      </c>
      <c r="F22" s="562">
        <v>13684.736999999999</v>
      </c>
      <c r="G22" s="562">
        <v>26744.353999999999</v>
      </c>
      <c r="H22" s="562">
        <v>24821.685000000001</v>
      </c>
      <c r="I22" s="562">
        <v>11274.019</v>
      </c>
      <c r="J22" s="562">
        <v>-1575.615</v>
      </c>
      <c r="K22" s="562">
        <v>1019.833</v>
      </c>
      <c r="L22" s="562">
        <v>347.00099999999998</v>
      </c>
      <c r="M22" s="563">
        <v>1045.3520000000001</v>
      </c>
      <c r="N22" s="413">
        <f>SUM(B22:M22)</f>
        <v>98953.724999999991</v>
      </c>
    </row>
    <row r="23" spans="1:14" ht="14.25" thickBot="1" x14ac:dyDescent="0.3">
      <c r="A23" s="406" t="s">
        <v>348</v>
      </c>
      <c r="B23" s="425">
        <f>SUM(B24:B31)</f>
        <v>182169.90899999999</v>
      </c>
      <c r="C23" s="426">
        <f t="shared" ref="C23:N23" si="4">SUM(C24:C31)</f>
        <v>150566.33300000001</v>
      </c>
      <c r="D23" s="426">
        <f t="shared" si="4"/>
        <v>125621.622</v>
      </c>
      <c r="E23" s="426">
        <f t="shared" si="4"/>
        <v>153824.43299999999</v>
      </c>
      <c r="F23" s="426">
        <f t="shared" si="4"/>
        <v>181989.76900000003</v>
      </c>
      <c r="G23" s="426">
        <f t="shared" si="4"/>
        <v>149551.60499999998</v>
      </c>
      <c r="H23" s="426">
        <f t="shared" si="4"/>
        <v>148108.65500000003</v>
      </c>
      <c r="I23" s="426">
        <f t="shared" si="4"/>
        <v>168116.834</v>
      </c>
      <c r="J23" s="426">
        <f t="shared" si="4"/>
        <v>161399.06400000001</v>
      </c>
      <c r="K23" s="426">
        <f t="shared" si="4"/>
        <v>153397.71399999998</v>
      </c>
      <c r="L23" s="426">
        <f t="shared" si="4"/>
        <v>147286.179</v>
      </c>
      <c r="M23" s="427">
        <f t="shared" si="4"/>
        <v>143356.57699999999</v>
      </c>
      <c r="N23" s="407">
        <f t="shared" si="4"/>
        <v>1865388.6940000001</v>
      </c>
    </row>
    <row r="24" spans="1:14" ht="14.25" x14ac:dyDescent="0.3">
      <c r="A24" s="564" t="s">
        <v>381</v>
      </c>
      <c r="B24" s="590">
        <v>78.765000000000001</v>
      </c>
      <c r="C24" s="590">
        <v>-365.23399999999998</v>
      </c>
      <c r="D24" s="590">
        <v>543.20299999999997</v>
      </c>
      <c r="E24" s="590">
        <v>1911.36</v>
      </c>
      <c r="F24" s="590">
        <v>1165.038</v>
      </c>
      <c r="G24" s="590"/>
      <c r="H24" s="590"/>
      <c r="I24" s="590">
        <v>236.90600000000001</v>
      </c>
      <c r="J24" s="590">
        <v>22.962</v>
      </c>
      <c r="K24" s="590"/>
      <c r="L24" s="590"/>
      <c r="M24" s="593"/>
      <c r="N24" s="416">
        <f>SUM(B24:M24)</f>
        <v>3593</v>
      </c>
    </row>
    <row r="25" spans="1:14" ht="14.25" x14ac:dyDescent="0.3">
      <c r="A25" s="564" t="s">
        <v>398</v>
      </c>
      <c r="B25" s="590"/>
      <c r="C25" s="590">
        <v>-6.9390000000000001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3"/>
      <c r="N25" s="416">
        <f>SUM(B25:M25)</f>
        <v>-6.9390000000000001</v>
      </c>
    </row>
    <row r="26" spans="1:14" ht="14.25" x14ac:dyDescent="0.3">
      <c r="A26" s="469" t="s">
        <v>310</v>
      </c>
      <c r="B26" s="590">
        <v>104135.901</v>
      </c>
      <c r="C26" s="590">
        <v>112535.645</v>
      </c>
      <c r="D26" s="590">
        <v>82705.116999999998</v>
      </c>
      <c r="E26" s="590">
        <v>105517.895</v>
      </c>
      <c r="F26" s="590">
        <v>85849.653000000006</v>
      </c>
      <c r="G26" s="590">
        <v>91794.244000000006</v>
      </c>
      <c r="H26" s="590">
        <v>101173.27</v>
      </c>
      <c r="I26" s="590">
        <v>103425.91499999999</v>
      </c>
      <c r="J26" s="590">
        <v>62443.286999999997</v>
      </c>
      <c r="K26" s="590">
        <v>75871.987999999998</v>
      </c>
      <c r="L26" s="590">
        <v>74244.858999999997</v>
      </c>
      <c r="M26" s="593">
        <v>94977.142999999996</v>
      </c>
      <c r="N26" s="417">
        <f t="shared" ref="N26:N31" si="5">SUM(B26:M26)</f>
        <v>1094674.9170000001</v>
      </c>
    </row>
    <row r="27" spans="1:14" ht="14.25" x14ac:dyDescent="0.3">
      <c r="A27" s="469" t="s">
        <v>349</v>
      </c>
      <c r="B27" s="590">
        <v>4504.8050000000003</v>
      </c>
      <c r="C27" s="590">
        <v>10009.727000000001</v>
      </c>
      <c r="D27" s="590"/>
      <c r="E27" s="590"/>
      <c r="F27" s="590"/>
      <c r="G27" s="590">
        <v>8576.6450000000004</v>
      </c>
      <c r="H27" s="590"/>
      <c r="I27" s="590">
        <v>4380.9340000000002</v>
      </c>
      <c r="J27" s="590"/>
      <c r="K27" s="590">
        <v>734.94500000000005</v>
      </c>
      <c r="L27" s="590"/>
      <c r="M27" s="593">
        <v>354.07600000000002</v>
      </c>
      <c r="N27" s="417">
        <f t="shared" si="5"/>
        <v>28561.132000000005</v>
      </c>
    </row>
    <row r="28" spans="1:14" ht="14.25" x14ac:dyDescent="0.3">
      <c r="A28" s="469" t="s">
        <v>350</v>
      </c>
      <c r="B28" s="590">
        <v>1259.2449999999999</v>
      </c>
      <c r="C28" s="590">
        <v>5357.6369999999997</v>
      </c>
      <c r="D28" s="590">
        <v>7615.1890000000003</v>
      </c>
      <c r="E28" s="590">
        <v>-3863.047</v>
      </c>
      <c r="F28" s="590">
        <v>812.91300000000001</v>
      </c>
      <c r="G28" s="590">
        <v>507.95299999999997</v>
      </c>
      <c r="H28" s="590">
        <v>-58.037999999999997</v>
      </c>
      <c r="I28" s="590">
        <v>-2397.3850000000002</v>
      </c>
      <c r="J28" s="590">
        <v>57.886000000000003</v>
      </c>
      <c r="K28" s="590">
        <v>-581.65300000000002</v>
      </c>
      <c r="L28" s="590">
        <v>4486.9750000000004</v>
      </c>
      <c r="M28" s="593">
        <v>3304.4079999999999</v>
      </c>
      <c r="N28" s="417">
        <f t="shared" si="5"/>
        <v>16502.082999999999</v>
      </c>
    </row>
    <row r="29" spans="1:14" ht="14.25" x14ac:dyDescent="0.3">
      <c r="A29" s="469" t="s">
        <v>382</v>
      </c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57"/>
      <c r="N29" s="417">
        <f t="shared" si="5"/>
        <v>0</v>
      </c>
    </row>
    <row r="30" spans="1:14" ht="14.25" x14ac:dyDescent="0.3">
      <c r="A30" s="469" t="s">
        <v>309</v>
      </c>
      <c r="B30" s="590">
        <v>-1912.1030000000001</v>
      </c>
      <c r="C30" s="590">
        <v>-17333.52</v>
      </c>
      <c r="D30" s="590">
        <v>-37951.351000000002</v>
      </c>
      <c r="E30" s="590">
        <v>-3542.2579999999998</v>
      </c>
      <c r="F30" s="590">
        <v>-23813.56</v>
      </c>
      <c r="G30" s="590">
        <v>-23904.608</v>
      </c>
      <c r="H30" s="590">
        <v>-32.036000000000001</v>
      </c>
      <c r="I30" s="590"/>
      <c r="J30" s="590"/>
      <c r="K30" s="590"/>
      <c r="L30" s="590">
        <v>-3032.3890000000001</v>
      </c>
      <c r="M30" s="557"/>
      <c r="N30" s="417">
        <f t="shared" si="5"/>
        <v>-111521.82499999998</v>
      </c>
    </row>
    <row r="31" spans="1:14" ht="15" thickBot="1" x14ac:dyDescent="0.35">
      <c r="A31" s="565" t="s">
        <v>351</v>
      </c>
      <c r="B31" s="590">
        <v>74103.296000000002</v>
      </c>
      <c r="C31" s="590">
        <v>40369.017</v>
      </c>
      <c r="D31" s="590">
        <v>72709.464000000007</v>
      </c>
      <c r="E31" s="590">
        <v>53800.483</v>
      </c>
      <c r="F31" s="590">
        <v>117975.72500000001</v>
      </c>
      <c r="G31" s="590">
        <v>72577.370999999999</v>
      </c>
      <c r="H31" s="590">
        <v>47025.459000000003</v>
      </c>
      <c r="I31" s="590">
        <v>62470.464</v>
      </c>
      <c r="J31" s="590">
        <v>98874.929000000004</v>
      </c>
      <c r="K31" s="590">
        <v>77372.433999999994</v>
      </c>
      <c r="L31" s="590">
        <v>71586.733999999997</v>
      </c>
      <c r="M31" s="563">
        <v>44720.95</v>
      </c>
      <c r="N31" s="418">
        <f t="shared" si="5"/>
        <v>833586.32599999988</v>
      </c>
    </row>
    <row r="32" spans="1:14" ht="14.25" thickBot="1" x14ac:dyDescent="0.3">
      <c r="A32" s="406" t="s">
        <v>352</v>
      </c>
      <c r="B32" s="425">
        <f>SUM(B33:B40)</f>
        <v>-2427.0610000000001</v>
      </c>
      <c r="C32" s="425">
        <f t="shared" ref="C32:N32" si="6">SUM(C33:C40)</f>
        <v>30290.767</v>
      </c>
      <c r="D32" s="425">
        <f t="shared" si="6"/>
        <v>46138.609000000004</v>
      </c>
      <c r="E32" s="425">
        <f t="shared" si="6"/>
        <v>16785.376</v>
      </c>
      <c r="F32" s="425">
        <f t="shared" si="6"/>
        <v>16686.904999999999</v>
      </c>
      <c r="G32" s="425">
        <f t="shared" si="6"/>
        <v>12162.239000000001</v>
      </c>
      <c r="H32" s="425">
        <f t="shared" si="6"/>
        <v>21319.782000000003</v>
      </c>
      <c r="I32" s="425">
        <f t="shared" si="6"/>
        <v>17943.898999999998</v>
      </c>
      <c r="J32" s="425">
        <f t="shared" si="6"/>
        <v>16213.673999999999</v>
      </c>
      <c r="K32" s="425">
        <f t="shared" si="6"/>
        <v>20382.953000000001</v>
      </c>
      <c r="L32" s="425">
        <f t="shared" si="6"/>
        <v>34761.860999999997</v>
      </c>
      <c r="M32" s="465">
        <f t="shared" si="6"/>
        <v>38423.760999999999</v>
      </c>
      <c r="N32" s="407">
        <f t="shared" si="6"/>
        <v>268682.76500000001</v>
      </c>
    </row>
    <row r="33" spans="1:14" ht="14.25" x14ac:dyDescent="0.3">
      <c r="A33" s="564" t="s">
        <v>311</v>
      </c>
      <c r="B33" s="590">
        <v>-3560.0219999999999</v>
      </c>
      <c r="C33" s="591">
        <v>14374.947</v>
      </c>
      <c r="D33" s="591">
        <v>13155.91</v>
      </c>
      <c r="E33" s="591">
        <v>16921.444</v>
      </c>
      <c r="F33" s="591">
        <v>13757.002</v>
      </c>
      <c r="G33" s="591">
        <v>10987.6</v>
      </c>
      <c r="H33" s="591">
        <v>15879.385</v>
      </c>
      <c r="I33" s="591">
        <v>15753.912</v>
      </c>
      <c r="J33" s="591">
        <v>14445.182000000001</v>
      </c>
      <c r="K33" s="591">
        <v>16704.847000000002</v>
      </c>
      <c r="L33" s="591">
        <v>10642.482</v>
      </c>
      <c r="M33" s="592">
        <v>11185.052</v>
      </c>
      <c r="N33" s="416">
        <f t="shared" ref="N33:N40" si="7">SUM(B33:M33)</f>
        <v>150247.74099999998</v>
      </c>
    </row>
    <row r="34" spans="1:14" ht="14.25" x14ac:dyDescent="0.3">
      <c r="A34" s="469" t="s">
        <v>383</v>
      </c>
      <c r="B34" s="555"/>
      <c r="C34" s="556"/>
      <c r="D34" s="556"/>
      <c r="E34" s="556"/>
      <c r="F34" s="556"/>
      <c r="G34" s="556"/>
      <c r="H34" s="556"/>
      <c r="I34" s="556"/>
      <c r="J34" s="556"/>
      <c r="K34" s="556"/>
      <c r="L34" s="556"/>
      <c r="M34" s="557"/>
      <c r="N34" s="417">
        <f t="shared" si="7"/>
        <v>0</v>
      </c>
    </row>
    <row r="35" spans="1:14" ht="14.25" x14ac:dyDescent="0.3">
      <c r="A35" s="469" t="s">
        <v>353</v>
      </c>
      <c r="B35" s="555">
        <v>1922.5239999999999</v>
      </c>
      <c r="C35" s="556">
        <v>737.27</v>
      </c>
      <c r="D35" s="556">
        <v>-681.904</v>
      </c>
      <c r="E35" s="556">
        <v>-302.24400000000003</v>
      </c>
      <c r="F35" s="556">
        <v>1878.682</v>
      </c>
      <c r="G35" s="556">
        <v>-49.901000000000003</v>
      </c>
      <c r="H35" s="556">
        <v>1057.873</v>
      </c>
      <c r="I35" s="556">
        <v>905.58900000000006</v>
      </c>
      <c r="J35" s="556">
        <v>-644.10299999999995</v>
      </c>
      <c r="K35" s="556">
        <v>1106.3130000000001</v>
      </c>
      <c r="L35" s="556">
        <v>491.11099999999999</v>
      </c>
      <c r="M35" s="557">
        <v>265.99400000000003</v>
      </c>
      <c r="N35" s="417">
        <f t="shared" si="7"/>
        <v>6687.2039999999988</v>
      </c>
    </row>
    <row r="36" spans="1:14" ht="14.25" x14ac:dyDescent="0.3">
      <c r="A36" s="469" t="s">
        <v>354</v>
      </c>
      <c r="B36" s="555"/>
      <c r="C36" s="556"/>
      <c r="D36" s="556"/>
      <c r="E36" s="556"/>
      <c r="F36" s="556"/>
      <c r="G36" s="556"/>
      <c r="H36" s="556"/>
      <c r="I36" s="556"/>
      <c r="J36" s="556">
        <v>-32.289000000000001</v>
      </c>
      <c r="K36" s="556"/>
      <c r="L36" s="556"/>
      <c r="M36" s="557"/>
      <c r="N36" s="417">
        <f t="shared" si="7"/>
        <v>-32.289000000000001</v>
      </c>
    </row>
    <row r="37" spans="1:14" ht="14.25" x14ac:dyDescent="0.3">
      <c r="A37" s="469" t="s">
        <v>355</v>
      </c>
      <c r="B37" s="555">
        <v>-2224.739</v>
      </c>
      <c r="C37" s="556">
        <v>-838.59</v>
      </c>
      <c r="D37" s="556">
        <v>23946.345000000001</v>
      </c>
      <c r="E37" s="556">
        <v>5304.7539999999999</v>
      </c>
      <c r="F37" s="556">
        <v>-8386.6689999999999</v>
      </c>
      <c r="G37" s="556">
        <v>-9843.7729999999992</v>
      </c>
      <c r="H37" s="556">
        <v>-1217.116</v>
      </c>
      <c r="I37" s="556">
        <v>-5638.2349999999997</v>
      </c>
      <c r="J37" s="556">
        <v>-660.423</v>
      </c>
      <c r="K37" s="556">
        <v>-2207.9349999999999</v>
      </c>
      <c r="L37" s="556">
        <v>3536.982</v>
      </c>
      <c r="M37" s="557">
        <v>340.42599999999999</v>
      </c>
      <c r="N37" s="417">
        <f t="shared" si="7"/>
        <v>2111.0270000000037</v>
      </c>
    </row>
    <row r="38" spans="1:14" ht="14.25" x14ac:dyDescent="0.3">
      <c r="A38" s="469" t="s">
        <v>356</v>
      </c>
      <c r="B38" s="555">
        <v>1435.1759999999999</v>
      </c>
      <c r="C38" s="556">
        <v>16017.14</v>
      </c>
      <c r="D38" s="556">
        <v>9718.2579999999998</v>
      </c>
      <c r="E38" s="556">
        <v>-5138.5780000000004</v>
      </c>
      <c r="F38" s="556">
        <v>9437.89</v>
      </c>
      <c r="G38" s="556">
        <v>11068.313</v>
      </c>
      <c r="H38" s="556">
        <v>5599.64</v>
      </c>
      <c r="I38" s="556">
        <v>6922.6329999999998</v>
      </c>
      <c r="J38" s="556">
        <v>2368.6149999999998</v>
      </c>
      <c r="K38" s="556">
        <v>4296.3320000000003</v>
      </c>
      <c r="L38" s="556">
        <v>11570.246999999999</v>
      </c>
      <c r="M38" s="557">
        <v>-6578.8779999999997</v>
      </c>
      <c r="N38" s="417">
        <f t="shared" si="7"/>
        <v>66716.788</v>
      </c>
    </row>
    <row r="39" spans="1:14" ht="14.25" x14ac:dyDescent="0.3">
      <c r="A39" s="469" t="s">
        <v>511</v>
      </c>
      <c r="B39" s="555"/>
      <c r="C39" s="556"/>
      <c r="D39" s="556"/>
      <c r="E39" s="556"/>
      <c r="F39" s="556"/>
      <c r="G39" s="556"/>
      <c r="H39" s="556"/>
      <c r="I39" s="556"/>
      <c r="J39" s="556">
        <v>417.17500000000001</v>
      </c>
      <c r="K39" s="556">
        <v>1149.277</v>
      </c>
      <c r="L39" s="556">
        <v>9751.4220000000005</v>
      </c>
      <c r="M39" s="557">
        <v>33255.089</v>
      </c>
      <c r="N39" s="417">
        <f t="shared" si="7"/>
        <v>44572.963000000003</v>
      </c>
    </row>
    <row r="40" spans="1:14" ht="15" thickBot="1" x14ac:dyDescent="0.35">
      <c r="A40" s="589" t="s">
        <v>512</v>
      </c>
      <c r="B40" s="594"/>
      <c r="C40" s="595"/>
      <c r="D40" s="595"/>
      <c r="E40" s="595"/>
      <c r="F40" s="595"/>
      <c r="G40" s="595"/>
      <c r="H40" s="595"/>
      <c r="I40" s="595"/>
      <c r="J40" s="595">
        <v>319.517</v>
      </c>
      <c r="K40" s="595">
        <v>-665.88099999999997</v>
      </c>
      <c r="L40" s="595">
        <v>-1230.383</v>
      </c>
      <c r="M40" s="596">
        <v>-43.921999999999997</v>
      </c>
      <c r="N40" s="417">
        <f t="shared" si="7"/>
        <v>-1620.6690000000001</v>
      </c>
    </row>
    <row r="41" spans="1:14" ht="14.25" thickBot="1" x14ac:dyDescent="0.3">
      <c r="A41" s="406" t="s">
        <v>357</v>
      </c>
      <c r="B41" s="425">
        <f>B42</f>
        <v>576.52700000000004</v>
      </c>
      <c r="C41" s="426">
        <f t="shared" ref="C41:N41" si="8">C42</f>
        <v>1839.491</v>
      </c>
      <c r="D41" s="426">
        <f t="shared" si="8"/>
        <v>-575.08100000000002</v>
      </c>
      <c r="E41" s="426">
        <f t="shared" si="8"/>
        <v>768.49800000000005</v>
      </c>
      <c r="F41" s="426">
        <f t="shared" si="8"/>
        <v>508.61799999999999</v>
      </c>
      <c r="G41" s="426">
        <f t="shared" si="8"/>
        <v>516.63800000000003</v>
      </c>
      <c r="H41" s="426">
        <f t="shared" si="8"/>
        <v>761.73400000000004</v>
      </c>
      <c r="I41" s="426">
        <f t="shared" si="8"/>
        <v>0</v>
      </c>
      <c r="J41" s="426">
        <f t="shared" si="8"/>
        <v>705.96500000000003</v>
      </c>
      <c r="K41" s="426">
        <f t="shared" si="8"/>
        <v>401.66</v>
      </c>
      <c r="L41" s="426">
        <f t="shared" si="8"/>
        <v>561.39</v>
      </c>
      <c r="M41" s="427">
        <f t="shared" si="8"/>
        <v>641.25</v>
      </c>
      <c r="N41" s="407">
        <f t="shared" si="8"/>
        <v>6706.6900000000005</v>
      </c>
    </row>
    <row r="42" spans="1:14" ht="15" thickBot="1" x14ac:dyDescent="0.35">
      <c r="A42" s="589" t="s">
        <v>358</v>
      </c>
      <c r="B42" s="594">
        <v>576.52700000000004</v>
      </c>
      <c r="C42" s="595">
        <v>1839.491</v>
      </c>
      <c r="D42" s="595">
        <v>-575.08100000000002</v>
      </c>
      <c r="E42" s="595">
        <v>768.49800000000005</v>
      </c>
      <c r="F42" s="595">
        <v>508.61799999999999</v>
      </c>
      <c r="G42" s="595">
        <v>516.63800000000003</v>
      </c>
      <c r="H42" s="595">
        <v>761.73400000000004</v>
      </c>
      <c r="I42" s="595"/>
      <c r="J42" s="595">
        <v>705.96500000000003</v>
      </c>
      <c r="K42" s="595">
        <v>401.66</v>
      </c>
      <c r="L42" s="595">
        <v>561.39</v>
      </c>
      <c r="M42" s="596">
        <v>641.25</v>
      </c>
      <c r="N42" s="415">
        <f>SUM(B42:M42)</f>
        <v>6706.6900000000005</v>
      </c>
    </row>
    <row r="43" spans="1:14" ht="14.25" thickBot="1" x14ac:dyDescent="0.3">
      <c r="A43" s="406" t="s">
        <v>359</v>
      </c>
      <c r="B43" s="425">
        <f>SUM(B44:B48)</f>
        <v>-4631.2730000000001</v>
      </c>
      <c r="C43" s="426">
        <f t="shared" ref="C43:N43" si="9">SUM(C44:C48)</f>
        <v>1E-4</v>
      </c>
      <c r="D43" s="426">
        <f t="shared" si="9"/>
        <v>-2160.4250000000002</v>
      </c>
      <c r="E43" s="426">
        <f t="shared" si="9"/>
        <v>0</v>
      </c>
      <c r="F43" s="426">
        <f t="shared" si="9"/>
        <v>0</v>
      </c>
      <c r="G43" s="426">
        <f t="shared" si="9"/>
        <v>0</v>
      </c>
      <c r="H43" s="426">
        <f t="shared" si="9"/>
        <v>985.71100000000001</v>
      </c>
      <c r="I43" s="426">
        <f t="shared" si="9"/>
        <v>0</v>
      </c>
      <c r="J43" s="426">
        <f t="shared" si="9"/>
        <v>1925.1969999999999</v>
      </c>
      <c r="K43" s="426">
        <f t="shared" si="9"/>
        <v>0</v>
      </c>
      <c r="L43" s="426">
        <f t="shared" si="9"/>
        <v>0</v>
      </c>
      <c r="M43" s="427">
        <f t="shared" si="9"/>
        <v>0</v>
      </c>
      <c r="N43" s="407">
        <f t="shared" si="9"/>
        <v>-3880.7899000000007</v>
      </c>
    </row>
    <row r="44" spans="1:14" s="403" customFormat="1" ht="14.25" x14ac:dyDescent="0.3">
      <c r="A44" s="564" t="s">
        <v>384</v>
      </c>
      <c r="B44" s="440"/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2"/>
      <c r="N44" s="416">
        <f>SUM(B44:M44)</f>
        <v>0</v>
      </c>
    </row>
    <row r="45" spans="1:14" ht="14.25" x14ac:dyDescent="0.3">
      <c r="A45" s="469" t="s">
        <v>360</v>
      </c>
      <c r="B45" s="555"/>
      <c r="C45" s="556">
        <v>1E-4</v>
      </c>
      <c r="D45" s="556"/>
      <c r="E45" s="556"/>
      <c r="F45" s="556"/>
      <c r="G45" s="556"/>
      <c r="H45" s="556">
        <v>985.71100000000001</v>
      </c>
      <c r="I45" s="556"/>
      <c r="J45" s="556">
        <v>1925.1969999999999</v>
      </c>
      <c r="K45" s="556"/>
      <c r="L45" s="556"/>
      <c r="M45" s="557"/>
      <c r="N45" s="417">
        <f>SUM(B45:M45)</f>
        <v>2910.9080999999996</v>
      </c>
    </row>
    <row r="46" spans="1:14" ht="14.25" x14ac:dyDescent="0.3">
      <c r="A46" s="469" t="s">
        <v>385</v>
      </c>
      <c r="B46" s="555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7"/>
      <c r="N46" s="417">
        <f>SUM(B46:M46)</f>
        <v>0</v>
      </c>
    </row>
    <row r="47" spans="1:14" ht="14.25" x14ac:dyDescent="0.3">
      <c r="A47" s="565" t="s">
        <v>361</v>
      </c>
      <c r="B47" s="561">
        <v>-4631.2730000000001</v>
      </c>
      <c r="C47" s="562"/>
      <c r="D47" s="562">
        <v>-2160.4250000000002</v>
      </c>
      <c r="E47" s="562"/>
      <c r="F47" s="562"/>
      <c r="G47" s="562"/>
      <c r="H47" s="562"/>
      <c r="I47" s="562"/>
      <c r="J47" s="562"/>
      <c r="K47" s="562"/>
      <c r="L47" s="562"/>
      <c r="M47" s="563"/>
      <c r="N47" s="418">
        <f>SUM(B47:M47)</f>
        <v>-6791.6980000000003</v>
      </c>
    </row>
    <row r="48" spans="1:14" ht="15" thickBot="1" x14ac:dyDescent="0.35">
      <c r="A48" s="565" t="s">
        <v>405</v>
      </c>
      <c r="B48" s="561"/>
      <c r="C48" s="562"/>
      <c r="D48" s="562"/>
      <c r="E48" s="562"/>
      <c r="F48" s="562"/>
      <c r="G48" s="562"/>
      <c r="H48" s="562"/>
      <c r="I48" s="562"/>
      <c r="J48" s="562"/>
      <c r="K48" s="562"/>
      <c r="L48" s="562"/>
      <c r="M48" s="563"/>
      <c r="N48" s="418">
        <f>SUM(B48:M48)</f>
        <v>0</v>
      </c>
    </row>
    <row r="49" spans="1:14" ht="14.25" thickBot="1" x14ac:dyDescent="0.3">
      <c r="A49" s="406" t="s">
        <v>362</v>
      </c>
      <c r="B49" s="425">
        <f t="shared" ref="B49:N49" si="10">SUM(B50:B54)</f>
        <v>3524.0770000000002</v>
      </c>
      <c r="C49" s="426">
        <f t="shared" si="10"/>
        <v>11335.859</v>
      </c>
      <c r="D49" s="426">
        <f t="shared" si="10"/>
        <v>-3094.3969999999999</v>
      </c>
      <c r="E49" s="426">
        <f t="shared" si="10"/>
        <v>-1362.6980000000003</v>
      </c>
      <c r="F49" s="426">
        <f t="shared" si="10"/>
        <v>2788.136</v>
      </c>
      <c r="G49" s="426">
        <f t="shared" si="10"/>
        <v>-6276.9310000000005</v>
      </c>
      <c r="H49" s="426">
        <f t="shared" si="10"/>
        <v>1235.8389999999999</v>
      </c>
      <c r="I49" s="426">
        <f t="shared" si="10"/>
        <v>840.47000000000025</v>
      </c>
      <c r="J49" s="426">
        <f t="shared" si="10"/>
        <v>989.75</v>
      </c>
      <c r="K49" s="426">
        <f t="shared" si="10"/>
        <v>5776.2920000000004</v>
      </c>
      <c r="L49" s="426">
        <f t="shared" si="10"/>
        <v>-2627.0589999999993</v>
      </c>
      <c r="M49" s="427">
        <f t="shared" si="10"/>
        <v>2133.9569999999999</v>
      </c>
      <c r="N49" s="407">
        <f t="shared" si="10"/>
        <v>15263.294999999998</v>
      </c>
    </row>
    <row r="50" spans="1:14" ht="14.25" x14ac:dyDescent="0.3">
      <c r="A50" s="564" t="s">
        <v>363</v>
      </c>
      <c r="B50" s="590">
        <v>1324.3720000000001</v>
      </c>
      <c r="C50" s="591">
        <v>-80.028000000000006</v>
      </c>
      <c r="D50" s="591">
        <v>703.89499999999998</v>
      </c>
      <c r="E50" s="591">
        <v>1713.6489999999999</v>
      </c>
      <c r="F50" s="591">
        <v>2672.9769999999999</v>
      </c>
      <c r="G50" s="591">
        <v>2022.4369999999999</v>
      </c>
      <c r="H50" s="591">
        <v>1235.8389999999999</v>
      </c>
      <c r="I50" s="591">
        <v>2226.1</v>
      </c>
      <c r="J50" s="591">
        <v>989.75</v>
      </c>
      <c r="K50" s="591">
        <v>2014.6130000000001</v>
      </c>
      <c r="L50" s="591">
        <v>414.851</v>
      </c>
      <c r="M50" s="592">
        <v>2133.9569999999999</v>
      </c>
      <c r="N50" s="416">
        <f>SUM(B50:M50)</f>
        <v>17372.412</v>
      </c>
    </row>
    <row r="51" spans="1:14" ht="14.25" x14ac:dyDescent="0.3">
      <c r="A51" s="469" t="s">
        <v>406</v>
      </c>
      <c r="B51" s="555"/>
      <c r="C51" s="556"/>
      <c r="D51" s="556"/>
      <c r="E51" s="556"/>
      <c r="F51" s="556"/>
      <c r="G51" s="556"/>
      <c r="H51" s="556"/>
      <c r="I51" s="556"/>
      <c r="J51" s="556"/>
      <c r="K51" s="556"/>
      <c r="L51" s="556"/>
      <c r="M51" s="557"/>
      <c r="N51" s="417">
        <f>SUM(B51:M51)</f>
        <v>0</v>
      </c>
    </row>
    <row r="52" spans="1:14" ht="14.25" x14ac:dyDescent="0.3">
      <c r="A52" s="469" t="s">
        <v>362</v>
      </c>
      <c r="B52" s="555">
        <v>2199.7049999999999</v>
      </c>
      <c r="C52" s="556"/>
      <c r="D52" s="556"/>
      <c r="E52" s="556"/>
      <c r="F52" s="556">
        <v>115.15900000000001</v>
      </c>
      <c r="G52" s="556">
        <v>2642.9650000000001</v>
      </c>
      <c r="H52" s="556"/>
      <c r="I52" s="556">
        <v>1575.999</v>
      </c>
      <c r="J52" s="556"/>
      <c r="K52" s="556"/>
      <c r="L52" s="556">
        <v>3874.3870000000002</v>
      </c>
      <c r="M52" s="557"/>
      <c r="N52" s="417">
        <f>SUM(B52:M52)</f>
        <v>10408.215</v>
      </c>
    </row>
    <row r="53" spans="1:14" ht="14.25" x14ac:dyDescent="0.3">
      <c r="A53" s="469" t="s">
        <v>364</v>
      </c>
      <c r="B53" s="555"/>
      <c r="C53" s="556">
        <v>11415.887000000001</v>
      </c>
      <c r="D53" s="556">
        <v>-3009.2449999999999</v>
      </c>
      <c r="E53" s="556">
        <v>-2948.8510000000001</v>
      </c>
      <c r="F53" s="556"/>
      <c r="G53" s="556">
        <v>-10942.333000000001</v>
      </c>
      <c r="H53" s="556"/>
      <c r="I53" s="556">
        <v>-2961.6289999999999</v>
      </c>
      <c r="J53" s="556"/>
      <c r="K53" s="556"/>
      <c r="L53" s="556"/>
      <c r="M53" s="557"/>
      <c r="N53" s="417">
        <f>SUM(B53:M53)</f>
        <v>-8446.1710000000021</v>
      </c>
    </row>
    <row r="54" spans="1:14" ht="15" thickBot="1" x14ac:dyDescent="0.35">
      <c r="A54" s="565" t="s">
        <v>365</v>
      </c>
      <c r="B54" s="561"/>
      <c r="C54" s="562"/>
      <c r="D54" s="562">
        <v>-789.04700000000003</v>
      </c>
      <c r="E54" s="562">
        <v>-127.496</v>
      </c>
      <c r="F54" s="562"/>
      <c r="G54" s="562"/>
      <c r="H54" s="562"/>
      <c r="I54" s="562"/>
      <c r="J54" s="562"/>
      <c r="K54" s="562">
        <v>3761.6790000000001</v>
      </c>
      <c r="L54" s="562">
        <v>-6916.2969999999996</v>
      </c>
      <c r="M54" s="563"/>
      <c r="N54" s="418">
        <f>SUM(B54:M54)</f>
        <v>-4071.1609999999996</v>
      </c>
    </row>
    <row r="55" spans="1:14" ht="14.25" thickBot="1" x14ac:dyDescent="0.3">
      <c r="A55" s="406" t="s">
        <v>366</v>
      </c>
      <c r="B55" s="425">
        <f>SUM(B56:B68)</f>
        <v>11958.108</v>
      </c>
      <c r="C55" s="426">
        <f t="shared" ref="C55:N55" si="11">SUM(C56:C68)</f>
        <v>18522.061999999998</v>
      </c>
      <c r="D55" s="426">
        <f t="shared" si="11"/>
        <v>10851.321</v>
      </c>
      <c r="E55" s="426">
        <f t="shared" si="11"/>
        <v>41800.962</v>
      </c>
      <c r="F55" s="426">
        <f t="shared" si="11"/>
        <v>13741.199999999999</v>
      </c>
      <c r="G55" s="426">
        <f t="shared" si="11"/>
        <v>12084.641</v>
      </c>
      <c r="H55" s="426">
        <f t="shared" si="11"/>
        <v>18623.960999999999</v>
      </c>
      <c r="I55" s="426">
        <f t="shared" si="11"/>
        <v>15364.223999999998</v>
      </c>
      <c r="J55" s="426">
        <f t="shared" si="11"/>
        <v>25914.593000000001</v>
      </c>
      <c r="K55" s="426">
        <f t="shared" si="11"/>
        <v>16603.22</v>
      </c>
      <c r="L55" s="426">
        <f t="shared" si="11"/>
        <v>26218.039999999997</v>
      </c>
      <c r="M55" s="427">
        <f t="shared" si="11"/>
        <v>23536.355</v>
      </c>
      <c r="N55" s="407">
        <f t="shared" si="11"/>
        <v>235218.68699999998</v>
      </c>
    </row>
    <row r="56" spans="1:14" ht="14.25" x14ac:dyDescent="0.3">
      <c r="A56" s="564" t="s">
        <v>367</v>
      </c>
      <c r="B56" s="590"/>
      <c r="C56" s="591"/>
      <c r="D56" s="591">
        <v>168.893</v>
      </c>
      <c r="E56" s="591">
        <v>6720.1819999999998</v>
      </c>
      <c r="F56" s="591">
        <v>695.97699999999998</v>
      </c>
      <c r="G56" s="591">
        <v>1820.6410000000001</v>
      </c>
      <c r="H56" s="591">
        <v>3154.6990000000001</v>
      </c>
      <c r="I56" s="591">
        <v>3497.31</v>
      </c>
      <c r="J56" s="591">
        <v>7113.9009999999998</v>
      </c>
      <c r="K56" s="591">
        <v>7857.0879999999997</v>
      </c>
      <c r="L56" s="591">
        <v>6436.1180000000004</v>
      </c>
      <c r="M56" s="592">
        <v>-970.86800000000005</v>
      </c>
      <c r="N56" s="416">
        <f>SUM(B56:M56)</f>
        <v>36493.940999999999</v>
      </c>
    </row>
    <row r="57" spans="1:14" ht="14.25" x14ac:dyDescent="0.3">
      <c r="A57" s="469" t="s">
        <v>368</v>
      </c>
      <c r="B57" s="555">
        <v>3568.7190000000001</v>
      </c>
      <c r="C57" s="556">
        <v>7085.8919999999998</v>
      </c>
      <c r="D57" s="556">
        <v>-522.65300000000002</v>
      </c>
      <c r="E57" s="556"/>
      <c r="F57" s="556"/>
      <c r="G57" s="556"/>
      <c r="H57" s="556"/>
      <c r="I57" s="556"/>
      <c r="J57" s="556"/>
      <c r="K57" s="556"/>
      <c r="L57" s="556"/>
      <c r="M57" s="557">
        <v>4119.8879999999999</v>
      </c>
      <c r="N57" s="417">
        <f t="shared" ref="N57:N68" si="12">SUM(B57:M57)</f>
        <v>14251.846000000001</v>
      </c>
    </row>
    <row r="58" spans="1:14" ht="14.25" x14ac:dyDescent="0.3">
      <c r="A58" s="469" t="s">
        <v>183</v>
      </c>
      <c r="B58" s="555"/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7"/>
      <c r="N58" s="417">
        <f t="shared" si="12"/>
        <v>0</v>
      </c>
    </row>
    <row r="59" spans="1:14" ht="14.25" x14ac:dyDescent="0.3">
      <c r="A59" s="469" t="s">
        <v>386</v>
      </c>
      <c r="B59" s="555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7"/>
      <c r="N59" s="417">
        <f t="shared" si="12"/>
        <v>0</v>
      </c>
    </row>
    <row r="60" spans="1:14" ht="14.25" x14ac:dyDescent="0.3">
      <c r="A60" s="469" t="s">
        <v>369</v>
      </c>
      <c r="B60" s="555"/>
      <c r="C60" s="556"/>
      <c r="D60" s="556"/>
      <c r="E60" s="556">
        <v>25897.3</v>
      </c>
      <c r="F60" s="556"/>
      <c r="G60" s="556"/>
      <c r="H60" s="556">
        <v>3611.36</v>
      </c>
      <c r="I60" s="556"/>
      <c r="J60" s="556">
        <v>7996.9290000000001</v>
      </c>
      <c r="K60" s="556"/>
      <c r="L60" s="556"/>
      <c r="M60" s="557">
        <v>8834.1579999999994</v>
      </c>
      <c r="N60" s="417">
        <f t="shared" si="12"/>
        <v>46339.747000000003</v>
      </c>
    </row>
    <row r="61" spans="1:14" ht="14.25" x14ac:dyDescent="0.3">
      <c r="A61" s="469" t="s">
        <v>370</v>
      </c>
      <c r="B61" s="555"/>
      <c r="C61" s="556"/>
      <c r="D61" s="556">
        <v>1018.15</v>
      </c>
      <c r="E61" s="556"/>
      <c r="F61" s="556"/>
      <c r="G61" s="556"/>
      <c r="H61" s="556"/>
      <c r="I61" s="556"/>
      <c r="J61" s="556"/>
      <c r="K61" s="556"/>
      <c r="L61" s="556"/>
      <c r="M61" s="557"/>
      <c r="N61" s="417">
        <f t="shared" si="12"/>
        <v>1018.15</v>
      </c>
    </row>
    <row r="62" spans="1:14" ht="14.25" x14ac:dyDescent="0.3">
      <c r="A62" s="469" t="s">
        <v>371</v>
      </c>
      <c r="B62" s="555"/>
      <c r="C62" s="556">
        <v>2146.598</v>
      </c>
      <c r="D62" s="556">
        <v>564.42600000000004</v>
      </c>
      <c r="E62" s="556"/>
      <c r="F62" s="556">
        <v>1684.038</v>
      </c>
      <c r="G62" s="556"/>
      <c r="H62" s="556"/>
      <c r="I62" s="556"/>
      <c r="J62" s="556"/>
      <c r="K62" s="556"/>
      <c r="L62" s="556">
        <v>5243.5590000000002</v>
      </c>
      <c r="M62" s="557"/>
      <c r="N62" s="417">
        <f t="shared" si="12"/>
        <v>9638.6209999999992</v>
      </c>
    </row>
    <row r="63" spans="1:14" ht="14.25" x14ac:dyDescent="0.3">
      <c r="A63" s="469" t="s">
        <v>155</v>
      </c>
      <c r="B63" s="555"/>
      <c r="C63" s="556"/>
      <c r="D63" s="556"/>
      <c r="E63" s="556"/>
      <c r="F63" s="556"/>
      <c r="G63" s="556"/>
      <c r="H63" s="556"/>
      <c r="I63" s="556"/>
      <c r="J63" s="556"/>
      <c r="K63" s="556"/>
      <c r="L63" s="556"/>
      <c r="M63" s="557"/>
      <c r="N63" s="417">
        <f t="shared" si="12"/>
        <v>0</v>
      </c>
    </row>
    <row r="64" spans="1:14" ht="14.25" x14ac:dyDescent="0.3">
      <c r="A64" s="469" t="s">
        <v>372</v>
      </c>
      <c r="B64" s="555"/>
      <c r="C64" s="556"/>
      <c r="D64" s="556"/>
      <c r="E64" s="556"/>
      <c r="F64" s="556"/>
      <c r="G64" s="556"/>
      <c r="H64" s="556"/>
      <c r="I64" s="556"/>
      <c r="J64" s="556"/>
      <c r="K64" s="556">
        <v>96.471000000000004</v>
      </c>
      <c r="L64" s="556">
        <v>5786.2749999999996</v>
      </c>
      <c r="M64" s="557">
        <v>-210.626</v>
      </c>
      <c r="N64" s="417">
        <f t="shared" si="12"/>
        <v>5672.119999999999</v>
      </c>
    </row>
    <row r="65" spans="1:14" ht="14.25" x14ac:dyDescent="0.3">
      <c r="A65" s="469" t="s">
        <v>373</v>
      </c>
      <c r="B65" s="555"/>
      <c r="C65" s="556">
        <v>196.64400000000001</v>
      </c>
      <c r="D65" s="556"/>
      <c r="E65" s="556">
        <v>-3.214</v>
      </c>
      <c r="F65" s="556"/>
      <c r="G65" s="556">
        <v>5.61</v>
      </c>
      <c r="H65" s="556">
        <v>1058.4110000000001</v>
      </c>
      <c r="I65" s="556"/>
      <c r="J65" s="556"/>
      <c r="K65" s="556">
        <v>299.65300000000002</v>
      </c>
      <c r="L65" s="556"/>
      <c r="M65" s="557">
        <v>376.46600000000001</v>
      </c>
      <c r="N65" s="417">
        <f t="shared" si="12"/>
        <v>1933.5700000000002</v>
      </c>
    </row>
    <row r="66" spans="1:14" s="8" customFormat="1" ht="14.25" x14ac:dyDescent="0.3">
      <c r="A66" s="469" t="s">
        <v>374</v>
      </c>
      <c r="B66" s="555">
        <v>-22.184999999999999</v>
      </c>
      <c r="C66" s="556">
        <v>22.713999999999999</v>
      </c>
      <c r="D66" s="556"/>
      <c r="E66" s="556"/>
      <c r="F66" s="556">
        <v>19</v>
      </c>
      <c r="G66" s="556">
        <v>-10.433</v>
      </c>
      <c r="H66" s="556">
        <v>39.271999999999998</v>
      </c>
      <c r="I66" s="556">
        <v>25.9</v>
      </c>
      <c r="J66" s="556">
        <v>-5.2590000000000003</v>
      </c>
      <c r="K66" s="556"/>
      <c r="L66" s="556"/>
      <c r="M66" s="557"/>
      <c r="N66" s="417">
        <f t="shared" si="12"/>
        <v>69.009</v>
      </c>
    </row>
    <row r="67" spans="1:14" ht="14.25" x14ac:dyDescent="0.3">
      <c r="A67" s="565" t="s">
        <v>404</v>
      </c>
      <c r="B67" s="561"/>
      <c r="C67" s="562"/>
      <c r="D67" s="562"/>
      <c r="E67" s="562"/>
      <c r="F67" s="562"/>
      <c r="G67" s="562"/>
      <c r="H67" s="562"/>
      <c r="I67" s="562"/>
      <c r="J67" s="562"/>
      <c r="K67" s="562"/>
      <c r="L67" s="562"/>
      <c r="M67" s="563"/>
      <c r="N67" s="417">
        <f t="shared" si="12"/>
        <v>0</v>
      </c>
    </row>
    <row r="68" spans="1:14" ht="15" thickBot="1" x14ac:dyDescent="0.35">
      <c r="A68" s="565" t="s">
        <v>375</v>
      </c>
      <c r="B68" s="561">
        <v>8411.5740000000005</v>
      </c>
      <c r="C68" s="562">
        <v>9070.2139999999999</v>
      </c>
      <c r="D68" s="562">
        <v>9622.5049999999992</v>
      </c>
      <c r="E68" s="562">
        <v>9186.6939999999995</v>
      </c>
      <c r="F68" s="562">
        <v>11342.184999999999</v>
      </c>
      <c r="G68" s="562">
        <v>10268.823</v>
      </c>
      <c r="H68" s="562">
        <v>10760.218999999999</v>
      </c>
      <c r="I68" s="562">
        <v>11841.013999999999</v>
      </c>
      <c r="J68" s="562">
        <v>10809.022000000001</v>
      </c>
      <c r="K68" s="562">
        <v>8350.0079999999998</v>
      </c>
      <c r="L68" s="562">
        <v>8752.0879999999997</v>
      </c>
      <c r="M68" s="563">
        <v>11387.337</v>
      </c>
      <c r="N68" s="418">
        <f t="shared" si="12"/>
        <v>119801.68299999999</v>
      </c>
    </row>
    <row r="69" spans="1:14" ht="14.25" thickBot="1" x14ac:dyDescent="0.3">
      <c r="A69" s="406" t="s">
        <v>376</v>
      </c>
      <c r="B69" s="425">
        <f>SUM(B70:B72)</f>
        <v>1015.481</v>
      </c>
      <c r="C69" s="426">
        <f t="shared" ref="C69:N69" si="13">SUM(C70:C72)</f>
        <v>1542.0740000000001</v>
      </c>
      <c r="D69" s="426">
        <f t="shared" si="13"/>
        <v>1793.5350000000001</v>
      </c>
      <c r="E69" s="426">
        <f t="shared" si="13"/>
        <v>429.995</v>
      </c>
      <c r="F69" s="426">
        <f t="shared" si="13"/>
        <v>1905.758</v>
      </c>
      <c r="G69" s="426">
        <f t="shared" si="13"/>
        <v>1302.83</v>
      </c>
      <c r="H69" s="426">
        <f t="shared" si="13"/>
        <v>2127.4580000000001</v>
      </c>
      <c r="I69" s="426">
        <f t="shared" si="13"/>
        <v>269.67999999999995</v>
      </c>
      <c r="J69" s="426">
        <f t="shared" si="13"/>
        <v>597.29200000000003</v>
      </c>
      <c r="K69" s="426">
        <f t="shared" si="13"/>
        <v>1297.117</v>
      </c>
      <c r="L69" s="426">
        <f t="shared" si="13"/>
        <v>1363.722</v>
      </c>
      <c r="M69" s="427">
        <f t="shared" si="13"/>
        <v>1388.596</v>
      </c>
      <c r="N69" s="407">
        <f t="shared" si="13"/>
        <v>15033.538000000002</v>
      </c>
    </row>
    <row r="70" spans="1:14" ht="14.25" x14ac:dyDescent="0.3">
      <c r="A70" s="564" t="s">
        <v>184</v>
      </c>
      <c r="B70" s="590">
        <v>557.97500000000002</v>
      </c>
      <c r="C70" s="591">
        <v>1103.8040000000001</v>
      </c>
      <c r="D70" s="591">
        <v>1176.191</v>
      </c>
      <c r="E70" s="591">
        <v>109.218</v>
      </c>
      <c r="F70" s="591">
        <v>1592.2470000000001</v>
      </c>
      <c r="G70" s="591">
        <v>917.56799999999998</v>
      </c>
      <c r="H70" s="591">
        <v>1685.33</v>
      </c>
      <c r="I70" s="591">
        <v>-1.6</v>
      </c>
      <c r="J70" s="591"/>
      <c r="K70" s="591">
        <v>986.899</v>
      </c>
      <c r="L70" s="591">
        <v>932.70500000000004</v>
      </c>
      <c r="M70" s="592">
        <v>972.05399999999997</v>
      </c>
      <c r="N70" s="416">
        <f>SUM(B70:M70)</f>
        <v>10032.391000000001</v>
      </c>
    </row>
    <row r="71" spans="1:14" ht="14.25" x14ac:dyDescent="0.3">
      <c r="A71" s="469" t="s">
        <v>377</v>
      </c>
      <c r="B71" s="555"/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7"/>
      <c r="N71" s="417">
        <f>SUM(B71:M71)</f>
        <v>0</v>
      </c>
    </row>
    <row r="72" spans="1:14" ht="15" thickBot="1" x14ac:dyDescent="0.35">
      <c r="A72" s="565" t="s">
        <v>378</v>
      </c>
      <c r="B72" s="561">
        <v>457.50599999999997</v>
      </c>
      <c r="C72" s="562">
        <v>438.27</v>
      </c>
      <c r="D72" s="562">
        <v>617.34400000000005</v>
      </c>
      <c r="E72" s="562">
        <v>320.77699999999999</v>
      </c>
      <c r="F72" s="562">
        <v>313.51100000000002</v>
      </c>
      <c r="G72" s="562">
        <v>385.262</v>
      </c>
      <c r="H72" s="562">
        <v>442.12799999999999</v>
      </c>
      <c r="I72" s="562">
        <v>271.27999999999997</v>
      </c>
      <c r="J72" s="562">
        <v>597.29200000000003</v>
      </c>
      <c r="K72" s="562">
        <v>310.21800000000002</v>
      </c>
      <c r="L72" s="562">
        <v>431.017</v>
      </c>
      <c r="M72" s="563">
        <v>416.54199999999997</v>
      </c>
      <c r="N72" s="418">
        <f>SUM(B72:M72)</f>
        <v>5001.1470000000008</v>
      </c>
    </row>
    <row r="73" spans="1:14" ht="14.25" thickBot="1" x14ac:dyDescent="0.3">
      <c r="A73" s="406" t="s">
        <v>185</v>
      </c>
      <c r="B73" s="425">
        <f>B74</f>
        <v>8769.1419999999998</v>
      </c>
      <c r="C73" s="426">
        <f t="shared" ref="C73:N73" si="14">C74</f>
        <v>-4208.6790000000001</v>
      </c>
      <c r="D73" s="426">
        <f t="shared" si="14"/>
        <v>-3942.8890000000001</v>
      </c>
      <c r="E73" s="426">
        <f t="shared" si="14"/>
        <v>-9940.1209999999992</v>
      </c>
      <c r="F73" s="426">
        <f t="shared" si="14"/>
        <v>-13707.143</v>
      </c>
      <c r="G73" s="426">
        <f t="shared" si="14"/>
        <v>-5604.058</v>
      </c>
      <c r="H73" s="426">
        <f t="shared" si="14"/>
        <v>-4605.75</v>
      </c>
      <c r="I73" s="426">
        <f t="shared" si="14"/>
        <v>-5583.81</v>
      </c>
      <c r="J73" s="426">
        <f t="shared" si="14"/>
        <v>-8987.1550000000007</v>
      </c>
      <c r="K73" s="426">
        <f t="shared" si="14"/>
        <v>0</v>
      </c>
      <c r="L73" s="426">
        <f t="shared" si="14"/>
        <v>-14071.727000000001</v>
      </c>
      <c r="M73" s="427">
        <f t="shared" si="14"/>
        <v>-15041.759</v>
      </c>
      <c r="N73" s="407">
        <f t="shared" si="14"/>
        <v>-76923.948999999993</v>
      </c>
    </row>
    <row r="74" spans="1:14" ht="15" thickBot="1" x14ac:dyDescent="0.35">
      <c r="A74" s="589" t="s">
        <v>185</v>
      </c>
      <c r="B74" s="594">
        <v>8769.1419999999998</v>
      </c>
      <c r="C74" s="595">
        <v>-4208.6790000000001</v>
      </c>
      <c r="D74" s="595">
        <v>-3942.8890000000001</v>
      </c>
      <c r="E74" s="595">
        <v>-9940.1209999999992</v>
      </c>
      <c r="F74" s="595">
        <v>-13707.143</v>
      </c>
      <c r="G74" s="595">
        <v>-5604.058</v>
      </c>
      <c r="H74" s="595">
        <v>-4605.75</v>
      </c>
      <c r="I74" s="595">
        <v>-5583.81</v>
      </c>
      <c r="J74" s="595">
        <v>-8987.1550000000007</v>
      </c>
      <c r="K74" s="595"/>
      <c r="L74" s="595">
        <v>-14071.727000000001</v>
      </c>
      <c r="M74" s="596">
        <v>-15041.759</v>
      </c>
      <c r="N74" s="415">
        <f>SUM(B74:M74)</f>
        <v>-76923.948999999993</v>
      </c>
    </row>
    <row r="75" spans="1:14" ht="14.25" thickBot="1" x14ac:dyDescent="0.3">
      <c r="A75" s="419" t="s">
        <v>15</v>
      </c>
      <c r="B75" s="443">
        <f t="shared" ref="B75:N75" si="15">B73+B69+B55+B49+B43+B41+B32+B23+B20+B11+B5</f>
        <v>490857.82010000001</v>
      </c>
      <c r="C75" s="444">
        <f t="shared" si="15"/>
        <v>449344.40010000003</v>
      </c>
      <c r="D75" s="444">
        <f t="shared" si="15"/>
        <v>433347.43900000001</v>
      </c>
      <c r="E75" s="444">
        <f t="shared" si="15"/>
        <v>454246.80399999995</v>
      </c>
      <c r="F75" s="444">
        <f t="shared" si="15"/>
        <v>499456.45700000005</v>
      </c>
      <c r="G75" s="444">
        <f t="shared" si="15"/>
        <v>450700.43</v>
      </c>
      <c r="H75" s="444">
        <f t="shared" si="15"/>
        <v>469597.73000000004</v>
      </c>
      <c r="I75" s="444">
        <f t="shared" si="15"/>
        <v>477841.35399999999</v>
      </c>
      <c r="J75" s="444">
        <f t="shared" si="15"/>
        <v>459753.163</v>
      </c>
      <c r="K75" s="444">
        <f t="shared" si="15"/>
        <v>470318.23300000001</v>
      </c>
      <c r="L75" s="444">
        <f t="shared" si="15"/>
        <v>455618.60099999997</v>
      </c>
      <c r="M75" s="445">
        <f t="shared" si="15"/>
        <v>468056.73600000003</v>
      </c>
      <c r="N75" s="420">
        <f t="shared" si="15"/>
        <v>5579139.1672</v>
      </c>
    </row>
  </sheetData>
  <pageMargins left="0.7" right="0.7" top="0.75" bottom="0.75" header="0.3" footer="0.3"/>
  <pageSetup orientation="portrait" r:id="rId1"/>
  <ignoredErrors>
    <ignoredError sqref="N11 N20 N23 N32 N41 N43 N49 N55 N69 N7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N75"/>
  <sheetViews>
    <sheetView zoomScaleNormal="100" workbookViewId="0">
      <selection activeCell="L39" sqref="L39"/>
    </sheetView>
  </sheetViews>
  <sheetFormatPr baseColWidth="10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384" width="11.42578125" style="8"/>
  </cols>
  <sheetData>
    <row r="1" spans="1:14" x14ac:dyDescent="0.25">
      <c r="A1" s="553" t="s">
        <v>172</v>
      </c>
    </row>
    <row r="3" spans="1:14" ht="14.25" thickBot="1" x14ac:dyDescent="0.3">
      <c r="A3" s="552" t="s">
        <v>513</v>
      </c>
    </row>
    <row r="4" spans="1:14" ht="14.25" thickBot="1" x14ac:dyDescent="0.3">
      <c r="A4" s="548" t="s">
        <v>387</v>
      </c>
      <c r="B4" s="551" t="s">
        <v>40</v>
      </c>
      <c r="C4" s="550" t="s">
        <v>41</v>
      </c>
      <c r="D4" s="550" t="s">
        <v>42</v>
      </c>
      <c r="E4" s="550" t="s">
        <v>43</v>
      </c>
      <c r="F4" s="550" t="s">
        <v>44</v>
      </c>
      <c r="G4" s="550" t="s">
        <v>45</v>
      </c>
      <c r="H4" s="550" t="s">
        <v>46</v>
      </c>
      <c r="I4" s="550" t="s">
        <v>47</v>
      </c>
      <c r="J4" s="550" t="s">
        <v>48</v>
      </c>
      <c r="K4" s="550" t="s">
        <v>49</v>
      </c>
      <c r="L4" s="550" t="s">
        <v>50</v>
      </c>
      <c r="M4" s="549" t="s">
        <v>51</v>
      </c>
      <c r="N4" s="548" t="s">
        <v>334</v>
      </c>
    </row>
    <row r="5" spans="1:14" ht="14.25" thickBot="1" x14ac:dyDescent="0.3">
      <c r="A5" s="406" t="s">
        <v>23</v>
      </c>
      <c r="B5" s="425">
        <f t="shared" ref="B5:N5" si="0">SUM(B6:B10)</f>
        <v>26838.906999999999</v>
      </c>
      <c r="C5" s="425">
        <f t="shared" si="0"/>
        <v>21830.199000000001</v>
      </c>
      <c r="D5" s="425">
        <f t="shared" si="0"/>
        <v>22350.870999999999</v>
      </c>
      <c r="E5" s="425">
        <f t="shared" si="0"/>
        <v>25386.400999999998</v>
      </c>
      <c r="F5" s="425">
        <f t="shared" si="0"/>
        <v>28808.019999999997</v>
      </c>
      <c r="G5" s="425">
        <f t="shared" si="0"/>
        <v>27013.681</v>
      </c>
      <c r="H5" s="425">
        <f t="shared" si="0"/>
        <v>25773.545999999998</v>
      </c>
      <c r="I5" s="425">
        <f t="shared" si="0"/>
        <v>28020.307000000001</v>
      </c>
      <c r="J5" s="425">
        <f t="shared" si="0"/>
        <v>24728.022000000001</v>
      </c>
      <c r="K5" s="425">
        <f t="shared" si="0"/>
        <v>23964.197</v>
      </c>
      <c r="L5" s="425">
        <f t="shared" si="0"/>
        <v>23199.523999999998</v>
      </c>
      <c r="M5" s="465">
        <f t="shared" si="0"/>
        <v>24989.828999999998</v>
      </c>
      <c r="N5" s="407">
        <f t="shared" si="0"/>
        <v>302903.50400000002</v>
      </c>
    </row>
    <row r="6" spans="1:14" ht="14.25" x14ac:dyDescent="0.3">
      <c r="A6" s="408" t="s">
        <v>336</v>
      </c>
      <c r="B6" s="428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30"/>
      <c r="N6" s="411">
        <f>SUM(B6:M6)</f>
        <v>0</v>
      </c>
    </row>
    <row r="7" spans="1:14" s="119" customFormat="1" ht="14.25" x14ac:dyDescent="0.3">
      <c r="A7" s="469" t="s">
        <v>380</v>
      </c>
      <c r="B7" s="555">
        <v>21131.649000000001</v>
      </c>
      <c r="C7" s="556">
        <v>15846.79</v>
      </c>
      <c r="D7" s="556">
        <v>15798.273999999999</v>
      </c>
      <c r="E7" s="556">
        <v>19642.8</v>
      </c>
      <c r="F7" s="556">
        <v>21535.87</v>
      </c>
      <c r="G7" s="556">
        <v>19812.307000000001</v>
      </c>
      <c r="H7" s="556">
        <v>19307.565999999999</v>
      </c>
      <c r="I7" s="556">
        <v>20167.741000000002</v>
      </c>
      <c r="J7" s="556">
        <v>18103.105</v>
      </c>
      <c r="K7" s="556">
        <v>21777.323</v>
      </c>
      <c r="L7" s="556">
        <v>16771.795999999998</v>
      </c>
      <c r="M7" s="557">
        <v>18449.080999999998</v>
      </c>
      <c r="N7" s="417">
        <f>SUM(B7:M7)</f>
        <v>228344.30200000003</v>
      </c>
    </row>
    <row r="8" spans="1:14" s="119" customFormat="1" ht="14.25" x14ac:dyDescent="0.3">
      <c r="A8" s="469" t="s">
        <v>388</v>
      </c>
      <c r="B8" s="555"/>
      <c r="C8" s="556"/>
      <c r="D8" s="556"/>
      <c r="E8" s="556"/>
      <c r="F8" s="556"/>
      <c r="G8" s="556"/>
      <c r="H8" s="556"/>
      <c r="I8" s="556"/>
      <c r="J8" s="556"/>
      <c r="K8" s="556">
        <v>-4991.3500000000004</v>
      </c>
      <c r="L8" s="556"/>
      <c r="M8" s="557"/>
      <c r="N8" s="417">
        <f>SUM(B8:M8)</f>
        <v>-4991.3500000000004</v>
      </c>
    </row>
    <row r="9" spans="1:14" s="119" customFormat="1" ht="14.25" x14ac:dyDescent="0.3">
      <c r="A9" s="469" t="s">
        <v>337</v>
      </c>
      <c r="B9" s="555">
        <v>5707.2579999999998</v>
      </c>
      <c r="C9" s="556">
        <v>5983.4089999999997</v>
      </c>
      <c r="D9" s="556">
        <v>6552.5969999999998</v>
      </c>
      <c r="E9" s="556">
        <v>5743.6009999999997</v>
      </c>
      <c r="F9" s="556">
        <v>7272.15</v>
      </c>
      <c r="G9" s="556">
        <v>7201.3739999999998</v>
      </c>
      <c r="H9" s="556">
        <v>6465.98</v>
      </c>
      <c r="I9" s="556">
        <v>7852.5659999999998</v>
      </c>
      <c r="J9" s="556">
        <v>6624.9170000000004</v>
      </c>
      <c r="K9" s="556">
        <v>13828.486000000001</v>
      </c>
      <c r="L9" s="556">
        <v>6434.1580000000004</v>
      </c>
      <c r="M9" s="557">
        <v>6540.7479999999996</v>
      </c>
      <c r="N9" s="417">
        <f>SUM(B9:M9)</f>
        <v>86207.243999999977</v>
      </c>
    </row>
    <row r="10" spans="1:14" s="119" customFormat="1" ht="15" thickBot="1" x14ac:dyDescent="0.35">
      <c r="A10" s="565" t="s">
        <v>338</v>
      </c>
      <c r="B10" s="561"/>
      <c r="C10" s="562"/>
      <c r="D10" s="562"/>
      <c r="E10" s="562"/>
      <c r="F10" s="562"/>
      <c r="G10" s="562"/>
      <c r="H10" s="562"/>
      <c r="I10" s="562"/>
      <c r="J10" s="562"/>
      <c r="K10" s="562">
        <v>-6650.2619999999997</v>
      </c>
      <c r="L10" s="562">
        <v>-6.43</v>
      </c>
      <c r="M10" s="563"/>
      <c r="N10" s="417">
        <f>SUM(B10:M10)</f>
        <v>-6656.692</v>
      </c>
    </row>
    <row r="11" spans="1:14" ht="14.25" thickBot="1" x14ac:dyDescent="0.3">
      <c r="A11" s="406" t="s">
        <v>339</v>
      </c>
      <c r="B11" s="425">
        <f>SUM(B12:B19)</f>
        <v>162866.304</v>
      </c>
      <c r="C11" s="425">
        <f t="shared" ref="C11:N11" si="1">SUM(C12:C19)</f>
        <v>136294.73599999998</v>
      </c>
      <c r="D11" s="425">
        <f t="shared" si="1"/>
        <v>150764.69400000002</v>
      </c>
      <c r="E11" s="425">
        <f t="shared" si="1"/>
        <v>160680.99100000001</v>
      </c>
      <c r="F11" s="425">
        <f t="shared" si="1"/>
        <v>176480.386</v>
      </c>
      <c r="G11" s="425">
        <f t="shared" si="1"/>
        <v>159917.08900000001</v>
      </c>
      <c r="H11" s="425">
        <f t="shared" si="1"/>
        <v>165809.421</v>
      </c>
      <c r="I11" s="425">
        <f t="shared" si="1"/>
        <v>170233.18799999999</v>
      </c>
      <c r="J11" s="425">
        <f t="shared" si="1"/>
        <v>159276.99799999999</v>
      </c>
      <c r="K11" s="425">
        <f t="shared" si="1"/>
        <v>155865.85699999999</v>
      </c>
      <c r="L11" s="425">
        <f t="shared" si="1"/>
        <v>161149.81400000001</v>
      </c>
      <c r="M11" s="465">
        <f t="shared" si="1"/>
        <v>177771.01500000001</v>
      </c>
      <c r="N11" s="407">
        <f t="shared" si="1"/>
        <v>1937110.493</v>
      </c>
    </row>
    <row r="12" spans="1:14" ht="14.25" x14ac:dyDescent="0.3">
      <c r="A12" s="408" t="s">
        <v>340</v>
      </c>
      <c r="B12" s="428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30"/>
      <c r="N12" s="409">
        <f t="shared" ref="N12:N19" si="2">SUM(B12:M12)</f>
        <v>0</v>
      </c>
    </row>
    <row r="13" spans="1:14" ht="14.25" x14ac:dyDescent="0.3">
      <c r="A13" s="408" t="s">
        <v>397</v>
      </c>
      <c r="B13" s="428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30"/>
      <c r="N13" s="409">
        <f t="shared" si="2"/>
        <v>0</v>
      </c>
    </row>
    <row r="14" spans="1:14" s="119" customFormat="1" ht="14.25" x14ac:dyDescent="0.3">
      <c r="A14" s="469" t="s">
        <v>341</v>
      </c>
      <c r="B14" s="555">
        <v>-11210.355</v>
      </c>
      <c r="C14" s="556">
        <v>-11564.924999999999</v>
      </c>
      <c r="D14" s="556">
        <v>-17543.656999999999</v>
      </c>
      <c r="E14" s="556"/>
      <c r="F14" s="556"/>
      <c r="G14" s="556"/>
      <c r="H14" s="556"/>
      <c r="I14" s="556">
        <v>-1528.84</v>
      </c>
      <c r="J14" s="556">
        <v>-3512.4549999999999</v>
      </c>
      <c r="K14" s="556"/>
      <c r="L14" s="556"/>
      <c r="M14" s="557">
        <v>-2996.36</v>
      </c>
      <c r="N14" s="416">
        <f t="shared" si="2"/>
        <v>-48356.591999999997</v>
      </c>
    </row>
    <row r="15" spans="1:14" s="119" customFormat="1" ht="14.25" x14ac:dyDescent="0.3">
      <c r="A15" s="469" t="s">
        <v>342</v>
      </c>
      <c r="B15" s="555"/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7"/>
      <c r="N15" s="416">
        <f t="shared" si="2"/>
        <v>0</v>
      </c>
    </row>
    <row r="16" spans="1:14" s="119" customFormat="1" ht="14.25" x14ac:dyDescent="0.3">
      <c r="A16" s="469" t="s">
        <v>343</v>
      </c>
      <c r="B16" s="555">
        <v>116833.54700000001</v>
      </c>
      <c r="C16" s="556">
        <v>89952.835999999996</v>
      </c>
      <c r="D16" s="556">
        <v>122194.069</v>
      </c>
      <c r="E16" s="556">
        <v>114152.51700000001</v>
      </c>
      <c r="F16" s="556">
        <v>122336.35799999999</v>
      </c>
      <c r="G16" s="556">
        <v>113661.686</v>
      </c>
      <c r="H16" s="556">
        <v>126603.878</v>
      </c>
      <c r="I16" s="556">
        <v>115861.223</v>
      </c>
      <c r="J16" s="556">
        <v>112467.762</v>
      </c>
      <c r="K16" s="556">
        <v>111091.844</v>
      </c>
      <c r="L16" s="556">
        <v>114976.302</v>
      </c>
      <c r="M16" s="557">
        <v>132350.837</v>
      </c>
      <c r="N16" s="416">
        <f t="shared" si="2"/>
        <v>1392482.8589999999</v>
      </c>
    </row>
    <row r="17" spans="1:14" s="119" customFormat="1" ht="14.25" x14ac:dyDescent="0.3">
      <c r="A17" s="469" t="s">
        <v>344</v>
      </c>
      <c r="B17" s="555">
        <v>-31.4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7"/>
      <c r="N17" s="416">
        <f t="shared" si="2"/>
        <v>-31.4</v>
      </c>
    </row>
    <row r="18" spans="1:14" s="119" customFormat="1" ht="14.25" x14ac:dyDescent="0.3">
      <c r="A18" s="469" t="s">
        <v>345</v>
      </c>
      <c r="B18" s="555">
        <v>57274.512000000002</v>
      </c>
      <c r="C18" s="556">
        <v>57906.824999999997</v>
      </c>
      <c r="D18" s="556">
        <v>46114.281999999999</v>
      </c>
      <c r="E18" s="556">
        <v>46528.474000000002</v>
      </c>
      <c r="F18" s="556">
        <v>54144.027999999998</v>
      </c>
      <c r="G18" s="556">
        <v>46255.402999999998</v>
      </c>
      <c r="H18" s="556">
        <v>39205.542999999998</v>
      </c>
      <c r="I18" s="556">
        <v>55900.805</v>
      </c>
      <c r="J18" s="556">
        <v>50321.690999999999</v>
      </c>
      <c r="K18" s="556">
        <v>44774.012999999999</v>
      </c>
      <c r="L18" s="556">
        <v>46173.512000000002</v>
      </c>
      <c r="M18" s="557">
        <v>48416.538</v>
      </c>
      <c r="N18" s="416">
        <f t="shared" si="2"/>
        <v>593015.62599999993</v>
      </c>
    </row>
    <row r="19" spans="1:14" ht="15" thickBot="1" x14ac:dyDescent="0.35">
      <c r="A19" s="414" t="s">
        <v>510</v>
      </c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554"/>
      <c r="N19" s="409">
        <f t="shared" si="2"/>
        <v>0</v>
      </c>
    </row>
    <row r="20" spans="1:14" ht="14.25" thickBot="1" x14ac:dyDescent="0.3">
      <c r="A20" s="406" t="s">
        <v>24</v>
      </c>
      <c r="B20" s="425">
        <f t="shared" ref="B20:N20" si="3">SUM(B21:B22)</f>
        <v>56272.972000000002</v>
      </c>
      <c r="C20" s="425">
        <f t="shared" si="3"/>
        <v>48305.036</v>
      </c>
      <c r="D20" s="425">
        <f t="shared" si="3"/>
        <v>45858.764999999999</v>
      </c>
      <c r="E20" s="425">
        <f t="shared" si="3"/>
        <v>43432.006000000001</v>
      </c>
      <c r="F20" s="425">
        <f t="shared" si="3"/>
        <v>51029.777000000002</v>
      </c>
      <c r="G20" s="425">
        <f t="shared" si="3"/>
        <v>51197.170999999995</v>
      </c>
      <c r="H20" s="425">
        <f t="shared" si="3"/>
        <v>47940.485000000001</v>
      </c>
      <c r="I20" s="425">
        <f t="shared" si="3"/>
        <v>47886.698999999993</v>
      </c>
      <c r="J20" s="425">
        <f t="shared" si="3"/>
        <v>52447.801000000007</v>
      </c>
      <c r="K20" s="425">
        <f t="shared" si="3"/>
        <v>45080.667999999998</v>
      </c>
      <c r="L20" s="425">
        <f t="shared" si="3"/>
        <v>42792.316000000006</v>
      </c>
      <c r="M20" s="465">
        <f t="shared" si="3"/>
        <v>57425.176000000007</v>
      </c>
      <c r="N20" s="407">
        <f t="shared" si="3"/>
        <v>589668.87199999997</v>
      </c>
    </row>
    <row r="21" spans="1:14" s="119" customFormat="1" ht="14.25" x14ac:dyDescent="0.3">
      <c r="A21" s="564" t="s">
        <v>346</v>
      </c>
      <c r="B21" s="590">
        <v>55291.243000000002</v>
      </c>
      <c r="C21" s="591">
        <v>46946.281000000003</v>
      </c>
      <c r="D21" s="591">
        <v>37157.635999999999</v>
      </c>
      <c r="E21" s="591">
        <v>41993.025000000001</v>
      </c>
      <c r="F21" s="591">
        <v>40429.347000000002</v>
      </c>
      <c r="G21" s="591">
        <v>40398.305999999997</v>
      </c>
      <c r="H21" s="591">
        <v>36190.593999999997</v>
      </c>
      <c r="I21" s="591">
        <v>36048.934999999998</v>
      </c>
      <c r="J21" s="591">
        <v>41469.139000000003</v>
      </c>
      <c r="K21" s="591">
        <v>43606.756000000001</v>
      </c>
      <c r="L21" s="591">
        <v>43037.728000000003</v>
      </c>
      <c r="M21" s="592">
        <v>67236.210000000006</v>
      </c>
      <c r="N21" s="416">
        <f>SUM(B21:M21)</f>
        <v>529805.19999999995</v>
      </c>
    </row>
    <row r="22" spans="1:14" s="119" customFormat="1" ht="15" thickBot="1" x14ac:dyDescent="0.35">
      <c r="A22" s="565" t="s">
        <v>347</v>
      </c>
      <c r="B22" s="561">
        <v>981.72900000000004</v>
      </c>
      <c r="C22" s="562">
        <v>1358.7550000000001</v>
      </c>
      <c r="D22" s="562">
        <v>8701.1290000000008</v>
      </c>
      <c r="E22" s="562">
        <v>1438.981</v>
      </c>
      <c r="F22" s="562">
        <v>10600.43</v>
      </c>
      <c r="G22" s="562">
        <v>10798.865</v>
      </c>
      <c r="H22" s="562">
        <v>11749.891</v>
      </c>
      <c r="I22" s="562">
        <v>11837.763999999999</v>
      </c>
      <c r="J22" s="562">
        <v>10978.662</v>
      </c>
      <c r="K22" s="562">
        <v>1473.912</v>
      </c>
      <c r="L22" s="562">
        <v>-245.41200000000001</v>
      </c>
      <c r="M22" s="563">
        <v>-9811.0339999999997</v>
      </c>
      <c r="N22" s="418">
        <f>SUM(B22:M22)</f>
        <v>59863.671999999991</v>
      </c>
    </row>
    <row r="23" spans="1:14" ht="14.25" thickBot="1" x14ac:dyDescent="0.3">
      <c r="A23" s="406" t="s">
        <v>348</v>
      </c>
      <c r="B23" s="425">
        <f t="shared" ref="B23:N23" si="4">SUM(B24:B31)</f>
        <v>179842.41400000002</v>
      </c>
      <c r="C23" s="425">
        <f t="shared" si="4"/>
        <v>135503.51800000001</v>
      </c>
      <c r="D23" s="425">
        <f t="shared" si="4"/>
        <v>145372.807</v>
      </c>
      <c r="E23" s="425">
        <f t="shared" si="4"/>
        <v>146587.59600000002</v>
      </c>
      <c r="F23" s="425">
        <f t="shared" si="4"/>
        <v>174155.56600000002</v>
      </c>
      <c r="G23" s="425">
        <f t="shared" si="4"/>
        <v>165700.84</v>
      </c>
      <c r="H23" s="425">
        <f t="shared" si="4"/>
        <v>165174.40899999999</v>
      </c>
      <c r="I23" s="425">
        <f t="shared" si="4"/>
        <v>175394.03200000001</v>
      </c>
      <c r="J23" s="425">
        <f t="shared" si="4"/>
        <v>152699.19900000002</v>
      </c>
      <c r="K23" s="425">
        <f t="shared" si="4"/>
        <v>149920.32800000001</v>
      </c>
      <c r="L23" s="425">
        <f t="shared" si="4"/>
        <v>140296.15299999999</v>
      </c>
      <c r="M23" s="465">
        <f t="shared" si="4"/>
        <v>154007.59099999996</v>
      </c>
      <c r="N23" s="407">
        <f t="shared" si="4"/>
        <v>1884654.4530000007</v>
      </c>
    </row>
    <row r="24" spans="1:14" s="119" customFormat="1" ht="14.25" x14ac:dyDescent="0.3">
      <c r="A24" s="564" t="s">
        <v>381</v>
      </c>
      <c r="B24" s="555">
        <v>2534.4720000000002</v>
      </c>
      <c r="C24" s="555">
        <v>441.46100000000001</v>
      </c>
      <c r="D24" s="555">
        <v>321.488</v>
      </c>
      <c r="E24" s="555"/>
      <c r="F24" s="555">
        <v>-2661.1750000000002</v>
      </c>
      <c r="G24" s="555">
        <v>1299.3969999999999</v>
      </c>
      <c r="H24" s="555">
        <v>3503.0770000000002</v>
      </c>
      <c r="I24" s="555">
        <v>6572.3329999999996</v>
      </c>
      <c r="J24" s="555">
        <v>-1757.7429999999999</v>
      </c>
      <c r="K24" s="555"/>
      <c r="L24" s="555"/>
      <c r="M24" s="597">
        <v>580.52300000000002</v>
      </c>
      <c r="N24" s="416">
        <f t="shared" ref="N24:N31" si="5">SUM(B24:M24)</f>
        <v>10833.832999999999</v>
      </c>
    </row>
    <row r="25" spans="1:14" s="119" customFormat="1" ht="14.25" x14ac:dyDescent="0.3">
      <c r="A25" s="564" t="s">
        <v>398</v>
      </c>
      <c r="B25" s="558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60"/>
      <c r="N25" s="416">
        <f t="shared" si="5"/>
        <v>0</v>
      </c>
    </row>
    <row r="26" spans="1:14" s="119" customFormat="1" ht="14.25" x14ac:dyDescent="0.3">
      <c r="A26" s="469" t="s">
        <v>310</v>
      </c>
      <c r="B26" s="555">
        <v>177307.94200000001</v>
      </c>
      <c r="C26" s="556">
        <v>135062.057</v>
      </c>
      <c r="D26" s="556">
        <v>145051.31899999999</v>
      </c>
      <c r="E26" s="556">
        <v>188272.74799999999</v>
      </c>
      <c r="F26" s="556">
        <v>195887.633</v>
      </c>
      <c r="G26" s="556">
        <v>213343.93299999999</v>
      </c>
      <c r="H26" s="556">
        <v>160487.87400000001</v>
      </c>
      <c r="I26" s="556">
        <v>235866.20699999999</v>
      </c>
      <c r="J26" s="556">
        <v>190289.26500000001</v>
      </c>
      <c r="K26" s="556">
        <v>210798.6</v>
      </c>
      <c r="L26" s="556">
        <v>174637.791</v>
      </c>
      <c r="M26" s="557">
        <v>201577.53599999999</v>
      </c>
      <c r="N26" s="416">
        <f t="shared" si="5"/>
        <v>2228582.9050000003</v>
      </c>
    </row>
    <row r="27" spans="1:14" s="119" customFormat="1" ht="14.25" x14ac:dyDescent="0.3">
      <c r="A27" s="469" t="s">
        <v>349</v>
      </c>
      <c r="B27" s="555"/>
      <c r="C27" s="556"/>
      <c r="D27" s="556"/>
      <c r="E27" s="556">
        <v>1579.5340000000001</v>
      </c>
      <c r="F27" s="556">
        <v>3327.9960000000001</v>
      </c>
      <c r="G27" s="556"/>
      <c r="H27" s="556">
        <v>1265.1469999999999</v>
      </c>
      <c r="I27" s="556">
        <v>1055.116</v>
      </c>
      <c r="J27" s="556"/>
      <c r="K27" s="556">
        <v>3145.7379999999998</v>
      </c>
      <c r="L27" s="556">
        <v>-3350.07</v>
      </c>
      <c r="M27" s="557"/>
      <c r="N27" s="416">
        <f t="shared" si="5"/>
        <v>7023.4610000000011</v>
      </c>
    </row>
    <row r="28" spans="1:14" s="119" customFormat="1" ht="14.25" x14ac:dyDescent="0.3">
      <c r="A28" s="469" t="s">
        <v>350</v>
      </c>
      <c r="B28" s="555"/>
      <c r="C28" s="556"/>
      <c r="D28" s="556"/>
      <c r="E28" s="556"/>
      <c r="F28" s="556"/>
      <c r="G28" s="556"/>
      <c r="H28" s="556"/>
      <c r="I28" s="556">
        <v>114.01600000000001</v>
      </c>
      <c r="J28" s="556">
        <v>371.21499999999997</v>
      </c>
      <c r="K28" s="556">
        <v>3913.0309999999999</v>
      </c>
      <c r="L28" s="556">
        <v>58.863</v>
      </c>
      <c r="M28" s="557">
        <v>285.66899999999998</v>
      </c>
      <c r="N28" s="416">
        <f t="shared" si="5"/>
        <v>4742.7939999999999</v>
      </c>
    </row>
    <row r="29" spans="1:14" s="119" customFormat="1" ht="14.25" x14ac:dyDescent="0.3">
      <c r="A29" s="469" t="s">
        <v>382</v>
      </c>
      <c r="B29" s="555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7"/>
      <c r="N29" s="416">
        <f t="shared" si="5"/>
        <v>0</v>
      </c>
    </row>
    <row r="30" spans="1:14" s="119" customFormat="1" ht="14.25" x14ac:dyDescent="0.3">
      <c r="A30" s="469" t="s">
        <v>309</v>
      </c>
      <c r="B30" s="555"/>
      <c r="C30" s="556"/>
      <c r="D30" s="556"/>
      <c r="E30" s="556">
        <v>-43264.686000000002</v>
      </c>
      <c r="F30" s="556">
        <v>-22398.887999999999</v>
      </c>
      <c r="G30" s="556">
        <v>-48942.49</v>
      </c>
      <c r="H30" s="556">
        <v>-81.688999999999993</v>
      </c>
      <c r="I30" s="556">
        <v>-68213.64</v>
      </c>
      <c r="J30" s="556">
        <v>-36203.538</v>
      </c>
      <c r="K30" s="556">
        <v>-67937.040999999997</v>
      </c>
      <c r="L30" s="556">
        <v>-31050.431</v>
      </c>
      <c r="M30" s="557">
        <v>-48436.137000000002</v>
      </c>
      <c r="N30" s="416">
        <f t="shared" si="5"/>
        <v>-366528.53999999992</v>
      </c>
    </row>
    <row r="31" spans="1:14" ht="15" thickBot="1" x14ac:dyDescent="0.35">
      <c r="A31" s="412" t="s">
        <v>351</v>
      </c>
      <c r="B31" s="434"/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6"/>
      <c r="N31" s="409">
        <f t="shared" si="5"/>
        <v>0</v>
      </c>
    </row>
    <row r="32" spans="1:14" ht="14.25" thickBot="1" x14ac:dyDescent="0.3">
      <c r="A32" s="406" t="s">
        <v>352</v>
      </c>
      <c r="B32" s="425">
        <f>SUM(B33:B40)</f>
        <v>46260.61</v>
      </c>
      <c r="C32" s="425">
        <f t="shared" ref="C32:N32" si="6">SUM(C33:C40)</f>
        <v>63923.456000000006</v>
      </c>
      <c r="D32" s="425">
        <f t="shared" si="6"/>
        <v>60096.517000000007</v>
      </c>
      <c r="E32" s="425">
        <f t="shared" si="6"/>
        <v>65393.462</v>
      </c>
      <c r="F32" s="425">
        <f t="shared" si="6"/>
        <v>76513.736000000004</v>
      </c>
      <c r="G32" s="425">
        <f t="shared" si="6"/>
        <v>53545.646000000001</v>
      </c>
      <c r="H32" s="425">
        <f t="shared" si="6"/>
        <v>72287.347999999998</v>
      </c>
      <c r="I32" s="425">
        <f t="shared" si="6"/>
        <v>35092.508999999998</v>
      </c>
      <c r="J32" s="425">
        <f t="shared" si="6"/>
        <v>82283.75</v>
      </c>
      <c r="K32" s="425">
        <f t="shared" si="6"/>
        <v>72530.803</v>
      </c>
      <c r="L32" s="425">
        <f t="shared" si="6"/>
        <v>75952.978999999992</v>
      </c>
      <c r="M32" s="465">
        <f t="shared" si="6"/>
        <v>72563.546000000002</v>
      </c>
      <c r="N32" s="407">
        <f t="shared" si="6"/>
        <v>776444.36200000008</v>
      </c>
    </row>
    <row r="33" spans="1:14" s="119" customFormat="1" ht="14.25" x14ac:dyDescent="0.3">
      <c r="A33" s="564" t="s">
        <v>311</v>
      </c>
      <c r="B33" s="590">
        <v>730.11400000000003</v>
      </c>
      <c r="C33" s="591">
        <v>-752.82</v>
      </c>
      <c r="D33" s="591">
        <v>-871.34</v>
      </c>
      <c r="E33" s="591">
        <v>1139.1320000000001</v>
      </c>
      <c r="F33" s="591">
        <v>-2742.634</v>
      </c>
      <c r="G33" s="591">
        <v>1606.325</v>
      </c>
      <c r="H33" s="591">
        <v>-12.445</v>
      </c>
      <c r="I33" s="591">
        <v>-33.640999999999998</v>
      </c>
      <c r="J33" s="591">
        <v>1001.769</v>
      </c>
      <c r="K33" s="591">
        <v>-302.97800000000001</v>
      </c>
      <c r="L33" s="591">
        <v>-509.50200000000001</v>
      </c>
      <c r="M33" s="592">
        <v>-2875.6669999999999</v>
      </c>
      <c r="N33" s="416">
        <f t="shared" ref="N33:N38" si="7">SUM(B33:M33)</f>
        <v>-3623.6869999999999</v>
      </c>
    </row>
    <row r="34" spans="1:14" s="119" customFormat="1" ht="14.25" x14ac:dyDescent="0.3">
      <c r="A34" s="469" t="s">
        <v>383</v>
      </c>
      <c r="B34" s="555"/>
      <c r="C34" s="556"/>
      <c r="D34" s="556">
        <v>20126.848000000002</v>
      </c>
      <c r="E34" s="556"/>
      <c r="F34" s="556"/>
      <c r="G34" s="556"/>
      <c r="H34" s="556"/>
      <c r="I34" s="556"/>
      <c r="J34" s="556">
        <v>20027.467000000001</v>
      </c>
      <c r="K34" s="556"/>
      <c r="L34" s="556"/>
      <c r="M34" s="557"/>
      <c r="N34" s="416">
        <f t="shared" si="7"/>
        <v>40154.315000000002</v>
      </c>
    </row>
    <row r="35" spans="1:14" s="119" customFormat="1" ht="14.25" x14ac:dyDescent="0.3">
      <c r="A35" s="469" t="s">
        <v>353</v>
      </c>
      <c r="B35" s="555"/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7"/>
      <c r="N35" s="416">
        <f t="shared" si="7"/>
        <v>0</v>
      </c>
    </row>
    <row r="36" spans="1:14" s="119" customFormat="1" ht="14.25" x14ac:dyDescent="0.3">
      <c r="A36" s="469" t="s">
        <v>354</v>
      </c>
      <c r="B36" s="555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7"/>
      <c r="N36" s="416">
        <f t="shared" si="7"/>
        <v>0</v>
      </c>
    </row>
    <row r="37" spans="1:14" s="119" customFormat="1" ht="14.25" x14ac:dyDescent="0.3">
      <c r="A37" s="469" t="s">
        <v>355</v>
      </c>
      <c r="B37" s="555">
        <v>28259.851999999999</v>
      </c>
      <c r="C37" s="556">
        <v>23032.026999999998</v>
      </c>
      <c r="D37" s="556">
        <v>1449.461</v>
      </c>
      <c r="E37" s="556">
        <v>31793.333999999999</v>
      </c>
      <c r="F37" s="556">
        <v>36943.599000000002</v>
      </c>
      <c r="G37" s="556">
        <v>22336.308000000001</v>
      </c>
      <c r="H37" s="556">
        <v>23642.25</v>
      </c>
      <c r="I37" s="556">
        <v>20284.368999999999</v>
      </c>
      <c r="J37" s="556">
        <v>-5182.3770000000004</v>
      </c>
      <c r="K37" s="556">
        <v>10253.924000000001</v>
      </c>
      <c r="L37" s="556">
        <v>-1502.1289999999999</v>
      </c>
      <c r="M37" s="557"/>
      <c r="N37" s="416">
        <f t="shared" si="7"/>
        <v>191310.61800000002</v>
      </c>
    </row>
    <row r="38" spans="1:14" s="119" customFormat="1" ht="14.25" x14ac:dyDescent="0.3">
      <c r="A38" s="469" t="s">
        <v>356</v>
      </c>
      <c r="B38" s="555">
        <v>17270.644</v>
      </c>
      <c r="C38" s="556">
        <v>41644.249000000003</v>
      </c>
      <c r="D38" s="556">
        <v>39391.548000000003</v>
      </c>
      <c r="E38" s="556">
        <v>32460.995999999999</v>
      </c>
      <c r="F38" s="556">
        <v>42312.771000000001</v>
      </c>
      <c r="G38" s="556">
        <v>29603.012999999999</v>
      </c>
      <c r="H38" s="556">
        <v>48657.542999999998</v>
      </c>
      <c r="I38" s="556">
        <v>14841.781000000001</v>
      </c>
      <c r="J38" s="556">
        <v>41699.347000000002</v>
      </c>
      <c r="K38" s="556">
        <v>48585.881000000001</v>
      </c>
      <c r="L38" s="556">
        <v>51197.648999999998</v>
      </c>
      <c r="M38" s="557">
        <v>65859.929000000004</v>
      </c>
      <c r="N38" s="416">
        <f t="shared" si="7"/>
        <v>473525.35100000002</v>
      </c>
    </row>
    <row r="39" spans="1:14" s="119" customFormat="1" ht="14.25" x14ac:dyDescent="0.3">
      <c r="A39" s="469" t="s">
        <v>511</v>
      </c>
      <c r="B39" s="555"/>
      <c r="C39" s="556"/>
      <c r="D39" s="556"/>
      <c r="E39" s="556"/>
      <c r="F39" s="556"/>
      <c r="G39" s="556"/>
      <c r="H39" s="556"/>
      <c r="I39" s="556"/>
      <c r="J39" s="556"/>
      <c r="K39" s="556"/>
      <c r="L39" s="556">
        <v>2826.2460000000001</v>
      </c>
      <c r="M39" s="557">
        <v>2122</v>
      </c>
      <c r="N39" s="416">
        <f t="shared" ref="N39:N42" si="8">SUM(B39:M39)</f>
        <v>4948.2460000000001</v>
      </c>
    </row>
    <row r="40" spans="1:14" s="119" customFormat="1" ht="15" thickBot="1" x14ac:dyDescent="0.35">
      <c r="A40" s="589" t="s">
        <v>512</v>
      </c>
      <c r="B40" s="594"/>
      <c r="C40" s="594"/>
      <c r="D40" s="594"/>
      <c r="E40" s="594"/>
      <c r="F40" s="594"/>
      <c r="G40" s="594"/>
      <c r="H40" s="594"/>
      <c r="I40" s="594"/>
      <c r="J40" s="594">
        <v>24737.544000000002</v>
      </c>
      <c r="K40" s="594">
        <v>13993.976000000001</v>
      </c>
      <c r="L40" s="594">
        <v>23940.715</v>
      </c>
      <c r="M40" s="598">
        <v>7457.2839999999997</v>
      </c>
      <c r="N40" s="416">
        <f t="shared" si="8"/>
        <v>70129.519</v>
      </c>
    </row>
    <row r="41" spans="1:14" ht="14.25" thickBot="1" x14ac:dyDescent="0.3">
      <c r="A41" s="406" t="s">
        <v>357</v>
      </c>
      <c r="B41" s="425">
        <f t="shared" ref="B41:N41" si="9">SUM(B42)</f>
        <v>0</v>
      </c>
      <c r="C41" s="425">
        <f t="shared" si="9"/>
        <v>0</v>
      </c>
      <c r="D41" s="425">
        <f t="shared" si="9"/>
        <v>0</v>
      </c>
      <c r="E41" s="425">
        <f t="shared" si="9"/>
        <v>0</v>
      </c>
      <c r="F41" s="425">
        <f t="shared" si="9"/>
        <v>0</v>
      </c>
      <c r="G41" s="425">
        <f t="shared" si="9"/>
        <v>0</v>
      </c>
      <c r="H41" s="425">
        <f t="shared" si="9"/>
        <v>0</v>
      </c>
      <c r="I41" s="425">
        <f t="shared" si="9"/>
        <v>0</v>
      </c>
      <c r="J41" s="425">
        <f t="shared" si="9"/>
        <v>0</v>
      </c>
      <c r="K41" s="425">
        <f t="shared" si="9"/>
        <v>0</v>
      </c>
      <c r="L41" s="425">
        <f t="shared" si="9"/>
        <v>0</v>
      </c>
      <c r="M41" s="465">
        <f t="shared" si="9"/>
        <v>0</v>
      </c>
      <c r="N41" s="407">
        <f t="shared" si="9"/>
        <v>0</v>
      </c>
    </row>
    <row r="42" spans="1:14" ht="15" thickBot="1" x14ac:dyDescent="0.35">
      <c r="A42" s="414" t="s">
        <v>358</v>
      </c>
      <c r="B42" s="437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9"/>
      <c r="N42" s="409">
        <f t="shared" si="8"/>
        <v>0</v>
      </c>
    </row>
    <row r="43" spans="1:14" ht="14.25" thickBot="1" x14ac:dyDescent="0.3">
      <c r="A43" s="406" t="s">
        <v>359</v>
      </c>
      <c r="B43" s="425">
        <f t="shared" ref="B43:N43" si="10">SUM(B44:B48)</f>
        <v>7783.1239999999998</v>
      </c>
      <c r="C43" s="425">
        <f t="shared" si="10"/>
        <v>3510.6170000000002</v>
      </c>
      <c r="D43" s="425">
        <f t="shared" si="10"/>
        <v>13401.662</v>
      </c>
      <c r="E43" s="425">
        <f t="shared" si="10"/>
        <v>-278.29500000000007</v>
      </c>
      <c r="F43" s="425">
        <f t="shared" si="10"/>
        <v>8812.0490000000009</v>
      </c>
      <c r="G43" s="425">
        <f t="shared" si="10"/>
        <v>8777.117000000002</v>
      </c>
      <c r="H43" s="425">
        <f t="shared" si="10"/>
        <v>1665.104</v>
      </c>
      <c r="I43" s="425">
        <f t="shared" si="10"/>
        <v>949.49200000000019</v>
      </c>
      <c r="J43" s="425">
        <f t="shared" si="10"/>
        <v>4763.7199999999993</v>
      </c>
      <c r="K43" s="425">
        <f t="shared" si="10"/>
        <v>2157.4021000000002</v>
      </c>
      <c r="L43" s="425">
        <f t="shared" si="10"/>
        <v>-6392.7209999999995</v>
      </c>
      <c r="M43" s="465">
        <f t="shared" si="10"/>
        <v>15569.297000000002</v>
      </c>
      <c r="N43" s="407">
        <f t="shared" si="10"/>
        <v>60718.568099999989</v>
      </c>
    </row>
    <row r="44" spans="1:14" s="119" customFormat="1" ht="14.25" x14ac:dyDescent="0.3">
      <c r="A44" s="564" t="s">
        <v>384</v>
      </c>
      <c r="B44" s="555"/>
      <c r="C44" s="555">
        <v>539.20299999999997</v>
      </c>
      <c r="D44" s="555">
        <v>722.37599999999998</v>
      </c>
      <c r="E44" s="555">
        <v>241.06800000000001</v>
      </c>
      <c r="F44" s="555"/>
      <c r="G44" s="555">
        <v>486.98599999999999</v>
      </c>
      <c r="H44" s="555">
        <v>688.67600000000004</v>
      </c>
      <c r="I44" s="555"/>
      <c r="J44" s="555">
        <v>2253.1999999999998</v>
      </c>
      <c r="K44" s="555">
        <v>1E-4</v>
      </c>
      <c r="L44" s="555"/>
      <c r="M44" s="597"/>
      <c r="N44" s="416">
        <f>SUM(B44:M44)</f>
        <v>4931.5091000000002</v>
      </c>
    </row>
    <row r="45" spans="1:14" s="119" customFormat="1" ht="14.25" x14ac:dyDescent="0.3">
      <c r="A45" s="469" t="s">
        <v>360</v>
      </c>
      <c r="B45" s="555">
        <v>7783.1239999999998</v>
      </c>
      <c r="C45" s="556">
        <v>2971.4140000000002</v>
      </c>
      <c r="D45" s="556">
        <v>11370.385</v>
      </c>
      <c r="E45" s="556">
        <v>2741.4569999999999</v>
      </c>
      <c r="F45" s="556">
        <v>10887.851000000001</v>
      </c>
      <c r="G45" s="556">
        <v>10844.34</v>
      </c>
      <c r="H45" s="556">
        <v>976.428</v>
      </c>
      <c r="I45" s="556">
        <v>3883.5680000000002</v>
      </c>
      <c r="J45" s="556">
        <v>5192.8249999999998</v>
      </c>
      <c r="K45" s="556">
        <v>2157.402</v>
      </c>
      <c r="L45" s="556">
        <v>-4286.8209999999999</v>
      </c>
      <c r="M45" s="557">
        <v>16993.989000000001</v>
      </c>
      <c r="N45" s="417">
        <f>SUM(B45:M45)</f>
        <v>71515.962</v>
      </c>
    </row>
    <row r="46" spans="1:14" s="119" customFormat="1" ht="14.25" x14ac:dyDescent="0.3">
      <c r="A46" s="469" t="s">
        <v>385</v>
      </c>
      <c r="B46" s="555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7"/>
      <c r="N46" s="417">
        <f>SUM(B46:M46)</f>
        <v>0</v>
      </c>
    </row>
    <row r="47" spans="1:14" s="119" customFormat="1" ht="14.25" x14ac:dyDescent="0.3">
      <c r="A47" s="565" t="s">
        <v>361</v>
      </c>
      <c r="B47" s="561"/>
      <c r="C47" s="562"/>
      <c r="D47" s="562">
        <v>1308.9010000000001</v>
      </c>
      <c r="E47" s="562">
        <v>-3260.82</v>
      </c>
      <c r="F47" s="562">
        <v>-2075.8020000000001</v>
      </c>
      <c r="G47" s="562">
        <v>-2554.2089999999998</v>
      </c>
      <c r="H47" s="562"/>
      <c r="I47" s="562">
        <v>-2934.076</v>
      </c>
      <c r="J47" s="562">
        <v>-2682.3049999999998</v>
      </c>
      <c r="K47" s="562"/>
      <c r="L47" s="562">
        <v>-2105.9</v>
      </c>
      <c r="M47" s="563">
        <v>-1424.692</v>
      </c>
      <c r="N47" s="417">
        <f>SUM(B47:M47)</f>
        <v>-15728.903000000002</v>
      </c>
    </row>
    <row r="48" spans="1:14" ht="15" thickBot="1" x14ac:dyDescent="0.35">
      <c r="A48" s="412" t="s">
        <v>405</v>
      </c>
      <c r="B48" s="434"/>
      <c r="C48" s="435"/>
      <c r="D48" s="435"/>
      <c r="E48" s="435"/>
      <c r="F48" s="435"/>
      <c r="G48" s="432"/>
      <c r="H48" s="435"/>
      <c r="I48" s="435"/>
      <c r="J48" s="435"/>
      <c r="K48" s="435"/>
      <c r="L48" s="435"/>
      <c r="M48" s="436"/>
      <c r="N48" s="413">
        <f>SUM(B48:M48)</f>
        <v>0</v>
      </c>
    </row>
    <row r="49" spans="1:14" ht="14.25" thickBot="1" x14ac:dyDescent="0.3">
      <c r="A49" s="406" t="s">
        <v>362</v>
      </c>
      <c r="B49" s="425">
        <f t="shared" ref="B49:N49" si="11">SUM(B50:B54)</f>
        <v>18528.134000000002</v>
      </c>
      <c r="C49" s="425">
        <f t="shared" si="11"/>
        <v>4721.0290000000005</v>
      </c>
      <c r="D49" s="425">
        <f t="shared" si="11"/>
        <v>7473.1980000000003</v>
      </c>
      <c r="E49" s="425">
        <f t="shared" si="11"/>
        <v>-1975.0429999999999</v>
      </c>
      <c r="F49" s="425">
        <f t="shared" si="11"/>
        <v>5243.1440000000002</v>
      </c>
      <c r="G49" s="425">
        <f t="shared" si="11"/>
        <v>9742.4150000000009</v>
      </c>
      <c r="H49" s="425">
        <f t="shared" si="11"/>
        <v>-2254.4719999999998</v>
      </c>
      <c r="I49" s="425">
        <f t="shared" si="11"/>
        <v>12407.268</v>
      </c>
      <c r="J49" s="425">
        <f t="shared" si="11"/>
        <v>4433.8559999999998</v>
      </c>
      <c r="K49" s="425">
        <f t="shared" si="11"/>
        <v>488.79200000000037</v>
      </c>
      <c r="L49" s="425">
        <f t="shared" si="11"/>
        <v>13413.960999999999</v>
      </c>
      <c r="M49" s="465">
        <f t="shared" si="11"/>
        <v>5132.8640000000005</v>
      </c>
      <c r="N49" s="407">
        <f t="shared" si="11"/>
        <v>77355.145999999993</v>
      </c>
    </row>
    <row r="50" spans="1:14" s="119" customFormat="1" ht="14.25" x14ac:dyDescent="0.3">
      <c r="A50" s="564" t="s">
        <v>363</v>
      </c>
      <c r="B50" s="590"/>
      <c r="C50" s="591">
        <v>-535.82000000000005</v>
      </c>
      <c r="D50" s="591">
        <v>-1467.2049999999999</v>
      </c>
      <c r="E50" s="591">
        <v>-1987.9069999999999</v>
      </c>
      <c r="F50" s="591">
        <v>-2019.2950000000001</v>
      </c>
      <c r="G50" s="591">
        <v>624.70699999999999</v>
      </c>
      <c r="H50" s="591">
        <v>-3256.7629999999999</v>
      </c>
      <c r="I50" s="591">
        <v>-3600.1840000000002</v>
      </c>
      <c r="J50" s="591">
        <v>-1809.8679999999999</v>
      </c>
      <c r="K50" s="591">
        <v>-2100.2489999999998</v>
      </c>
      <c r="L50" s="591">
        <v>-21.248999999999999</v>
      </c>
      <c r="M50" s="592">
        <v>-2290.5079999999998</v>
      </c>
      <c r="N50" s="416">
        <f>SUM(B50:M50)</f>
        <v>-18464.341</v>
      </c>
    </row>
    <row r="51" spans="1:14" s="119" customFormat="1" ht="14.25" x14ac:dyDescent="0.3">
      <c r="A51" s="469" t="s">
        <v>406</v>
      </c>
      <c r="B51" s="555"/>
      <c r="C51" s="556"/>
      <c r="D51" s="556">
        <v>-3.2919999999999998</v>
      </c>
      <c r="E51" s="556"/>
      <c r="F51" s="556"/>
      <c r="G51" s="556"/>
      <c r="H51" s="556"/>
      <c r="I51" s="556"/>
      <c r="J51" s="556"/>
      <c r="K51" s="556"/>
      <c r="L51" s="556"/>
      <c r="M51" s="557"/>
      <c r="N51" s="417">
        <f>SUM(B51:M51)</f>
        <v>-3.2919999999999998</v>
      </c>
    </row>
    <row r="52" spans="1:14" s="119" customFormat="1" ht="14.25" x14ac:dyDescent="0.3">
      <c r="A52" s="469" t="s">
        <v>362</v>
      </c>
      <c r="B52" s="555">
        <v>2907.4070000000002</v>
      </c>
      <c r="C52" s="556"/>
      <c r="D52" s="556"/>
      <c r="E52" s="556"/>
      <c r="F52" s="556"/>
      <c r="G52" s="556">
        <v>6042.9849999999997</v>
      </c>
      <c r="H52" s="556"/>
      <c r="I52" s="556">
        <v>6794.9</v>
      </c>
      <c r="J52" s="556"/>
      <c r="K52" s="556"/>
      <c r="L52" s="556">
        <v>16518.064999999999</v>
      </c>
      <c r="M52" s="557">
        <v>-1194.6210000000001</v>
      </c>
      <c r="N52" s="417">
        <f>SUM(B52:M52)</f>
        <v>31068.735999999997</v>
      </c>
    </row>
    <row r="53" spans="1:14" s="119" customFormat="1" ht="14.25" x14ac:dyDescent="0.3">
      <c r="A53" s="469" t="s">
        <v>364</v>
      </c>
      <c r="B53" s="555">
        <v>15620.727000000001</v>
      </c>
      <c r="C53" s="556">
        <v>5256.8490000000002</v>
      </c>
      <c r="D53" s="556">
        <v>8943.6949999999997</v>
      </c>
      <c r="E53" s="556">
        <v>12.864000000000001</v>
      </c>
      <c r="F53" s="556">
        <v>7262.4390000000003</v>
      </c>
      <c r="G53" s="556">
        <v>3074.723</v>
      </c>
      <c r="H53" s="556">
        <v>1002.2910000000001</v>
      </c>
      <c r="I53" s="556">
        <v>9212.5519999999997</v>
      </c>
      <c r="J53" s="556">
        <v>6243.7240000000002</v>
      </c>
      <c r="K53" s="556">
        <v>-1023.252</v>
      </c>
      <c r="L53" s="556">
        <v>-2526.2840000000001</v>
      </c>
      <c r="M53" s="557">
        <v>8617.9930000000004</v>
      </c>
      <c r="N53" s="417">
        <f>SUM(B53:M53)</f>
        <v>61698.321000000004</v>
      </c>
    </row>
    <row r="54" spans="1:14" s="119" customFormat="1" ht="15" thickBot="1" x14ac:dyDescent="0.35">
      <c r="A54" s="565" t="s">
        <v>365</v>
      </c>
      <c r="B54" s="561"/>
      <c r="C54" s="562"/>
      <c r="D54" s="562"/>
      <c r="E54" s="562"/>
      <c r="F54" s="562"/>
      <c r="G54" s="562"/>
      <c r="H54" s="562"/>
      <c r="I54" s="562"/>
      <c r="J54" s="562"/>
      <c r="K54" s="562">
        <v>3612.2930000000001</v>
      </c>
      <c r="L54" s="562">
        <v>-556.57100000000003</v>
      </c>
      <c r="M54" s="563"/>
      <c r="N54" s="418">
        <f>SUM(B54:M54)</f>
        <v>3055.7220000000002</v>
      </c>
    </row>
    <row r="55" spans="1:14" ht="14.25" thickBot="1" x14ac:dyDescent="0.3">
      <c r="A55" s="406" t="s">
        <v>366</v>
      </c>
      <c r="B55" s="425">
        <f t="shared" ref="B55:N55" si="12">SUM(B56:B68)</f>
        <v>25750.91</v>
      </c>
      <c r="C55" s="425">
        <f t="shared" si="12"/>
        <v>14728.47</v>
      </c>
      <c r="D55" s="425">
        <f t="shared" si="12"/>
        <v>17211.993999999999</v>
      </c>
      <c r="E55" s="425">
        <f t="shared" si="12"/>
        <v>21463.272000000001</v>
      </c>
      <c r="F55" s="425">
        <f t="shared" si="12"/>
        <v>15001.128999999999</v>
      </c>
      <c r="G55" s="425">
        <f t="shared" si="12"/>
        <v>15238.467000000001</v>
      </c>
      <c r="H55" s="425">
        <f t="shared" si="12"/>
        <v>21667.085999999999</v>
      </c>
      <c r="I55" s="425">
        <f t="shared" si="12"/>
        <v>17298.312999999998</v>
      </c>
      <c r="J55" s="425">
        <f t="shared" si="12"/>
        <v>15825.713</v>
      </c>
      <c r="K55" s="425">
        <f t="shared" si="12"/>
        <v>33544.035000000003</v>
      </c>
      <c r="L55" s="425">
        <f t="shared" si="12"/>
        <v>21495.275999999998</v>
      </c>
      <c r="M55" s="465">
        <f t="shared" si="12"/>
        <v>20053.560000000001</v>
      </c>
      <c r="N55" s="407">
        <f t="shared" si="12"/>
        <v>239278.22499999998</v>
      </c>
    </row>
    <row r="56" spans="1:14" s="119" customFormat="1" ht="14.25" x14ac:dyDescent="0.3">
      <c r="A56" s="564" t="s">
        <v>367</v>
      </c>
      <c r="B56" s="590"/>
      <c r="C56" s="591"/>
      <c r="D56" s="591"/>
      <c r="E56" s="591"/>
      <c r="F56" s="591"/>
      <c r="G56" s="591"/>
      <c r="H56" s="591">
        <v>5613.4170000000004</v>
      </c>
      <c r="I56" s="591"/>
      <c r="J56" s="591"/>
      <c r="K56" s="591">
        <v>12773.573</v>
      </c>
      <c r="L56" s="591">
        <v>4857.6899999999996</v>
      </c>
      <c r="M56" s="592">
        <v>186.69800000000001</v>
      </c>
      <c r="N56" s="416">
        <f t="shared" ref="N56:N68" si="13">SUM(B56:M56)</f>
        <v>23431.378000000001</v>
      </c>
    </row>
    <row r="57" spans="1:14" s="119" customFormat="1" ht="14.25" x14ac:dyDescent="0.3">
      <c r="A57" s="469" t="s">
        <v>368</v>
      </c>
      <c r="B57" s="555">
        <v>11206.388999999999</v>
      </c>
      <c r="C57" s="556">
        <v>2116.556</v>
      </c>
      <c r="D57" s="556">
        <v>2394.2820000000002</v>
      </c>
      <c r="E57" s="556">
        <v>-420.30900000000003</v>
      </c>
      <c r="F57" s="556"/>
      <c r="G57" s="556"/>
      <c r="H57" s="556"/>
      <c r="I57" s="556"/>
      <c r="J57" s="556"/>
      <c r="K57" s="556"/>
      <c r="L57" s="556"/>
      <c r="M57" s="557"/>
      <c r="N57" s="416">
        <f t="shared" si="13"/>
        <v>15296.918</v>
      </c>
    </row>
    <row r="58" spans="1:14" s="119" customFormat="1" ht="14.25" x14ac:dyDescent="0.3">
      <c r="A58" s="469" t="s">
        <v>183</v>
      </c>
      <c r="B58" s="555">
        <v>-69.12</v>
      </c>
      <c r="C58" s="556">
        <v>-50.69</v>
      </c>
      <c r="D58" s="556">
        <v>506.48</v>
      </c>
      <c r="E58" s="556">
        <v>1767.9970000000001</v>
      </c>
      <c r="F58" s="556"/>
      <c r="G58" s="556"/>
      <c r="H58" s="556">
        <v>-33.420999999999999</v>
      </c>
      <c r="I58" s="556"/>
      <c r="J58" s="556">
        <v>-48.280999999999999</v>
      </c>
      <c r="K58" s="556">
        <v>1776.0170000000001</v>
      </c>
      <c r="L58" s="556">
        <v>-6.8419999999999996</v>
      </c>
      <c r="M58" s="557">
        <v>-68.456000000000003</v>
      </c>
      <c r="N58" s="416">
        <f t="shared" si="13"/>
        <v>3773.6839999999997</v>
      </c>
    </row>
    <row r="59" spans="1:14" s="119" customFormat="1" ht="14.25" x14ac:dyDescent="0.3">
      <c r="A59" s="469" t="s">
        <v>386</v>
      </c>
      <c r="B59" s="555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7"/>
      <c r="N59" s="416">
        <f t="shared" si="13"/>
        <v>0</v>
      </c>
    </row>
    <row r="60" spans="1:14" s="119" customFormat="1" ht="14.25" x14ac:dyDescent="0.3">
      <c r="A60" s="469" t="s">
        <v>369</v>
      </c>
      <c r="B60" s="555"/>
      <c r="C60" s="556"/>
      <c r="D60" s="556"/>
      <c r="E60" s="556"/>
      <c r="F60" s="556"/>
      <c r="G60" s="556"/>
      <c r="H60" s="556">
        <v>5745.308</v>
      </c>
      <c r="I60" s="556"/>
      <c r="J60" s="556"/>
      <c r="K60" s="556"/>
      <c r="L60" s="556"/>
      <c r="M60" s="557">
        <v>2869.92</v>
      </c>
      <c r="N60" s="416">
        <f t="shared" si="13"/>
        <v>8615.2279999999992</v>
      </c>
    </row>
    <row r="61" spans="1:14" s="119" customFormat="1" ht="14.25" x14ac:dyDescent="0.3">
      <c r="A61" s="469" t="s">
        <v>370</v>
      </c>
      <c r="B61" s="555"/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57"/>
      <c r="N61" s="416">
        <f t="shared" si="13"/>
        <v>0</v>
      </c>
    </row>
    <row r="62" spans="1:14" s="119" customFormat="1" ht="14.25" x14ac:dyDescent="0.3">
      <c r="A62" s="469" t="s">
        <v>371</v>
      </c>
      <c r="B62" s="555"/>
      <c r="C62" s="556"/>
      <c r="D62" s="556"/>
      <c r="E62" s="556">
        <v>5596.4279999999999</v>
      </c>
      <c r="F62" s="556"/>
      <c r="G62" s="556"/>
      <c r="H62" s="556">
        <v>-4189.3190000000004</v>
      </c>
      <c r="I62" s="556"/>
      <c r="J62" s="556"/>
      <c r="K62" s="556"/>
      <c r="L62" s="556"/>
      <c r="M62" s="557"/>
      <c r="N62" s="416">
        <f t="shared" si="13"/>
        <v>1407.1089999999995</v>
      </c>
    </row>
    <row r="63" spans="1:14" s="119" customFormat="1" ht="14.25" x14ac:dyDescent="0.3">
      <c r="A63" s="469" t="s">
        <v>155</v>
      </c>
      <c r="B63" s="555">
        <v>13022.758</v>
      </c>
      <c r="C63" s="556">
        <v>11814.645</v>
      </c>
      <c r="D63" s="556">
        <v>14311.216</v>
      </c>
      <c r="E63" s="556">
        <v>14523.162</v>
      </c>
      <c r="F63" s="556">
        <v>15026.344999999999</v>
      </c>
      <c r="G63" s="556">
        <v>15246.571</v>
      </c>
      <c r="H63" s="556">
        <v>14535.816000000001</v>
      </c>
      <c r="I63" s="556">
        <v>17298.312999999998</v>
      </c>
      <c r="J63" s="556">
        <v>15873.994000000001</v>
      </c>
      <c r="K63" s="556">
        <v>17064.898000000001</v>
      </c>
      <c r="L63" s="556">
        <v>15550.223</v>
      </c>
      <c r="M63" s="557">
        <v>17065.398000000001</v>
      </c>
      <c r="N63" s="416">
        <f t="shared" si="13"/>
        <v>181333.33899999998</v>
      </c>
    </row>
    <row r="64" spans="1:14" s="119" customFormat="1" ht="14.25" x14ac:dyDescent="0.3">
      <c r="A64" s="469" t="s">
        <v>372</v>
      </c>
      <c r="B64" s="555"/>
      <c r="C64" s="556"/>
      <c r="D64" s="556"/>
      <c r="E64" s="556"/>
      <c r="F64" s="556"/>
      <c r="G64" s="556"/>
      <c r="H64" s="556"/>
      <c r="I64" s="556"/>
      <c r="J64" s="556"/>
      <c r="K64" s="556"/>
      <c r="L64" s="556"/>
      <c r="M64" s="557"/>
      <c r="N64" s="416">
        <f t="shared" si="13"/>
        <v>0</v>
      </c>
    </row>
    <row r="65" spans="1:14" s="119" customFormat="1" ht="14.25" x14ac:dyDescent="0.3">
      <c r="A65" s="469" t="s">
        <v>373</v>
      </c>
      <c r="B65" s="555">
        <v>1590.88</v>
      </c>
      <c r="C65" s="556">
        <v>875.94299999999998</v>
      </c>
      <c r="D65" s="556"/>
      <c r="E65" s="556"/>
      <c r="F65" s="556"/>
      <c r="G65" s="556"/>
      <c r="H65" s="556"/>
      <c r="I65" s="556"/>
      <c r="J65" s="556"/>
      <c r="K65" s="556">
        <v>1929.547</v>
      </c>
      <c r="L65" s="556">
        <v>1094.2049999999999</v>
      </c>
      <c r="M65" s="557"/>
      <c r="N65" s="416">
        <f t="shared" si="13"/>
        <v>5490.5750000000007</v>
      </c>
    </row>
    <row r="66" spans="1:14" s="119" customFormat="1" ht="14.25" x14ac:dyDescent="0.3">
      <c r="A66" s="469" t="s">
        <v>374</v>
      </c>
      <c r="B66" s="555">
        <v>3.0000000000000001E-3</v>
      </c>
      <c r="C66" s="556"/>
      <c r="D66" s="556"/>
      <c r="E66" s="556"/>
      <c r="F66" s="556"/>
      <c r="G66" s="556"/>
      <c r="H66" s="556"/>
      <c r="I66" s="556"/>
      <c r="J66" s="556"/>
      <c r="K66" s="556"/>
      <c r="L66" s="556"/>
      <c r="M66" s="557"/>
      <c r="N66" s="416">
        <f t="shared" si="13"/>
        <v>3.0000000000000001E-3</v>
      </c>
    </row>
    <row r="67" spans="1:14" s="119" customFormat="1" ht="14.25" x14ac:dyDescent="0.3">
      <c r="A67" s="565" t="s">
        <v>404</v>
      </c>
      <c r="B67" s="561"/>
      <c r="C67" s="562"/>
      <c r="D67" s="562">
        <v>1.6E-2</v>
      </c>
      <c r="E67" s="562">
        <v>5.0570000000000004</v>
      </c>
      <c r="F67" s="562"/>
      <c r="G67" s="562"/>
      <c r="H67" s="562"/>
      <c r="I67" s="562"/>
      <c r="J67" s="562"/>
      <c r="K67" s="562"/>
      <c r="L67" s="562"/>
      <c r="M67" s="563"/>
      <c r="N67" s="416">
        <f t="shared" si="13"/>
        <v>5.0730000000000004</v>
      </c>
    </row>
    <row r="68" spans="1:14" s="119" customFormat="1" ht="15" thickBot="1" x14ac:dyDescent="0.35">
      <c r="A68" s="565" t="s">
        <v>375</v>
      </c>
      <c r="B68" s="561"/>
      <c r="C68" s="562">
        <v>-27.984000000000002</v>
      </c>
      <c r="D68" s="562"/>
      <c r="E68" s="562">
        <v>-9.0630000000000006</v>
      </c>
      <c r="F68" s="562">
        <v>-25.216000000000001</v>
      </c>
      <c r="G68" s="562">
        <v>-8.1039999999999992</v>
      </c>
      <c r="H68" s="562">
        <v>-4.7149999999999999</v>
      </c>
      <c r="I68" s="562"/>
      <c r="J68" s="562"/>
      <c r="K68" s="562"/>
      <c r="L68" s="562"/>
      <c r="M68" s="563"/>
      <c r="N68" s="416">
        <f t="shared" si="13"/>
        <v>-75.082000000000008</v>
      </c>
    </row>
    <row r="69" spans="1:14" ht="14.25" thickBot="1" x14ac:dyDescent="0.3">
      <c r="A69" s="406" t="s">
        <v>376</v>
      </c>
      <c r="B69" s="425">
        <f t="shared" ref="B69:N69" si="14">SUM(B70:B72)</f>
        <v>0</v>
      </c>
      <c r="C69" s="425">
        <f t="shared" si="14"/>
        <v>0</v>
      </c>
      <c r="D69" s="425">
        <f t="shared" si="14"/>
        <v>0</v>
      </c>
      <c r="E69" s="425">
        <f t="shared" si="14"/>
        <v>0</v>
      </c>
      <c r="F69" s="425">
        <f t="shared" si="14"/>
        <v>0</v>
      </c>
      <c r="G69" s="425">
        <f t="shared" si="14"/>
        <v>0</v>
      </c>
      <c r="H69" s="425">
        <f t="shared" si="14"/>
        <v>0</v>
      </c>
      <c r="I69" s="425">
        <f t="shared" si="14"/>
        <v>0</v>
      </c>
      <c r="J69" s="425">
        <f t="shared" si="14"/>
        <v>0</v>
      </c>
      <c r="K69" s="425">
        <f t="shared" si="14"/>
        <v>0</v>
      </c>
      <c r="L69" s="425">
        <f t="shared" si="14"/>
        <v>0</v>
      </c>
      <c r="M69" s="465">
        <f t="shared" si="14"/>
        <v>0</v>
      </c>
      <c r="N69" s="407">
        <f t="shared" si="14"/>
        <v>0</v>
      </c>
    </row>
    <row r="70" spans="1:14" ht="14.25" x14ac:dyDescent="0.3">
      <c r="A70" s="408" t="s">
        <v>184</v>
      </c>
      <c r="B70" s="428"/>
      <c r="C70" s="429"/>
      <c r="D70" s="429"/>
      <c r="E70" s="429"/>
      <c r="F70" s="429"/>
      <c r="G70" s="429"/>
      <c r="H70" s="429"/>
      <c r="I70" s="429"/>
      <c r="J70" s="429"/>
      <c r="K70" s="429"/>
      <c r="L70" s="429"/>
      <c r="M70" s="430"/>
      <c r="N70" s="409">
        <f t="shared" ref="N70:N72" si="15">SUM(B70:M70)</f>
        <v>0</v>
      </c>
    </row>
    <row r="71" spans="1:14" ht="14.25" x14ac:dyDescent="0.3">
      <c r="A71" s="410" t="s">
        <v>377</v>
      </c>
      <c r="B71" s="431"/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3"/>
      <c r="N71" s="409">
        <f t="shared" si="15"/>
        <v>0</v>
      </c>
    </row>
    <row r="72" spans="1:14" ht="15" thickBot="1" x14ac:dyDescent="0.35">
      <c r="A72" s="412" t="s">
        <v>378</v>
      </c>
      <c r="B72" s="434"/>
      <c r="C72" s="435"/>
      <c r="D72" s="435"/>
      <c r="E72" s="435"/>
      <c r="F72" s="435"/>
      <c r="G72" s="435"/>
      <c r="H72" s="435"/>
      <c r="I72" s="435"/>
      <c r="J72" s="435"/>
      <c r="K72" s="435"/>
      <c r="L72" s="435"/>
      <c r="M72" s="436"/>
      <c r="N72" s="409">
        <f t="shared" si="15"/>
        <v>0</v>
      </c>
    </row>
    <row r="73" spans="1:14" ht="14.25" thickBot="1" x14ac:dyDescent="0.3">
      <c r="A73" s="406" t="s">
        <v>185</v>
      </c>
      <c r="B73" s="425">
        <f t="shared" ref="B73:M73" si="16">SUM(B74)</f>
        <v>0</v>
      </c>
      <c r="C73" s="425">
        <f t="shared" si="16"/>
        <v>0</v>
      </c>
      <c r="D73" s="425">
        <f t="shared" si="16"/>
        <v>0</v>
      </c>
      <c r="E73" s="425">
        <f t="shared" si="16"/>
        <v>0</v>
      </c>
      <c r="F73" s="425">
        <f t="shared" si="16"/>
        <v>0</v>
      </c>
      <c r="G73" s="425">
        <f t="shared" si="16"/>
        <v>0</v>
      </c>
      <c r="H73" s="425">
        <f t="shared" si="16"/>
        <v>0</v>
      </c>
      <c r="I73" s="425">
        <f t="shared" si="16"/>
        <v>0</v>
      </c>
      <c r="J73" s="425">
        <f t="shared" si="16"/>
        <v>0</v>
      </c>
      <c r="K73" s="425">
        <f t="shared" si="16"/>
        <v>0</v>
      </c>
      <c r="L73" s="425">
        <f t="shared" si="16"/>
        <v>0</v>
      </c>
      <c r="M73" s="465">
        <f t="shared" si="16"/>
        <v>0</v>
      </c>
      <c r="N73" s="407">
        <f t="shared" ref="N73" si="17">N74</f>
        <v>0</v>
      </c>
    </row>
    <row r="74" spans="1:14" ht="15" thickBot="1" x14ac:dyDescent="0.35">
      <c r="A74" s="414" t="s">
        <v>185</v>
      </c>
      <c r="B74" s="437"/>
      <c r="C74" s="438"/>
      <c r="D74" s="438"/>
      <c r="E74" s="438"/>
      <c r="F74" s="438"/>
      <c r="G74" s="438"/>
      <c r="H74" s="438"/>
      <c r="I74" s="438"/>
      <c r="J74" s="438"/>
      <c r="K74" s="438"/>
      <c r="L74" s="438"/>
      <c r="M74" s="439"/>
      <c r="N74" s="415">
        <f>SUM(B74:M74)</f>
        <v>0</v>
      </c>
    </row>
    <row r="75" spans="1:14" ht="14.25" thickBot="1" x14ac:dyDescent="0.3">
      <c r="A75" s="419" t="s">
        <v>15</v>
      </c>
      <c r="B75" s="443">
        <f t="shared" ref="B75:N75" si="18">B73+B69+B55+B49+B43+B41+B32+B23+B20+B11+B5</f>
        <v>524143.37500000006</v>
      </c>
      <c r="C75" s="443">
        <f t="shared" si="18"/>
        <v>428817.06100000005</v>
      </c>
      <c r="D75" s="443">
        <f t="shared" si="18"/>
        <v>462530.50800000003</v>
      </c>
      <c r="E75" s="443">
        <f t="shared" si="18"/>
        <v>460690.39000000007</v>
      </c>
      <c r="F75" s="443">
        <f t="shared" si="18"/>
        <v>536043.80700000003</v>
      </c>
      <c r="G75" s="443">
        <f t="shared" si="18"/>
        <v>491132.42599999998</v>
      </c>
      <c r="H75" s="443">
        <f t="shared" si="18"/>
        <v>498062.92699999991</v>
      </c>
      <c r="I75" s="443">
        <f t="shared" si="18"/>
        <v>487281.80799999996</v>
      </c>
      <c r="J75" s="443">
        <f t="shared" si="18"/>
        <v>496459.05900000001</v>
      </c>
      <c r="K75" s="443">
        <f t="shared" si="18"/>
        <v>483552.08209999994</v>
      </c>
      <c r="L75" s="443">
        <f t="shared" si="18"/>
        <v>471907.30199999997</v>
      </c>
      <c r="M75" s="466">
        <f t="shared" si="18"/>
        <v>527512.87800000003</v>
      </c>
      <c r="N75" s="420">
        <f t="shared" si="18"/>
        <v>5868133.6231000004</v>
      </c>
    </row>
  </sheetData>
  <pageMargins left="0.7" right="0.7" top="0.75" bottom="0.75" header="0.3" footer="0.3"/>
  <ignoredErrors>
    <ignoredError sqref="N73 N69 N55 N49 N43 N41 N32 N23 N20 N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44</vt:i4>
      </vt:variant>
    </vt:vector>
  </HeadingPairs>
  <TitlesOfParts>
    <vt:vector size="103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48</vt:lpstr>
      <vt:lpstr>48_2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'48_2'!Área_de_impresión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2020-03-25T20:34:02Z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