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cancino\Desktop\"/>
    </mc:Choice>
  </mc:AlternateContent>
  <xr:revisionPtr revIDLastSave="0" documentId="13_ncr:1_{3E4CDE0D-7845-4DDA-97C3-9DAFA8D3E1D1}" xr6:coauthVersionLast="46" xr6:coauthVersionMax="46" xr10:uidLastSave="{00000000-0000-0000-0000-000000000000}"/>
  <bookViews>
    <workbookView xWindow="-120" yWindow="-120" windowWidth="29040" windowHeight="15840" tabRatio="913" xr2:uid="{00000000-000D-0000-FFFF-FFFF00000000}"/>
  </bookViews>
  <sheets>
    <sheet name="indice" sheetId="55" r:id="rId1"/>
    <sheet name="Resumen 1" sheetId="1" r:id="rId2"/>
    <sheet name="Resumen 2" sheetId="2" r:id="rId3"/>
    <sheet name="3" sheetId="57" r:id="rId4"/>
    <sheet name="4" sheetId="58" r:id="rId5"/>
    <sheet name="5" sheetId="122" r:id="rId6"/>
    <sheet name="6 " sheetId="60" r:id="rId7"/>
    <sheet name="7" sheetId="135" r:id="rId8"/>
    <sheet name="8" sheetId="136" r:id="rId9"/>
    <sheet name="9" sheetId="137" r:id="rId10"/>
    <sheet name="10" sheetId="121" r:id="rId11"/>
    <sheet name="11" sheetId="65" r:id="rId12"/>
    <sheet name="12" sheetId="92" r:id="rId13"/>
    <sheet name="13" sheetId="93" r:id="rId14"/>
    <sheet name="14" sheetId="94" r:id="rId15"/>
    <sheet name="15" sheetId="95" r:id="rId16"/>
    <sheet name="16" sheetId="96" r:id="rId17"/>
    <sheet name="17" sheetId="97" r:id="rId18"/>
    <sheet name="18" sheetId="98" r:id="rId19"/>
    <sheet name="19" sheetId="99" r:id="rId20"/>
    <sheet name="20" sheetId="89" r:id="rId21"/>
    <sheet name="21 " sheetId="75" r:id="rId22"/>
    <sheet name="22" sheetId="102" r:id="rId23"/>
    <sheet name="23" sheetId="103" r:id="rId24"/>
    <sheet name="24" sheetId="104" r:id="rId25"/>
    <sheet name="25" sheetId="105" r:id="rId26"/>
    <sheet name="26" sheetId="101" r:id="rId27"/>
    <sheet name="27" sheetId="100" r:id="rId28"/>
    <sheet name="28" sheetId="106" r:id="rId29"/>
    <sheet name="29" sheetId="107" r:id="rId30"/>
    <sheet name="30 " sheetId="108" r:id="rId31"/>
    <sheet name="31" sheetId="109" r:id="rId32"/>
    <sheet name="32" sheetId="147" r:id="rId33"/>
    <sheet name="33" sheetId="110" r:id="rId34"/>
    <sheet name="34" sheetId="111" r:id="rId35"/>
    <sheet name="34_1" sheetId="112" r:id="rId36"/>
    <sheet name="34_2" sheetId="113" r:id="rId37"/>
    <sheet name="35" sheetId="35" r:id="rId38"/>
    <sheet name="35_1" sheetId="126" r:id="rId39"/>
    <sheet name="35_2" sheetId="128" r:id="rId40"/>
    <sheet name="36" sheetId="36" r:id="rId41"/>
    <sheet name="37" sheetId="37" r:id="rId42"/>
    <sheet name="38" sheetId="38" r:id="rId43"/>
    <sheet name="39" sheetId="39" r:id="rId44"/>
    <sheet name="40" sheetId="40" r:id="rId45"/>
    <sheet name="41" sheetId="41" r:id="rId46"/>
    <sheet name="42_1" sheetId="42" r:id="rId47"/>
    <sheet name="42_2" sheetId="51" r:id="rId48"/>
    <sheet name="42_3" sheetId="125" r:id="rId49"/>
    <sheet name="43" sheetId="43" r:id="rId50"/>
    <sheet name="44" sheetId="44" r:id="rId51"/>
    <sheet name="45" sheetId="139" r:id="rId52"/>
    <sheet name="46 " sheetId="46" r:id="rId53"/>
    <sheet name="47_1" sheetId="54" r:id="rId54"/>
    <sheet name="47_2" sheetId="47" r:id="rId55"/>
    <sheet name="47_3" sheetId="123" r:id="rId56"/>
    <sheet name="47_4" sheetId="124" r:id="rId57"/>
    <sheet name="47_5" sheetId="48" r:id="rId58"/>
    <sheet name="47_6" sheetId="148" r:id="rId59"/>
    <sheet name="48" sheetId="50" r:id="rId60"/>
  </sheets>
  <definedNames>
    <definedName name="_xlnm.Print_Area" localSheetId="11">'11'!$B$1:$H$47</definedName>
    <definedName name="_xlnm.Print_Area" localSheetId="12">'12'!$A$1:$N$21</definedName>
    <definedName name="_xlnm.Print_Area" localSheetId="13">'13'!$A$1:$N$19</definedName>
    <definedName name="_xlnm.Print_Area" localSheetId="14">'14'!$A$1:$N$19</definedName>
    <definedName name="_xlnm.Print_Area" localSheetId="15">'15'!$A$1:$N$19</definedName>
    <definedName name="_xlnm.Print_Area" localSheetId="16">'16'!$A$1:$N$19</definedName>
    <definedName name="_xlnm.Print_Area" localSheetId="17">'17'!$A$1:$N$19</definedName>
    <definedName name="_xlnm.Print_Area" localSheetId="18">'18'!$A$1:$N$19</definedName>
    <definedName name="_xlnm.Print_Area" localSheetId="19">'19'!$A$1:$N$19</definedName>
    <definedName name="_xlnm.Print_Area" localSheetId="20">'20'!$A$5:$R$20</definedName>
    <definedName name="_xlnm.Print_Area" localSheetId="21">'21 '!$A$4:$R$19</definedName>
    <definedName name="_xlnm.Print_Area" localSheetId="22">'22'!$A$1:$R$19</definedName>
    <definedName name="_xlnm.Print_Area" localSheetId="23">'23'!$A$1:$R$19</definedName>
    <definedName name="_xlnm.Print_Area" localSheetId="24">'24'!$A$1:$R$19</definedName>
    <definedName name="_xlnm.Print_Area" localSheetId="25">'25'!$A$1:$R$19</definedName>
    <definedName name="_xlnm.Print_Area" localSheetId="26">'26'!$A$1:$R$19</definedName>
    <definedName name="_xlnm.Print_Area" localSheetId="27">'27'!$A$1:$R$19</definedName>
    <definedName name="_xlnm.Print_Area" localSheetId="28">'28'!$A$1:$N$37</definedName>
    <definedName name="_xlnm.Print_Area" localSheetId="29">'29'!$A$1:$N$39</definedName>
    <definedName name="_xlnm.Print_Area" localSheetId="30">'30 '!$A$1:$N$38</definedName>
    <definedName name="_xlnm.Print_Area" localSheetId="31">'31'!$A$1:$N$37</definedName>
    <definedName name="_xlnm.Print_Area" localSheetId="32">'32'!$A$1:$N$38</definedName>
    <definedName name="_xlnm.Print_Area" localSheetId="33">'33'!$A$1:$N$38</definedName>
    <definedName name="_xlnm.Print_Area" localSheetId="34">'34'!$A$1:$N$37</definedName>
    <definedName name="_xlnm.Print_Area" localSheetId="35">'34_1'!$A$1:$N$37</definedName>
    <definedName name="_xlnm.Print_Area" localSheetId="36">'34_2'!$A$1:$N$22</definedName>
    <definedName name="_xlnm.Print_Area" localSheetId="37">'35'!$A$1:$E$31</definedName>
    <definedName name="_xlnm.Print_Area" localSheetId="40">'36'!$A$1:$E$40</definedName>
    <definedName name="_xlnm.Print_Area" localSheetId="41">'37'!$A$1:$F$40</definedName>
    <definedName name="_xlnm.Print_Area" localSheetId="42">'38'!$A$1:$E$41</definedName>
    <definedName name="_xlnm.Print_Area" localSheetId="43">'39'!$A$1:$E$41</definedName>
    <definedName name="_xlnm.Print_Area" localSheetId="44">'40'!$A$1:$E$41</definedName>
    <definedName name="_xlnm.Print_Area" localSheetId="45">'41'!$A$1:$E$40</definedName>
    <definedName name="_xlnm.Print_Area" localSheetId="46">'42_1'!$A$1:$E$41</definedName>
    <definedName name="_xlnm.Print_Area" localSheetId="49">'43'!$A$1:$E$25</definedName>
    <definedName name="_xlnm.Print_Area" localSheetId="50">'44'!$A$1:$H$25</definedName>
    <definedName name="_xlnm.Print_Area" localSheetId="51">'45'!$A$1:$I$18</definedName>
    <definedName name="_xlnm.Print_Area" localSheetId="52">'46 '!#REF!</definedName>
    <definedName name="_xlnm.Print_Area" localSheetId="53">'47_1'!$A$4:$I$35</definedName>
    <definedName name="_xlnm.Print_Area" localSheetId="54">'47_2'!$A$4:$I$35</definedName>
    <definedName name="_xlnm.Print_Area" localSheetId="55">'47_3'!$A$4:$I$35</definedName>
    <definedName name="_xlnm.Print_Area" localSheetId="56">'47_4'!$A$4:$I$35</definedName>
    <definedName name="_xlnm.Print_Area" localSheetId="57">'47_5'!#REF!</definedName>
    <definedName name="_xlnm.Print_Area" localSheetId="58">'47_6'!#REF!</definedName>
    <definedName name="_xlnm.Print_Area" localSheetId="59">'48'!$A$4:$I$19</definedName>
    <definedName name="_xlnm.Print_Area" localSheetId="1">'Resumen 1'!$B$3:$D$29</definedName>
    <definedName name="_xlnm.Print_Area" localSheetId="2">'Resumen 2'!$A$8:$D$44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5" i="121" l="1"/>
  <c r="M75" i="121"/>
  <c r="L75" i="121"/>
  <c r="K75" i="121"/>
  <c r="J75" i="121"/>
  <c r="I75" i="121"/>
  <c r="H75" i="121"/>
  <c r="G75" i="121"/>
  <c r="F75" i="121"/>
  <c r="E75" i="121"/>
  <c r="D75" i="121"/>
  <c r="C75" i="121"/>
  <c r="B75" i="121"/>
  <c r="N74" i="121"/>
  <c r="M74" i="121"/>
  <c r="L74" i="121"/>
  <c r="K74" i="121"/>
  <c r="J74" i="121"/>
  <c r="I74" i="121"/>
  <c r="H74" i="121"/>
  <c r="G74" i="121"/>
  <c r="F74" i="121"/>
  <c r="E74" i="121"/>
  <c r="D74" i="121"/>
  <c r="C74" i="121"/>
  <c r="B74" i="121"/>
  <c r="N73" i="121"/>
  <c r="M73" i="121"/>
  <c r="L73" i="121"/>
  <c r="K73" i="121"/>
  <c r="J73" i="121"/>
  <c r="I73" i="121"/>
  <c r="H73" i="121"/>
  <c r="G73" i="121"/>
  <c r="F73" i="121"/>
  <c r="E73" i="121"/>
  <c r="D73" i="121"/>
  <c r="C73" i="121"/>
  <c r="B73" i="121"/>
  <c r="N72" i="121"/>
  <c r="M72" i="121"/>
  <c r="L72" i="121"/>
  <c r="K72" i="121"/>
  <c r="J72" i="121"/>
  <c r="I72" i="121"/>
  <c r="H72" i="121"/>
  <c r="G72" i="121"/>
  <c r="F72" i="121"/>
  <c r="E72" i="121"/>
  <c r="D72" i="121"/>
  <c r="C72" i="121"/>
  <c r="B72" i="121"/>
  <c r="N71" i="121"/>
  <c r="M71" i="121"/>
  <c r="L71" i="121"/>
  <c r="K71" i="121"/>
  <c r="J71" i="121"/>
  <c r="I71" i="121"/>
  <c r="H71" i="121"/>
  <c r="G71" i="121"/>
  <c r="F71" i="121"/>
  <c r="E71" i="121"/>
  <c r="D71" i="121"/>
  <c r="C71" i="121"/>
  <c r="B71" i="121"/>
  <c r="N70" i="121"/>
  <c r="M70" i="121"/>
  <c r="L70" i="121"/>
  <c r="K70" i="121"/>
  <c r="J70" i="121"/>
  <c r="I70" i="121"/>
  <c r="H70" i="121"/>
  <c r="G70" i="121"/>
  <c r="F70" i="121"/>
  <c r="E70" i="121"/>
  <c r="D70" i="121"/>
  <c r="C70" i="121"/>
  <c r="B70" i="121"/>
  <c r="N69" i="121"/>
  <c r="M69" i="121"/>
  <c r="L69" i="121"/>
  <c r="K69" i="121"/>
  <c r="J69" i="121"/>
  <c r="I69" i="121"/>
  <c r="H69" i="121"/>
  <c r="G69" i="121"/>
  <c r="F69" i="121"/>
  <c r="E69" i="121"/>
  <c r="D69" i="121"/>
  <c r="C69" i="121"/>
  <c r="B69" i="121"/>
  <c r="N68" i="121"/>
  <c r="M68" i="121"/>
  <c r="L68" i="121"/>
  <c r="K68" i="121"/>
  <c r="J68" i="121"/>
  <c r="I68" i="121"/>
  <c r="H68" i="121"/>
  <c r="G68" i="121"/>
  <c r="F68" i="121"/>
  <c r="E68" i="121"/>
  <c r="D68" i="121"/>
  <c r="C68" i="121"/>
  <c r="B68" i="121"/>
  <c r="N67" i="121"/>
  <c r="M67" i="121"/>
  <c r="L67" i="121"/>
  <c r="K67" i="121"/>
  <c r="J67" i="121"/>
  <c r="I67" i="121"/>
  <c r="H67" i="121"/>
  <c r="G67" i="121"/>
  <c r="F67" i="121"/>
  <c r="E67" i="121"/>
  <c r="D67" i="121"/>
  <c r="C67" i="121"/>
  <c r="B67" i="121"/>
  <c r="N66" i="121"/>
  <c r="M66" i="121"/>
  <c r="L66" i="121"/>
  <c r="K66" i="121"/>
  <c r="J66" i="121"/>
  <c r="I66" i="121"/>
  <c r="H66" i="121"/>
  <c r="G66" i="121"/>
  <c r="F66" i="121"/>
  <c r="E66" i="121"/>
  <c r="D66" i="121"/>
  <c r="C66" i="121"/>
  <c r="B66" i="121"/>
  <c r="N65" i="121"/>
  <c r="M65" i="121"/>
  <c r="L65" i="121"/>
  <c r="K65" i="121"/>
  <c r="J65" i="121"/>
  <c r="I65" i="121"/>
  <c r="H65" i="121"/>
  <c r="G65" i="121"/>
  <c r="F65" i="121"/>
  <c r="E65" i="121"/>
  <c r="D65" i="121"/>
  <c r="C65" i="121"/>
  <c r="B65" i="121"/>
  <c r="N64" i="121"/>
  <c r="M64" i="121"/>
  <c r="L64" i="121"/>
  <c r="K64" i="121"/>
  <c r="J64" i="121"/>
  <c r="I64" i="121"/>
  <c r="H64" i="121"/>
  <c r="G64" i="121"/>
  <c r="F64" i="121"/>
  <c r="E64" i="121"/>
  <c r="D64" i="121"/>
  <c r="C64" i="121"/>
  <c r="B64" i="121"/>
  <c r="N63" i="121"/>
  <c r="M63" i="121"/>
  <c r="L63" i="121"/>
  <c r="K63" i="121"/>
  <c r="J63" i="121"/>
  <c r="I63" i="121"/>
  <c r="H63" i="121"/>
  <c r="G63" i="121"/>
  <c r="F63" i="121"/>
  <c r="E63" i="121"/>
  <c r="D63" i="121"/>
  <c r="C63" i="121"/>
  <c r="B63" i="121"/>
  <c r="N62" i="121"/>
  <c r="M62" i="121"/>
  <c r="L62" i="121"/>
  <c r="K62" i="121"/>
  <c r="J62" i="121"/>
  <c r="I62" i="121"/>
  <c r="H62" i="121"/>
  <c r="G62" i="121"/>
  <c r="F62" i="121"/>
  <c r="E62" i="121"/>
  <c r="D62" i="121"/>
  <c r="C62" i="121"/>
  <c r="B62" i="121"/>
  <c r="N61" i="121"/>
  <c r="M61" i="121"/>
  <c r="L61" i="121"/>
  <c r="K61" i="121"/>
  <c r="J61" i="121"/>
  <c r="I61" i="121"/>
  <c r="H61" i="121"/>
  <c r="G61" i="121"/>
  <c r="F61" i="121"/>
  <c r="E61" i="121"/>
  <c r="D61" i="121"/>
  <c r="C61" i="121"/>
  <c r="B61" i="121"/>
  <c r="N60" i="121"/>
  <c r="M60" i="121"/>
  <c r="L60" i="121"/>
  <c r="K60" i="121"/>
  <c r="J60" i="121"/>
  <c r="I60" i="121"/>
  <c r="H60" i="121"/>
  <c r="G60" i="121"/>
  <c r="F60" i="121"/>
  <c r="E60" i="121"/>
  <c r="D60" i="121"/>
  <c r="C60" i="121"/>
  <c r="B60" i="121"/>
  <c r="N59" i="121"/>
  <c r="M59" i="121"/>
  <c r="L59" i="121"/>
  <c r="K59" i="121"/>
  <c r="J59" i="121"/>
  <c r="I59" i="121"/>
  <c r="H59" i="121"/>
  <c r="G59" i="121"/>
  <c r="F59" i="121"/>
  <c r="E59" i="121"/>
  <c r="D59" i="121"/>
  <c r="C59" i="121"/>
  <c r="B59" i="121"/>
  <c r="N58" i="121"/>
  <c r="M58" i="121"/>
  <c r="L58" i="121"/>
  <c r="K58" i="121"/>
  <c r="J58" i="121"/>
  <c r="I58" i="121"/>
  <c r="H58" i="121"/>
  <c r="G58" i="121"/>
  <c r="F58" i="121"/>
  <c r="E58" i="121"/>
  <c r="D58" i="121"/>
  <c r="C58" i="121"/>
  <c r="B58" i="121"/>
  <c r="N57" i="121"/>
  <c r="M57" i="121"/>
  <c r="L57" i="121"/>
  <c r="K57" i="121"/>
  <c r="J57" i="121"/>
  <c r="I57" i="121"/>
  <c r="H57" i="121"/>
  <c r="G57" i="121"/>
  <c r="F57" i="121"/>
  <c r="E57" i="121"/>
  <c r="D57" i="121"/>
  <c r="C57" i="121"/>
  <c r="B57" i="121"/>
  <c r="N56" i="121"/>
  <c r="M56" i="121"/>
  <c r="L56" i="121"/>
  <c r="K56" i="121"/>
  <c r="J56" i="121"/>
  <c r="I56" i="121"/>
  <c r="H56" i="121"/>
  <c r="G56" i="121"/>
  <c r="F56" i="121"/>
  <c r="E56" i="121"/>
  <c r="D56" i="121"/>
  <c r="C56" i="121"/>
  <c r="B56" i="121"/>
  <c r="N55" i="121"/>
  <c r="M55" i="121"/>
  <c r="L55" i="121"/>
  <c r="K55" i="121"/>
  <c r="J55" i="121"/>
  <c r="I55" i="121"/>
  <c r="H55" i="121"/>
  <c r="G55" i="121"/>
  <c r="F55" i="121"/>
  <c r="E55" i="121"/>
  <c r="D55" i="121"/>
  <c r="C55" i="121"/>
  <c r="B55" i="121"/>
  <c r="N54" i="121"/>
  <c r="M54" i="121"/>
  <c r="L54" i="121"/>
  <c r="K54" i="121"/>
  <c r="J54" i="121"/>
  <c r="I54" i="121"/>
  <c r="H54" i="121"/>
  <c r="G54" i="121"/>
  <c r="F54" i="121"/>
  <c r="E54" i="121"/>
  <c r="D54" i="121"/>
  <c r="C54" i="121"/>
  <c r="B54" i="121"/>
  <c r="N53" i="121"/>
  <c r="M53" i="121"/>
  <c r="L53" i="121"/>
  <c r="K53" i="121"/>
  <c r="J53" i="121"/>
  <c r="I53" i="121"/>
  <c r="H53" i="121"/>
  <c r="G53" i="121"/>
  <c r="F53" i="121"/>
  <c r="E53" i="121"/>
  <c r="D53" i="121"/>
  <c r="C53" i="121"/>
  <c r="B53" i="121"/>
  <c r="N52" i="121"/>
  <c r="M52" i="121"/>
  <c r="L52" i="121"/>
  <c r="K52" i="121"/>
  <c r="J52" i="121"/>
  <c r="I52" i="121"/>
  <c r="H52" i="121"/>
  <c r="G52" i="121"/>
  <c r="F52" i="121"/>
  <c r="E52" i="121"/>
  <c r="D52" i="121"/>
  <c r="C52" i="121"/>
  <c r="B52" i="121"/>
  <c r="N51" i="121"/>
  <c r="M51" i="121"/>
  <c r="L51" i="121"/>
  <c r="K51" i="121"/>
  <c r="J51" i="121"/>
  <c r="I51" i="121"/>
  <c r="H51" i="121"/>
  <c r="G51" i="121"/>
  <c r="F51" i="121"/>
  <c r="E51" i="121"/>
  <c r="D51" i="121"/>
  <c r="C51" i="121"/>
  <c r="B51" i="121"/>
  <c r="N50" i="121"/>
  <c r="M50" i="121"/>
  <c r="L50" i="121"/>
  <c r="K50" i="121"/>
  <c r="J50" i="121"/>
  <c r="I50" i="121"/>
  <c r="H50" i="121"/>
  <c r="G50" i="121"/>
  <c r="F50" i="121"/>
  <c r="E50" i="121"/>
  <c r="D50" i="121"/>
  <c r="C50" i="121"/>
  <c r="B50" i="121"/>
  <c r="N49" i="121"/>
  <c r="M49" i="121"/>
  <c r="L49" i="121"/>
  <c r="K49" i="121"/>
  <c r="J49" i="121"/>
  <c r="I49" i="121"/>
  <c r="H49" i="121"/>
  <c r="G49" i="121"/>
  <c r="F49" i="121"/>
  <c r="E49" i="121"/>
  <c r="D49" i="121"/>
  <c r="C49" i="121"/>
  <c r="B49" i="121"/>
  <c r="N48" i="121"/>
  <c r="M48" i="121"/>
  <c r="L48" i="121"/>
  <c r="K48" i="121"/>
  <c r="J48" i="121"/>
  <c r="I48" i="121"/>
  <c r="H48" i="121"/>
  <c r="G48" i="121"/>
  <c r="F48" i="121"/>
  <c r="E48" i="121"/>
  <c r="D48" i="121"/>
  <c r="C48" i="121"/>
  <c r="B48" i="121"/>
  <c r="N47" i="121"/>
  <c r="M47" i="121"/>
  <c r="L47" i="121"/>
  <c r="K47" i="121"/>
  <c r="J47" i="121"/>
  <c r="I47" i="121"/>
  <c r="H47" i="121"/>
  <c r="G47" i="121"/>
  <c r="F47" i="121"/>
  <c r="E47" i="121"/>
  <c r="D47" i="121"/>
  <c r="C47" i="121"/>
  <c r="B47" i="121"/>
  <c r="N46" i="121"/>
  <c r="M46" i="121"/>
  <c r="L46" i="121"/>
  <c r="K46" i="121"/>
  <c r="J46" i="121"/>
  <c r="I46" i="121"/>
  <c r="H46" i="121"/>
  <c r="G46" i="121"/>
  <c r="F46" i="121"/>
  <c r="E46" i="121"/>
  <c r="D46" i="121"/>
  <c r="C46" i="121"/>
  <c r="B46" i="121"/>
  <c r="N45" i="121"/>
  <c r="M45" i="121"/>
  <c r="L45" i="121"/>
  <c r="K45" i="121"/>
  <c r="J45" i="121"/>
  <c r="I45" i="121"/>
  <c r="H45" i="121"/>
  <c r="G45" i="121"/>
  <c r="F45" i="121"/>
  <c r="E45" i="121"/>
  <c r="D45" i="121"/>
  <c r="C45" i="121"/>
  <c r="B45" i="121"/>
  <c r="N44" i="121"/>
  <c r="M44" i="121"/>
  <c r="L44" i="121"/>
  <c r="K44" i="121"/>
  <c r="J44" i="121"/>
  <c r="I44" i="121"/>
  <c r="H44" i="121"/>
  <c r="G44" i="121"/>
  <c r="F44" i="121"/>
  <c r="E44" i="121"/>
  <c r="D44" i="121"/>
  <c r="C44" i="121"/>
  <c r="B44" i="121"/>
  <c r="N43" i="121"/>
  <c r="M43" i="121"/>
  <c r="L43" i="121"/>
  <c r="K43" i="121"/>
  <c r="J43" i="121"/>
  <c r="I43" i="121"/>
  <c r="H43" i="121"/>
  <c r="G43" i="121"/>
  <c r="F43" i="121"/>
  <c r="E43" i="121"/>
  <c r="D43" i="121"/>
  <c r="C43" i="121"/>
  <c r="B43" i="121"/>
  <c r="N42" i="121"/>
  <c r="M42" i="121"/>
  <c r="L42" i="121"/>
  <c r="K42" i="121"/>
  <c r="J42" i="121"/>
  <c r="I42" i="121"/>
  <c r="H42" i="121"/>
  <c r="G42" i="121"/>
  <c r="F42" i="121"/>
  <c r="E42" i="121"/>
  <c r="D42" i="121"/>
  <c r="C42" i="121"/>
  <c r="B42" i="121"/>
  <c r="N41" i="121"/>
  <c r="M41" i="121"/>
  <c r="L41" i="121"/>
  <c r="K41" i="121"/>
  <c r="J41" i="121"/>
  <c r="I41" i="121"/>
  <c r="H41" i="121"/>
  <c r="G41" i="121"/>
  <c r="F41" i="121"/>
  <c r="E41" i="121"/>
  <c r="D41" i="121"/>
  <c r="C41" i="121"/>
  <c r="B41" i="121"/>
  <c r="N40" i="121"/>
  <c r="M40" i="121"/>
  <c r="L40" i="121"/>
  <c r="K40" i="121"/>
  <c r="J40" i="121"/>
  <c r="I40" i="121"/>
  <c r="H40" i="121"/>
  <c r="G40" i="121"/>
  <c r="F40" i="121"/>
  <c r="E40" i="121"/>
  <c r="D40" i="121"/>
  <c r="C40" i="121"/>
  <c r="B40" i="121"/>
  <c r="N39" i="121"/>
  <c r="M39" i="121"/>
  <c r="L39" i="121"/>
  <c r="K39" i="121"/>
  <c r="J39" i="121"/>
  <c r="I39" i="121"/>
  <c r="H39" i="121"/>
  <c r="G39" i="121"/>
  <c r="F39" i="121"/>
  <c r="E39" i="121"/>
  <c r="D39" i="121"/>
  <c r="C39" i="121"/>
  <c r="B39" i="121"/>
  <c r="N38" i="121"/>
  <c r="M38" i="121"/>
  <c r="L38" i="121"/>
  <c r="K38" i="121"/>
  <c r="J38" i="121"/>
  <c r="I38" i="121"/>
  <c r="H38" i="121"/>
  <c r="G38" i="121"/>
  <c r="F38" i="121"/>
  <c r="E38" i="121"/>
  <c r="D38" i="121"/>
  <c r="C38" i="121"/>
  <c r="B38" i="121"/>
  <c r="N37" i="121"/>
  <c r="M37" i="121"/>
  <c r="L37" i="121"/>
  <c r="K37" i="121"/>
  <c r="J37" i="121"/>
  <c r="I37" i="121"/>
  <c r="H37" i="121"/>
  <c r="G37" i="121"/>
  <c r="F37" i="121"/>
  <c r="E37" i="121"/>
  <c r="D37" i="121"/>
  <c r="C37" i="121"/>
  <c r="B37" i="121"/>
  <c r="N36" i="121"/>
  <c r="M36" i="121"/>
  <c r="L36" i="121"/>
  <c r="K36" i="121"/>
  <c r="J36" i="121"/>
  <c r="I36" i="121"/>
  <c r="H36" i="121"/>
  <c r="G36" i="121"/>
  <c r="F36" i="121"/>
  <c r="E36" i="121"/>
  <c r="D36" i="121"/>
  <c r="C36" i="121"/>
  <c r="B36" i="121"/>
  <c r="N35" i="121"/>
  <c r="M35" i="121"/>
  <c r="L35" i="121"/>
  <c r="K35" i="121"/>
  <c r="J35" i="121"/>
  <c r="I35" i="121"/>
  <c r="H35" i="121"/>
  <c r="G35" i="121"/>
  <c r="F35" i="121"/>
  <c r="E35" i="121"/>
  <c r="D35" i="121"/>
  <c r="C35" i="121"/>
  <c r="B35" i="121"/>
  <c r="N34" i="121"/>
  <c r="M34" i="121"/>
  <c r="L34" i="121"/>
  <c r="K34" i="121"/>
  <c r="J34" i="121"/>
  <c r="I34" i="121"/>
  <c r="H34" i="121"/>
  <c r="G34" i="121"/>
  <c r="F34" i="121"/>
  <c r="E34" i="121"/>
  <c r="D34" i="121"/>
  <c r="C34" i="121"/>
  <c r="B34" i="121"/>
  <c r="N33" i="121"/>
  <c r="M33" i="121"/>
  <c r="L33" i="121"/>
  <c r="K33" i="121"/>
  <c r="J33" i="121"/>
  <c r="I33" i="121"/>
  <c r="H33" i="121"/>
  <c r="G33" i="121"/>
  <c r="F33" i="121"/>
  <c r="E33" i="121"/>
  <c r="D33" i="121"/>
  <c r="C33" i="121"/>
  <c r="B33" i="121"/>
  <c r="N32" i="121"/>
  <c r="M32" i="121"/>
  <c r="L32" i="121"/>
  <c r="K32" i="121"/>
  <c r="J32" i="121"/>
  <c r="I32" i="121"/>
  <c r="H32" i="121"/>
  <c r="G32" i="121"/>
  <c r="F32" i="121"/>
  <c r="E32" i="121"/>
  <c r="D32" i="121"/>
  <c r="C32" i="121"/>
  <c r="B32" i="121"/>
  <c r="N31" i="121"/>
  <c r="M31" i="121"/>
  <c r="L31" i="121"/>
  <c r="K31" i="121"/>
  <c r="J31" i="121"/>
  <c r="I31" i="121"/>
  <c r="H31" i="121"/>
  <c r="G31" i="121"/>
  <c r="F31" i="121"/>
  <c r="E31" i="121"/>
  <c r="D31" i="121"/>
  <c r="C31" i="121"/>
  <c r="B31" i="121"/>
  <c r="N30" i="121"/>
  <c r="M30" i="121"/>
  <c r="L30" i="121"/>
  <c r="K30" i="121"/>
  <c r="J30" i="121"/>
  <c r="I30" i="121"/>
  <c r="H30" i="121"/>
  <c r="G30" i="121"/>
  <c r="F30" i="121"/>
  <c r="E30" i="121"/>
  <c r="D30" i="121"/>
  <c r="C30" i="121"/>
  <c r="B30" i="121"/>
  <c r="N29" i="121"/>
  <c r="M29" i="121"/>
  <c r="L29" i="121"/>
  <c r="K29" i="121"/>
  <c r="J29" i="121"/>
  <c r="I29" i="121"/>
  <c r="H29" i="121"/>
  <c r="G29" i="121"/>
  <c r="F29" i="121"/>
  <c r="E29" i="121"/>
  <c r="D29" i="121"/>
  <c r="C29" i="121"/>
  <c r="B29" i="121"/>
  <c r="N28" i="121"/>
  <c r="M28" i="121"/>
  <c r="L28" i="121"/>
  <c r="K28" i="121"/>
  <c r="J28" i="121"/>
  <c r="I28" i="121"/>
  <c r="H28" i="121"/>
  <c r="G28" i="121"/>
  <c r="F28" i="121"/>
  <c r="E28" i="121"/>
  <c r="D28" i="121"/>
  <c r="C28" i="121"/>
  <c r="B28" i="121"/>
  <c r="N27" i="121"/>
  <c r="M27" i="121"/>
  <c r="L27" i="121"/>
  <c r="K27" i="121"/>
  <c r="J27" i="121"/>
  <c r="I27" i="121"/>
  <c r="H27" i="121"/>
  <c r="G27" i="121"/>
  <c r="F27" i="121"/>
  <c r="E27" i="121"/>
  <c r="D27" i="121"/>
  <c r="C27" i="121"/>
  <c r="B27" i="121"/>
  <c r="N26" i="121"/>
  <c r="M26" i="121"/>
  <c r="L26" i="121"/>
  <c r="K26" i="121"/>
  <c r="J26" i="121"/>
  <c r="I26" i="121"/>
  <c r="H26" i="121"/>
  <c r="G26" i="121"/>
  <c r="F26" i="121"/>
  <c r="E26" i="121"/>
  <c r="D26" i="121"/>
  <c r="C26" i="121"/>
  <c r="B26" i="121"/>
  <c r="N25" i="121"/>
  <c r="M25" i="121"/>
  <c r="L25" i="121"/>
  <c r="K25" i="121"/>
  <c r="J25" i="121"/>
  <c r="I25" i="121"/>
  <c r="H25" i="121"/>
  <c r="G25" i="121"/>
  <c r="F25" i="121"/>
  <c r="E25" i="121"/>
  <c r="D25" i="121"/>
  <c r="C25" i="121"/>
  <c r="B25" i="121"/>
  <c r="N24" i="121"/>
  <c r="M24" i="121"/>
  <c r="L24" i="121"/>
  <c r="K24" i="121"/>
  <c r="J24" i="121"/>
  <c r="I24" i="121"/>
  <c r="H24" i="121"/>
  <c r="G24" i="121"/>
  <c r="F24" i="121"/>
  <c r="E24" i="121"/>
  <c r="D24" i="121"/>
  <c r="C24" i="121"/>
  <c r="B24" i="121"/>
  <c r="N23" i="121"/>
  <c r="M23" i="121"/>
  <c r="L23" i="121"/>
  <c r="K23" i="121"/>
  <c r="J23" i="121"/>
  <c r="I23" i="121"/>
  <c r="H23" i="121"/>
  <c r="G23" i="121"/>
  <c r="F23" i="121"/>
  <c r="E23" i="121"/>
  <c r="D23" i="121"/>
  <c r="C23" i="121"/>
  <c r="B23" i="121"/>
  <c r="N22" i="121"/>
  <c r="M22" i="121"/>
  <c r="L22" i="121"/>
  <c r="K22" i="121"/>
  <c r="J22" i="121"/>
  <c r="I22" i="121"/>
  <c r="H22" i="121"/>
  <c r="G22" i="121"/>
  <c r="F22" i="121"/>
  <c r="E22" i="121"/>
  <c r="D22" i="121"/>
  <c r="C22" i="121"/>
  <c r="B22" i="121"/>
  <c r="N21" i="121"/>
  <c r="M21" i="121"/>
  <c r="L21" i="121"/>
  <c r="K21" i="121"/>
  <c r="J21" i="121"/>
  <c r="I21" i="121"/>
  <c r="H21" i="121"/>
  <c r="G21" i="121"/>
  <c r="F21" i="121"/>
  <c r="E21" i="121"/>
  <c r="D21" i="121"/>
  <c r="C21" i="121"/>
  <c r="B21" i="121"/>
  <c r="N20" i="121"/>
  <c r="M20" i="121"/>
  <c r="L20" i="121"/>
  <c r="K20" i="121"/>
  <c r="J20" i="121"/>
  <c r="I20" i="121"/>
  <c r="H20" i="121"/>
  <c r="G20" i="121"/>
  <c r="F20" i="121"/>
  <c r="E20" i="121"/>
  <c r="D20" i="121"/>
  <c r="C20" i="121"/>
  <c r="B20" i="121"/>
  <c r="N19" i="121"/>
  <c r="M19" i="121"/>
  <c r="L19" i="121"/>
  <c r="K19" i="121"/>
  <c r="J19" i="121"/>
  <c r="I19" i="121"/>
  <c r="H19" i="121"/>
  <c r="G19" i="121"/>
  <c r="F19" i="121"/>
  <c r="E19" i="121"/>
  <c r="D19" i="121"/>
  <c r="C19" i="121"/>
  <c r="B19" i="121"/>
  <c r="N18" i="121"/>
  <c r="M18" i="121"/>
  <c r="L18" i="121"/>
  <c r="K18" i="121"/>
  <c r="J18" i="121"/>
  <c r="I18" i="121"/>
  <c r="H18" i="121"/>
  <c r="G18" i="121"/>
  <c r="F18" i="121"/>
  <c r="E18" i="121"/>
  <c r="D18" i="121"/>
  <c r="C18" i="121"/>
  <c r="B18" i="121"/>
  <c r="N17" i="121"/>
  <c r="M17" i="121"/>
  <c r="L17" i="121"/>
  <c r="K17" i="121"/>
  <c r="J17" i="121"/>
  <c r="I17" i="121"/>
  <c r="H17" i="121"/>
  <c r="G17" i="121"/>
  <c r="F17" i="121"/>
  <c r="E17" i="121"/>
  <c r="D17" i="121"/>
  <c r="C17" i="121"/>
  <c r="B17" i="121"/>
  <c r="N16" i="121"/>
  <c r="M16" i="121"/>
  <c r="L16" i="121"/>
  <c r="K16" i="121"/>
  <c r="J16" i="121"/>
  <c r="I16" i="121"/>
  <c r="H16" i="121"/>
  <c r="G16" i="121"/>
  <c r="F16" i="121"/>
  <c r="E16" i="121"/>
  <c r="D16" i="121"/>
  <c r="C16" i="121"/>
  <c r="B16" i="121"/>
  <c r="N15" i="121"/>
  <c r="M15" i="121"/>
  <c r="L15" i="121"/>
  <c r="K15" i="121"/>
  <c r="J15" i="121"/>
  <c r="I15" i="121"/>
  <c r="H15" i="121"/>
  <c r="G15" i="121"/>
  <c r="F15" i="121"/>
  <c r="E15" i="121"/>
  <c r="D15" i="121"/>
  <c r="C15" i="121"/>
  <c r="B15" i="121"/>
  <c r="N14" i="121"/>
  <c r="M14" i="121"/>
  <c r="L14" i="121"/>
  <c r="K14" i="121"/>
  <c r="J14" i="121"/>
  <c r="I14" i="121"/>
  <c r="H14" i="121"/>
  <c r="G14" i="121"/>
  <c r="F14" i="121"/>
  <c r="E14" i="121"/>
  <c r="D14" i="121"/>
  <c r="C14" i="121"/>
  <c r="B14" i="121"/>
  <c r="N13" i="121"/>
  <c r="M13" i="121"/>
  <c r="L13" i="121"/>
  <c r="K13" i="121"/>
  <c r="J13" i="121"/>
  <c r="I13" i="121"/>
  <c r="H13" i="121"/>
  <c r="G13" i="121"/>
  <c r="F13" i="121"/>
  <c r="E13" i="121"/>
  <c r="D13" i="121"/>
  <c r="C13" i="121"/>
  <c r="B13" i="121"/>
  <c r="N12" i="121"/>
  <c r="M12" i="121"/>
  <c r="L12" i="121"/>
  <c r="K12" i="121"/>
  <c r="J12" i="121"/>
  <c r="I12" i="121"/>
  <c r="H12" i="121"/>
  <c r="G12" i="121"/>
  <c r="F12" i="121"/>
  <c r="E12" i="121"/>
  <c r="D12" i="121"/>
  <c r="C12" i="121"/>
  <c r="B12" i="121"/>
  <c r="N11" i="121"/>
  <c r="M11" i="121"/>
  <c r="L11" i="121"/>
  <c r="K11" i="121"/>
  <c r="J11" i="121"/>
  <c r="I11" i="121"/>
  <c r="H11" i="121"/>
  <c r="G11" i="121"/>
  <c r="F11" i="121"/>
  <c r="E11" i="121"/>
  <c r="D11" i="121"/>
  <c r="C11" i="121"/>
  <c r="B11" i="121"/>
  <c r="N10" i="121"/>
  <c r="M10" i="121"/>
  <c r="L10" i="121"/>
  <c r="K10" i="121"/>
  <c r="J10" i="121"/>
  <c r="I10" i="121"/>
  <c r="H10" i="121"/>
  <c r="G10" i="121"/>
  <c r="F10" i="121"/>
  <c r="E10" i="121"/>
  <c r="D10" i="121"/>
  <c r="C10" i="121"/>
  <c r="B10" i="121"/>
  <c r="N9" i="121"/>
  <c r="M9" i="121"/>
  <c r="L9" i="121"/>
  <c r="K9" i="121"/>
  <c r="J9" i="121"/>
  <c r="I9" i="121"/>
  <c r="H9" i="121"/>
  <c r="G9" i="121"/>
  <c r="F9" i="121"/>
  <c r="E9" i="121"/>
  <c r="D9" i="121"/>
  <c r="C9" i="121"/>
  <c r="B9" i="121"/>
  <c r="N8" i="121"/>
  <c r="M8" i="121"/>
  <c r="L8" i="121"/>
  <c r="K8" i="121"/>
  <c r="J8" i="121"/>
  <c r="I8" i="121"/>
  <c r="H8" i="121"/>
  <c r="G8" i="121"/>
  <c r="F8" i="121"/>
  <c r="E8" i="121"/>
  <c r="D8" i="121"/>
  <c r="C8" i="121"/>
  <c r="B8" i="121"/>
  <c r="N7" i="121"/>
  <c r="M7" i="121"/>
  <c r="L7" i="121"/>
  <c r="K7" i="121"/>
  <c r="J7" i="121"/>
  <c r="I7" i="121"/>
  <c r="H7" i="121"/>
  <c r="G7" i="121"/>
  <c r="F7" i="121"/>
  <c r="E7" i="121"/>
  <c r="D7" i="121"/>
  <c r="C7" i="121"/>
  <c r="B7" i="121"/>
  <c r="N6" i="121"/>
  <c r="M6" i="121"/>
  <c r="L6" i="121"/>
  <c r="K6" i="121"/>
  <c r="J6" i="121"/>
  <c r="I6" i="121"/>
  <c r="H6" i="121"/>
  <c r="G6" i="121"/>
  <c r="F6" i="121"/>
  <c r="E6" i="121"/>
  <c r="D6" i="121"/>
  <c r="C6" i="121"/>
  <c r="B6" i="121"/>
  <c r="N19" i="46" l="1"/>
  <c r="N18" i="46"/>
  <c r="N17" i="46"/>
  <c r="N16" i="46"/>
  <c r="N15" i="46"/>
  <c r="N14" i="46"/>
  <c r="N13" i="46"/>
  <c r="N12" i="46"/>
  <c r="N11" i="46"/>
  <c r="N10" i="46"/>
  <c r="N9" i="46"/>
  <c r="N8" i="46"/>
  <c r="M19" i="46"/>
  <c r="M18" i="46"/>
  <c r="M17" i="46"/>
  <c r="M16" i="46"/>
  <c r="M15" i="46"/>
  <c r="M14" i="46"/>
  <c r="M13" i="46"/>
  <c r="M12" i="46"/>
  <c r="M20" i="46" s="1"/>
  <c r="M11" i="46"/>
  <c r="M10" i="46"/>
  <c r="M9" i="46"/>
  <c r="M8" i="46"/>
  <c r="J18" i="124"/>
  <c r="I18" i="124"/>
  <c r="H18" i="124"/>
  <c r="G18" i="124"/>
  <c r="F18" i="124"/>
  <c r="E18" i="124"/>
  <c r="D18" i="124"/>
  <c r="C18" i="124"/>
  <c r="B18" i="124"/>
  <c r="J17" i="124"/>
  <c r="J16" i="124"/>
  <c r="J15" i="124"/>
  <c r="J14" i="124"/>
  <c r="J13" i="124"/>
  <c r="J12" i="124"/>
  <c r="J11" i="124"/>
  <c r="J10" i="124"/>
  <c r="J9" i="124"/>
  <c r="J8" i="124"/>
  <c r="J7" i="124"/>
  <c r="J6" i="124"/>
  <c r="I35" i="124"/>
  <c r="H35" i="124"/>
  <c r="G35" i="124"/>
  <c r="F35" i="124"/>
  <c r="E35" i="124"/>
  <c r="D35" i="124"/>
  <c r="C35" i="124"/>
  <c r="B35" i="124"/>
  <c r="J34" i="124"/>
  <c r="J33" i="124"/>
  <c r="J32" i="124"/>
  <c r="J31" i="124"/>
  <c r="J30" i="124"/>
  <c r="J29" i="124"/>
  <c r="J28" i="124"/>
  <c r="J27" i="124"/>
  <c r="J26" i="124"/>
  <c r="J25" i="124"/>
  <c r="J24" i="124"/>
  <c r="J23" i="124"/>
  <c r="J35" i="124" s="1"/>
  <c r="I18" i="48"/>
  <c r="H18" i="48"/>
  <c r="G18" i="48"/>
  <c r="F18" i="48"/>
  <c r="E18" i="48"/>
  <c r="D18" i="48"/>
  <c r="C18" i="48"/>
  <c r="B18" i="48"/>
  <c r="J17" i="48"/>
  <c r="J16" i="48"/>
  <c r="J15" i="48"/>
  <c r="J14" i="48"/>
  <c r="J13" i="48"/>
  <c r="J12" i="48"/>
  <c r="J11" i="48"/>
  <c r="J10" i="48"/>
  <c r="J9" i="48"/>
  <c r="J18" i="48" s="1"/>
  <c r="J8" i="48"/>
  <c r="J7" i="48"/>
  <c r="J6" i="48"/>
  <c r="I35" i="48"/>
  <c r="H35" i="48"/>
  <c r="G35" i="48"/>
  <c r="F35" i="48"/>
  <c r="E35" i="48"/>
  <c r="D35" i="48"/>
  <c r="C35" i="48"/>
  <c r="B35" i="48"/>
  <c r="J34" i="48"/>
  <c r="J33" i="48"/>
  <c r="J32" i="48"/>
  <c r="J31" i="48"/>
  <c r="J30" i="48"/>
  <c r="J29" i="48"/>
  <c r="J28" i="48"/>
  <c r="J27" i="48"/>
  <c r="J26" i="48"/>
  <c r="J35" i="48" s="1"/>
  <c r="J25" i="48"/>
  <c r="J24" i="48"/>
  <c r="J23" i="48"/>
  <c r="I18" i="148"/>
  <c r="H18" i="148"/>
  <c r="G18" i="148"/>
  <c r="F18" i="148"/>
  <c r="E18" i="148"/>
  <c r="D18" i="148"/>
  <c r="C18" i="148"/>
  <c r="B18" i="148"/>
  <c r="J17" i="148"/>
  <c r="J16" i="148"/>
  <c r="J15" i="148"/>
  <c r="J14" i="148"/>
  <c r="J13" i="148"/>
  <c r="J12" i="148"/>
  <c r="J11" i="148"/>
  <c r="J10" i="148"/>
  <c r="J9" i="148"/>
  <c r="J18" i="148" s="1"/>
  <c r="J8" i="148"/>
  <c r="J7" i="148"/>
  <c r="J6" i="148"/>
  <c r="I17" i="139" l="1"/>
  <c r="H17" i="139"/>
  <c r="G17" i="139"/>
  <c r="F17" i="139"/>
  <c r="E17" i="139"/>
  <c r="D17" i="139"/>
  <c r="C17" i="139"/>
  <c r="B17" i="139"/>
  <c r="J17" i="139" s="1"/>
  <c r="J16" i="139"/>
  <c r="J15" i="139"/>
  <c r="J14" i="139"/>
  <c r="J13" i="139"/>
  <c r="J12" i="139"/>
  <c r="J11" i="139"/>
  <c r="J10" i="139"/>
  <c r="J9" i="139"/>
  <c r="J8" i="139"/>
  <c r="J7" i="139"/>
  <c r="J6" i="139"/>
  <c r="J5" i="139"/>
  <c r="R17" i="101"/>
  <c r="R16" i="101"/>
  <c r="R15" i="101"/>
  <c r="R14" i="101"/>
  <c r="R13" i="101"/>
  <c r="R12" i="101"/>
  <c r="R11" i="101"/>
  <c r="R16" i="105"/>
  <c r="R15" i="105"/>
  <c r="R14" i="105"/>
  <c r="R13" i="105"/>
  <c r="R18" i="104"/>
  <c r="R17" i="104"/>
  <c r="R16" i="104"/>
  <c r="R18" i="103"/>
  <c r="R17" i="103"/>
  <c r="R16" i="103"/>
  <c r="R15" i="103"/>
  <c r="R14" i="103"/>
  <c r="R13" i="103"/>
  <c r="R12" i="103"/>
  <c r="R11" i="103"/>
  <c r="R10" i="103"/>
  <c r="R9" i="103"/>
  <c r="R18" i="102"/>
  <c r="R17" i="102"/>
  <c r="R16" i="102"/>
  <c r="R18" i="75"/>
  <c r="R17" i="75"/>
  <c r="R16" i="75"/>
  <c r="R15" i="75"/>
  <c r="R14" i="75"/>
  <c r="N18" i="98"/>
  <c r="N17" i="98"/>
  <c r="N16" i="98"/>
  <c r="N15" i="98"/>
  <c r="N14" i="98"/>
  <c r="N13" i="98"/>
  <c r="N12" i="98"/>
  <c r="N11" i="98"/>
  <c r="N10" i="98"/>
  <c r="N9" i="98"/>
  <c r="N8" i="98"/>
  <c r="N7" i="98"/>
  <c r="N6" i="98"/>
  <c r="N18" i="97"/>
  <c r="N17" i="97"/>
  <c r="N16" i="97"/>
  <c r="N15" i="97"/>
  <c r="N14" i="97"/>
  <c r="N13" i="97"/>
  <c r="N12" i="97"/>
  <c r="N11" i="97"/>
  <c r="N10" i="97"/>
  <c r="N9" i="97"/>
  <c r="N8" i="97"/>
  <c r="N18" i="96"/>
  <c r="N17" i="96"/>
  <c r="N16" i="96"/>
  <c r="N15" i="96"/>
  <c r="N18" i="95"/>
  <c r="N17" i="95"/>
  <c r="N16" i="95"/>
  <c r="N15" i="95"/>
  <c r="N14" i="95"/>
  <c r="N13" i="95"/>
  <c r="N12" i="95"/>
  <c r="N11" i="95"/>
  <c r="N10" i="95"/>
  <c r="N9" i="95"/>
  <c r="N8" i="95"/>
  <c r="N7" i="95"/>
  <c r="N6" i="95"/>
  <c r="N18" i="94"/>
  <c r="N16" i="94"/>
  <c r="M19" i="113" l="1"/>
  <c r="L19" i="113"/>
  <c r="K19" i="113"/>
  <c r="J19" i="113"/>
  <c r="I19" i="113"/>
  <c r="H19" i="113"/>
  <c r="G19" i="113"/>
  <c r="F19" i="113"/>
  <c r="E19" i="113"/>
  <c r="D19" i="113"/>
  <c r="C19" i="113"/>
  <c r="N18" i="113"/>
  <c r="N17" i="113"/>
  <c r="N16" i="113"/>
  <c r="N15" i="113"/>
  <c r="N14" i="113"/>
  <c r="N13" i="113"/>
  <c r="N12" i="113"/>
  <c r="N11" i="113"/>
  <c r="N10" i="113"/>
  <c r="N9" i="113"/>
  <c r="N8" i="113"/>
  <c r="N7" i="113"/>
  <c r="N6" i="113"/>
  <c r="M37" i="112"/>
  <c r="L37" i="112"/>
  <c r="K37" i="112"/>
  <c r="J37" i="112"/>
  <c r="I37" i="112"/>
  <c r="H37" i="112"/>
  <c r="G37" i="112"/>
  <c r="F37" i="112"/>
  <c r="E37" i="112"/>
  <c r="D37" i="112"/>
  <c r="C37" i="112"/>
  <c r="N36" i="112"/>
  <c r="N35" i="112"/>
  <c r="N34" i="112"/>
  <c r="N33" i="112"/>
  <c r="N32" i="112"/>
  <c r="N31" i="112"/>
  <c r="N30" i="112"/>
  <c r="N29" i="112"/>
  <c r="N28" i="112"/>
  <c r="N27" i="112"/>
  <c r="N26" i="112"/>
  <c r="N25" i="112"/>
  <c r="N24" i="112"/>
  <c r="M19" i="112"/>
  <c r="L19" i="112"/>
  <c r="K19" i="112"/>
  <c r="J19" i="112"/>
  <c r="I19" i="112"/>
  <c r="H19" i="112"/>
  <c r="G19" i="112"/>
  <c r="F19" i="112"/>
  <c r="E19" i="112"/>
  <c r="D19" i="112"/>
  <c r="C19" i="112"/>
  <c r="N18" i="112"/>
  <c r="N17" i="112"/>
  <c r="N16" i="112"/>
  <c r="N15" i="112"/>
  <c r="N14" i="112"/>
  <c r="N13" i="112"/>
  <c r="N12" i="112"/>
  <c r="N11" i="112"/>
  <c r="N10" i="112"/>
  <c r="N9" i="112"/>
  <c r="N8" i="112"/>
  <c r="N7" i="112"/>
  <c r="N6" i="112"/>
  <c r="N36" i="111"/>
  <c r="N35" i="111"/>
  <c r="N34" i="111"/>
  <c r="N33" i="111"/>
  <c r="N32" i="111"/>
  <c r="N31" i="111"/>
  <c r="N30" i="111"/>
  <c r="N29" i="111"/>
  <c r="N28" i="111"/>
  <c r="N27" i="111"/>
  <c r="N26" i="111"/>
  <c r="N25" i="111"/>
  <c r="N24" i="111"/>
  <c r="N18" i="111"/>
  <c r="N17" i="111"/>
  <c r="N16" i="111"/>
  <c r="N15" i="111"/>
  <c r="N14" i="111"/>
  <c r="N13" i="111"/>
  <c r="N12" i="111"/>
  <c r="N11" i="111"/>
  <c r="N10" i="111"/>
  <c r="N9" i="111"/>
  <c r="N8" i="111"/>
  <c r="N7" i="111"/>
  <c r="N6" i="111"/>
  <c r="N37" i="110"/>
  <c r="N36" i="110"/>
  <c r="N35" i="110"/>
  <c r="N34" i="110"/>
  <c r="N33" i="110"/>
  <c r="N32" i="110"/>
  <c r="N31" i="110"/>
  <c r="N30" i="110"/>
  <c r="N29" i="110"/>
  <c r="N28" i="110"/>
  <c r="N27" i="110"/>
  <c r="N26" i="110"/>
  <c r="N25" i="110"/>
  <c r="M19" i="110"/>
  <c r="L19" i="110"/>
  <c r="K19" i="110"/>
  <c r="J19" i="110"/>
  <c r="I19" i="110"/>
  <c r="H19" i="110"/>
  <c r="G19" i="110"/>
  <c r="F19" i="110"/>
  <c r="E19" i="110"/>
  <c r="D19" i="110"/>
  <c r="C19" i="110"/>
  <c r="N18" i="110"/>
  <c r="N17" i="110"/>
  <c r="N16" i="110"/>
  <c r="N15" i="110"/>
  <c r="N14" i="110"/>
  <c r="N13" i="110"/>
  <c r="N12" i="110"/>
  <c r="N11" i="110"/>
  <c r="N10" i="110"/>
  <c r="N9" i="110"/>
  <c r="N8" i="110"/>
  <c r="N7" i="110"/>
  <c r="N6" i="110"/>
  <c r="M38" i="147"/>
  <c r="L38" i="147"/>
  <c r="K38" i="147"/>
  <c r="J38" i="147"/>
  <c r="I38" i="147"/>
  <c r="H38" i="147"/>
  <c r="G38" i="147"/>
  <c r="F38" i="147"/>
  <c r="E38" i="147"/>
  <c r="D38" i="147"/>
  <c r="C38" i="147"/>
  <c r="N37" i="147"/>
  <c r="N36" i="147"/>
  <c r="N35" i="147"/>
  <c r="N34" i="147"/>
  <c r="N33" i="147"/>
  <c r="N32" i="147"/>
  <c r="N31" i="147"/>
  <c r="N30" i="147"/>
  <c r="N29" i="147"/>
  <c r="N28" i="147"/>
  <c r="N27" i="147"/>
  <c r="N26" i="147"/>
  <c r="N25" i="147"/>
  <c r="N18" i="147"/>
  <c r="N17" i="147"/>
  <c r="N16" i="147"/>
  <c r="N15" i="147"/>
  <c r="N14" i="147"/>
  <c r="N13" i="147"/>
  <c r="N12" i="147"/>
  <c r="N11" i="147"/>
  <c r="N10" i="147"/>
  <c r="N9" i="147"/>
  <c r="N8" i="147"/>
  <c r="N7" i="147"/>
  <c r="N6" i="147"/>
  <c r="M37" i="109"/>
  <c r="L37" i="109"/>
  <c r="K37" i="109"/>
  <c r="J37" i="109"/>
  <c r="I37" i="109"/>
  <c r="H37" i="109"/>
  <c r="G37" i="109"/>
  <c r="F37" i="109"/>
  <c r="E37" i="109"/>
  <c r="D37" i="109"/>
  <c r="C37" i="109"/>
  <c r="M19" i="109"/>
  <c r="L19" i="109"/>
  <c r="K19" i="109"/>
  <c r="J19" i="109"/>
  <c r="I19" i="109"/>
  <c r="H19" i="109"/>
  <c r="G19" i="109"/>
  <c r="F19" i="109"/>
  <c r="E19" i="109"/>
  <c r="D19" i="109"/>
  <c r="C19" i="109"/>
  <c r="N36" i="109"/>
  <c r="N35" i="109"/>
  <c r="N34" i="109"/>
  <c r="N33" i="109"/>
  <c r="N32" i="109"/>
  <c r="N31" i="109"/>
  <c r="N30" i="109"/>
  <c r="N29" i="109"/>
  <c r="N28" i="109"/>
  <c r="N27" i="109"/>
  <c r="N26" i="109"/>
  <c r="N25" i="109"/>
  <c r="N24" i="109"/>
  <c r="N18" i="109"/>
  <c r="N17" i="109"/>
  <c r="N16" i="109"/>
  <c r="N15" i="109"/>
  <c r="N14" i="109"/>
  <c r="N13" i="109"/>
  <c r="N12" i="109"/>
  <c r="N11" i="109"/>
  <c r="N10" i="109"/>
  <c r="N9" i="109"/>
  <c r="N8" i="109"/>
  <c r="N7" i="109"/>
  <c r="N6" i="109"/>
  <c r="M38" i="108"/>
  <c r="L38" i="108"/>
  <c r="K38" i="108"/>
  <c r="J38" i="108"/>
  <c r="I38" i="108"/>
  <c r="H38" i="108"/>
  <c r="G38" i="108"/>
  <c r="F38" i="108"/>
  <c r="E38" i="108"/>
  <c r="D38" i="108"/>
  <c r="C38" i="108"/>
  <c r="N37" i="108"/>
  <c r="N36" i="108"/>
  <c r="N35" i="108"/>
  <c r="N34" i="108"/>
  <c r="N33" i="108"/>
  <c r="N32" i="108"/>
  <c r="N31" i="108"/>
  <c r="N30" i="108"/>
  <c r="N29" i="108"/>
  <c r="N28" i="108"/>
  <c r="N27" i="108"/>
  <c r="N26" i="108"/>
  <c r="N25" i="108"/>
  <c r="M19" i="108"/>
  <c r="L19" i="108"/>
  <c r="K19" i="108"/>
  <c r="J19" i="108"/>
  <c r="I19" i="108"/>
  <c r="H19" i="108"/>
  <c r="G19" i="108"/>
  <c r="F19" i="108"/>
  <c r="E19" i="108"/>
  <c r="D19" i="108"/>
  <c r="C19" i="108"/>
  <c r="N18" i="108"/>
  <c r="N17" i="108"/>
  <c r="N16" i="108"/>
  <c r="N15" i="108"/>
  <c r="N14" i="108"/>
  <c r="N13" i="108"/>
  <c r="N12" i="108"/>
  <c r="N11" i="108"/>
  <c r="N10" i="108"/>
  <c r="N9" i="108"/>
  <c r="N8" i="108"/>
  <c r="N7" i="108"/>
  <c r="N6" i="108"/>
  <c r="M39" i="107"/>
  <c r="L39" i="107"/>
  <c r="K39" i="107"/>
  <c r="J39" i="107"/>
  <c r="I39" i="107"/>
  <c r="H39" i="107"/>
  <c r="G39" i="107"/>
  <c r="F39" i="107"/>
  <c r="E39" i="107"/>
  <c r="D39" i="107"/>
  <c r="C39" i="107"/>
  <c r="M19" i="107"/>
  <c r="L19" i="107"/>
  <c r="K19" i="107"/>
  <c r="J19" i="107"/>
  <c r="I19" i="107"/>
  <c r="H19" i="107"/>
  <c r="G19" i="107"/>
  <c r="F19" i="107"/>
  <c r="E19" i="107"/>
  <c r="D19" i="107"/>
  <c r="C19" i="107"/>
  <c r="N38" i="107"/>
  <c r="N37" i="107"/>
  <c r="N36" i="107"/>
  <c r="N35" i="107"/>
  <c r="N34" i="107"/>
  <c r="N33" i="107"/>
  <c r="N32" i="107"/>
  <c r="N31" i="107"/>
  <c r="N30" i="107"/>
  <c r="N29" i="107"/>
  <c r="N28" i="107"/>
  <c r="N27" i="107"/>
  <c r="N26" i="107"/>
  <c r="N18" i="107"/>
  <c r="N17" i="107"/>
  <c r="N16" i="107"/>
  <c r="N15" i="107"/>
  <c r="N14" i="107"/>
  <c r="N13" i="107"/>
  <c r="N12" i="107"/>
  <c r="N11" i="107"/>
  <c r="N10" i="107"/>
  <c r="N9" i="107"/>
  <c r="N8" i="107"/>
  <c r="N7" i="107"/>
  <c r="N6" i="107"/>
  <c r="M37" i="106"/>
  <c r="L37" i="106"/>
  <c r="K37" i="106"/>
  <c r="J37" i="106"/>
  <c r="I37" i="106"/>
  <c r="H37" i="106"/>
  <c r="G37" i="106"/>
  <c r="F37" i="106"/>
  <c r="E37" i="106"/>
  <c r="D37" i="106"/>
  <c r="C37" i="106"/>
  <c r="N36" i="106"/>
  <c r="N35" i="106"/>
  <c r="N34" i="106"/>
  <c r="N33" i="106"/>
  <c r="N32" i="106"/>
  <c r="N31" i="106"/>
  <c r="N30" i="106"/>
  <c r="N29" i="106"/>
  <c r="N28" i="106"/>
  <c r="N27" i="106"/>
  <c r="N26" i="106"/>
  <c r="N25" i="106"/>
  <c r="N24" i="106"/>
  <c r="N18" i="106"/>
  <c r="N17" i="106"/>
  <c r="N16" i="106"/>
  <c r="N15" i="106"/>
  <c r="N14" i="106"/>
  <c r="N13" i="106"/>
  <c r="N12" i="106"/>
  <c r="N11" i="106"/>
  <c r="N10" i="106"/>
  <c r="N9" i="106"/>
  <c r="N8" i="106"/>
  <c r="N7" i="106"/>
  <c r="N6" i="106"/>
  <c r="M19" i="106"/>
  <c r="L19" i="106"/>
  <c r="K19" i="106"/>
  <c r="J19" i="106"/>
  <c r="I19" i="106"/>
  <c r="H19" i="106"/>
  <c r="G19" i="106"/>
  <c r="F19" i="106"/>
  <c r="E19" i="106"/>
  <c r="D19" i="106"/>
  <c r="C19" i="106"/>
  <c r="B38" i="147" l="1"/>
  <c r="N38" i="147" s="1"/>
  <c r="N24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N5" i="147"/>
  <c r="Q18" i="100"/>
  <c r="Q19" i="89" s="1"/>
  <c r="P18" i="100"/>
  <c r="P19" i="89" s="1"/>
  <c r="O18" i="100"/>
  <c r="O19" i="89" s="1"/>
  <c r="N18" i="100"/>
  <c r="N19" i="89" s="1"/>
  <c r="M18" i="100"/>
  <c r="M19" i="89" s="1"/>
  <c r="L18" i="100"/>
  <c r="L19" i="89" s="1"/>
  <c r="K18" i="100"/>
  <c r="K19" i="89" s="1"/>
  <c r="J18" i="100"/>
  <c r="J19" i="89" s="1"/>
  <c r="I18" i="100"/>
  <c r="I19" i="89" s="1"/>
  <c r="H18" i="100"/>
  <c r="H19" i="89" s="1"/>
  <c r="G18" i="100"/>
  <c r="G19" i="89" s="1"/>
  <c r="F18" i="100"/>
  <c r="F19" i="89" s="1"/>
  <c r="E18" i="100"/>
  <c r="E19" i="89" s="1"/>
  <c r="D18" i="100"/>
  <c r="D19" i="89" s="1"/>
  <c r="C18" i="100"/>
  <c r="C19" i="89" s="1"/>
  <c r="B18" i="100"/>
  <c r="B19" i="89" s="1"/>
  <c r="Q17" i="100"/>
  <c r="Q18" i="89" s="1"/>
  <c r="P17" i="100"/>
  <c r="P18" i="89" s="1"/>
  <c r="O17" i="100"/>
  <c r="O18" i="89" s="1"/>
  <c r="N17" i="100"/>
  <c r="N18" i="89" s="1"/>
  <c r="M17" i="100"/>
  <c r="M18" i="89" s="1"/>
  <c r="L17" i="100"/>
  <c r="L18" i="89" s="1"/>
  <c r="K17" i="100"/>
  <c r="K18" i="89" s="1"/>
  <c r="J17" i="100"/>
  <c r="J18" i="89" s="1"/>
  <c r="I17" i="100"/>
  <c r="I18" i="89" s="1"/>
  <c r="H17" i="100"/>
  <c r="H18" i="89" s="1"/>
  <c r="G17" i="100"/>
  <c r="G18" i="89" s="1"/>
  <c r="F17" i="100"/>
  <c r="F18" i="89" s="1"/>
  <c r="E17" i="100"/>
  <c r="E18" i="89" s="1"/>
  <c r="D17" i="100"/>
  <c r="D18" i="89" s="1"/>
  <c r="C17" i="100"/>
  <c r="C18" i="89" s="1"/>
  <c r="B17" i="100"/>
  <c r="B18" i="89" s="1"/>
  <c r="Q16" i="100"/>
  <c r="Q17" i="89" s="1"/>
  <c r="P16" i="100"/>
  <c r="P17" i="89" s="1"/>
  <c r="O16" i="100"/>
  <c r="O17" i="89" s="1"/>
  <c r="N16" i="100"/>
  <c r="N17" i="89" s="1"/>
  <c r="M16" i="100"/>
  <c r="M17" i="89" s="1"/>
  <c r="L16" i="100"/>
  <c r="L17" i="89" s="1"/>
  <c r="K16" i="100"/>
  <c r="K17" i="89" s="1"/>
  <c r="J16" i="100"/>
  <c r="J17" i="89" s="1"/>
  <c r="I16" i="100"/>
  <c r="I17" i="89" s="1"/>
  <c r="H16" i="100"/>
  <c r="H17" i="89" s="1"/>
  <c r="G16" i="100"/>
  <c r="G17" i="89" s="1"/>
  <c r="F16" i="100"/>
  <c r="F17" i="89" s="1"/>
  <c r="E16" i="100"/>
  <c r="E17" i="89" s="1"/>
  <c r="D16" i="100"/>
  <c r="D17" i="89" s="1"/>
  <c r="C16" i="100"/>
  <c r="C17" i="89" s="1"/>
  <c r="B16" i="100"/>
  <c r="Q15" i="100"/>
  <c r="Q16" i="89" s="1"/>
  <c r="P15" i="100"/>
  <c r="P16" i="89" s="1"/>
  <c r="O15" i="100"/>
  <c r="O16" i="89" s="1"/>
  <c r="N15" i="100"/>
  <c r="N16" i="89" s="1"/>
  <c r="M15" i="100"/>
  <c r="M16" i="89" s="1"/>
  <c r="L15" i="100"/>
  <c r="L16" i="89" s="1"/>
  <c r="K15" i="100"/>
  <c r="K16" i="89" s="1"/>
  <c r="J15" i="100"/>
  <c r="J16" i="89" s="1"/>
  <c r="I15" i="100"/>
  <c r="I16" i="89" s="1"/>
  <c r="H15" i="100"/>
  <c r="H16" i="89" s="1"/>
  <c r="G15" i="100"/>
  <c r="G16" i="89" s="1"/>
  <c r="F15" i="100"/>
  <c r="F16" i="89" s="1"/>
  <c r="E15" i="100"/>
  <c r="E16" i="89" s="1"/>
  <c r="D15" i="100"/>
  <c r="D16" i="89" s="1"/>
  <c r="C15" i="100"/>
  <c r="C16" i="89" s="1"/>
  <c r="B15" i="100"/>
  <c r="Q14" i="100"/>
  <c r="Q15" i="89" s="1"/>
  <c r="P14" i="100"/>
  <c r="P15" i="89" s="1"/>
  <c r="O14" i="100"/>
  <c r="O15" i="89" s="1"/>
  <c r="N14" i="100"/>
  <c r="N15" i="89" s="1"/>
  <c r="M14" i="100"/>
  <c r="M15" i="89" s="1"/>
  <c r="L14" i="100"/>
  <c r="L15" i="89" s="1"/>
  <c r="K14" i="100"/>
  <c r="K15" i="89" s="1"/>
  <c r="J14" i="100"/>
  <c r="J15" i="89" s="1"/>
  <c r="I14" i="100"/>
  <c r="I15" i="89" s="1"/>
  <c r="H14" i="100"/>
  <c r="H15" i="89" s="1"/>
  <c r="G14" i="100"/>
  <c r="G15" i="89" s="1"/>
  <c r="F14" i="100"/>
  <c r="F15" i="89" s="1"/>
  <c r="E14" i="100"/>
  <c r="E15" i="89" s="1"/>
  <c r="D14" i="100"/>
  <c r="D15" i="89" s="1"/>
  <c r="C14" i="100"/>
  <c r="C15" i="89" s="1"/>
  <c r="B14" i="100"/>
  <c r="Q13" i="100"/>
  <c r="Q14" i="89" s="1"/>
  <c r="P13" i="100"/>
  <c r="P14" i="89" s="1"/>
  <c r="O13" i="100"/>
  <c r="O14" i="89" s="1"/>
  <c r="N13" i="100"/>
  <c r="N14" i="89" s="1"/>
  <c r="M13" i="100"/>
  <c r="M14" i="89" s="1"/>
  <c r="L13" i="100"/>
  <c r="L14" i="89" s="1"/>
  <c r="K13" i="100"/>
  <c r="K14" i="89" s="1"/>
  <c r="J13" i="100"/>
  <c r="J14" i="89" s="1"/>
  <c r="I13" i="100"/>
  <c r="I14" i="89" s="1"/>
  <c r="H13" i="100"/>
  <c r="H14" i="89" s="1"/>
  <c r="G13" i="100"/>
  <c r="G14" i="89" s="1"/>
  <c r="F13" i="100"/>
  <c r="F14" i="89" s="1"/>
  <c r="E13" i="100"/>
  <c r="E14" i="89" s="1"/>
  <c r="D13" i="100"/>
  <c r="D14" i="89" s="1"/>
  <c r="C13" i="100"/>
  <c r="C14" i="89" s="1"/>
  <c r="B13" i="100"/>
  <c r="B14" i="89" s="1"/>
  <c r="Q12" i="100"/>
  <c r="Q13" i="89" s="1"/>
  <c r="P12" i="100"/>
  <c r="P13" i="89" s="1"/>
  <c r="O12" i="100"/>
  <c r="O13" i="89" s="1"/>
  <c r="N12" i="100"/>
  <c r="N13" i="89" s="1"/>
  <c r="M12" i="100"/>
  <c r="M13" i="89" s="1"/>
  <c r="L12" i="100"/>
  <c r="L13" i="89" s="1"/>
  <c r="K12" i="100"/>
  <c r="K13" i="89" s="1"/>
  <c r="J12" i="100"/>
  <c r="J13" i="89" s="1"/>
  <c r="I12" i="100"/>
  <c r="I13" i="89" s="1"/>
  <c r="H12" i="100"/>
  <c r="H13" i="89" s="1"/>
  <c r="G12" i="100"/>
  <c r="G13" i="89" s="1"/>
  <c r="F12" i="100"/>
  <c r="F13" i="89" s="1"/>
  <c r="E12" i="100"/>
  <c r="E13" i="89" s="1"/>
  <c r="D12" i="100"/>
  <c r="D13" i="89" s="1"/>
  <c r="C12" i="100"/>
  <c r="C13" i="89" s="1"/>
  <c r="B12" i="100"/>
  <c r="Q11" i="100"/>
  <c r="Q12" i="89" s="1"/>
  <c r="P11" i="100"/>
  <c r="P12" i="89" s="1"/>
  <c r="O11" i="100"/>
  <c r="O12" i="89" s="1"/>
  <c r="N11" i="100"/>
  <c r="N12" i="89" s="1"/>
  <c r="M11" i="100"/>
  <c r="M12" i="89" s="1"/>
  <c r="L11" i="100"/>
  <c r="L12" i="89" s="1"/>
  <c r="K11" i="100"/>
  <c r="K12" i="89" s="1"/>
  <c r="J11" i="100"/>
  <c r="J12" i="89" s="1"/>
  <c r="I11" i="100"/>
  <c r="I12" i="89" s="1"/>
  <c r="H11" i="100"/>
  <c r="H12" i="89" s="1"/>
  <c r="G11" i="100"/>
  <c r="G12" i="89" s="1"/>
  <c r="F11" i="100"/>
  <c r="F12" i="89" s="1"/>
  <c r="E11" i="100"/>
  <c r="E12" i="89" s="1"/>
  <c r="D11" i="100"/>
  <c r="D12" i="89" s="1"/>
  <c r="C11" i="100"/>
  <c r="C12" i="89" s="1"/>
  <c r="B11" i="100"/>
  <c r="Q10" i="100"/>
  <c r="Q11" i="89" s="1"/>
  <c r="P10" i="100"/>
  <c r="P11" i="89" s="1"/>
  <c r="O10" i="100"/>
  <c r="O11" i="89" s="1"/>
  <c r="N10" i="100"/>
  <c r="N11" i="89" s="1"/>
  <c r="M10" i="100"/>
  <c r="M11" i="89" s="1"/>
  <c r="L10" i="100"/>
  <c r="L11" i="89" s="1"/>
  <c r="K10" i="100"/>
  <c r="K11" i="89" s="1"/>
  <c r="J10" i="100"/>
  <c r="J11" i="89" s="1"/>
  <c r="I10" i="100"/>
  <c r="I11" i="89" s="1"/>
  <c r="H10" i="100"/>
  <c r="H11" i="89" s="1"/>
  <c r="G10" i="100"/>
  <c r="G11" i="89" s="1"/>
  <c r="F10" i="100"/>
  <c r="F11" i="89" s="1"/>
  <c r="E10" i="100"/>
  <c r="E11" i="89" s="1"/>
  <c r="D10" i="100"/>
  <c r="D11" i="89" s="1"/>
  <c r="C10" i="100"/>
  <c r="C11" i="89" s="1"/>
  <c r="B10" i="100"/>
  <c r="B11" i="89" s="1"/>
  <c r="Q9" i="100"/>
  <c r="Q10" i="89" s="1"/>
  <c r="P9" i="100"/>
  <c r="P10" i="89" s="1"/>
  <c r="O9" i="100"/>
  <c r="O10" i="89" s="1"/>
  <c r="N9" i="100"/>
  <c r="N10" i="89" s="1"/>
  <c r="M9" i="100"/>
  <c r="M10" i="89" s="1"/>
  <c r="L9" i="100"/>
  <c r="L10" i="89" s="1"/>
  <c r="K9" i="100"/>
  <c r="K10" i="89" s="1"/>
  <c r="J9" i="100"/>
  <c r="J10" i="89" s="1"/>
  <c r="I9" i="100"/>
  <c r="I10" i="89" s="1"/>
  <c r="H9" i="100"/>
  <c r="H10" i="89" s="1"/>
  <c r="G9" i="100"/>
  <c r="G10" i="89" s="1"/>
  <c r="F9" i="100"/>
  <c r="F10" i="89" s="1"/>
  <c r="E9" i="100"/>
  <c r="E10" i="89" s="1"/>
  <c r="D9" i="100"/>
  <c r="D10" i="89" s="1"/>
  <c r="C9" i="100"/>
  <c r="C10" i="89" s="1"/>
  <c r="B9" i="100"/>
  <c r="B10" i="89" s="1"/>
  <c r="Q8" i="100"/>
  <c r="Q9" i="89" s="1"/>
  <c r="P8" i="100"/>
  <c r="P9" i="89" s="1"/>
  <c r="O8" i="100"/>
  <c r="O9" i="89" s="1"/>
  <c r="N8" i="100"/>
  <c r="N9" i="89" s="1"/>
  <c r="M8" i="100"/>
  <c r="M9" i="89" s="1"/>
  <c r="L8" i="100"/>
  <c r="L9" i="89" s="1"/>
  <c r="K8" i="100"/>
  <c r="K9" i="89" s="1"/>
  <c r="J8" i="100"/>
  <c r="J9" i="89" s="1"/>
  <c r="I8" i="100"/>
  <c r="I9" i="89" s="1"/>
  <c r="H8" i="100"/>
  <c r="H9" i="89" s="1"/>
  <c r="G8" i="100"/>
  <c r="G9" i="89" s="1"/>
  <c r="F8" i="100"/>
  <c r="F9" i="89" s="1"/>
  <c r="E8" i="100"/>
  <c r="E9" i="89" s="1"/>
  <c r="D8" i="100"/>
  <c r="D9" i="89" s="1"/>
  <c r="C8" i="100"/>
  <c r="C9" i="89" s="1"/>
  <c r="B8" i="100"/>
  <c r="B9" i="89" s="1"/>
  <c r="Q7" i="100"/>
  <c r="Q8" i="89" s="1"/>
  <c r="P7" i="100"/>
  <c r="P8" i="89" s="1"/>
  <c r="O7" i="100"/>
  <c r="O8" i="89" s="1"/>
  <c r="N7" i="100"/>
  <c r="N8" i="89" s="1"/>
  <c r="M7" i="100"/>
  <c r="M8" i="89" s="1"/>
  <c r="L7" i="100"/>
  <c r="L8" i="89" s="1"/>
  <c r="K7" i="100"/>
  <c r="K8" i="89" s="1"/>
  <c r="J7" i="100"/>
  <c r="J8" i="89" s="1"/>
  <c r="I7" i="100"/>
  <c r="I8" i="89" s="1"/>
  <c r="H7" i="100"/>
  <c r="H8" i="89" s="1"/>
  <c r="G7" i="100"/>
  <c r="G8" i="89" s="1"/>
  <c r="F7" i="100"/>
  <c r="F8" i="89" s="1"/>
  <c r="E7" i="100"/>
  <c r="E8" i="89" s="1"/>
  <c r="D7" i="100"/>
  <c r="D8" i="89" s="1"/>
  <c r="C7" i="100"/>
  <c r="C8" i="89" s="1"/>
  <c r="B7" i="100"/>
  <c r="B8" i="89" s="1"/>
  <c r="Q6" i="100"/>
  <c r="Q7" i="89" s="1"/>
  <c r="P6" i="100"/>
  <c r="P7" i="89" s="1"/>
  <c r="O6" i="100"/>
  <c r="O7" i="89" s="1"/>
  <c r="N6" i="100"/>
  <c r="N7" i="89" s="1"/>
  <c r="M6" i="100"/>
  <c r="M7" i="89" s="1"/>
  <c r="L6" i="100"/>
  <c r="L7" i="89" s="1"/>
  <c r="K6" i="100"/>
  <c r="K7" i="89" s="1"/>
  <c r="J6" i="100"/>
  <c r="J7" i="89" s="1"/>
  <c r="I6" i="100"/>
  <c r="I7" i="89" s="1"/>
  <c r="H6" i="100"/>
  <c r="H7" i="89" s="1"/>
  <c r="G6" i="100"/>
  <c r="G7" i="89" s="1"/>
  <c r="F6" i="100"/>
  <c r="F7" i="89" s="1"/>
  <c r="E6" i="100"/>
  <c r="E7" i="89" s="1"/>
  <c r="D6" i="100"/>
  <c r="D7" i="89" s="1"/>
  <c r="C6" i="100"/>
  <c r="C7" i="89" s="1"/>
  <c r="B6" i="100"/>
  <c r="B7" i="89" s="1"/>
  <c r="Q5" i="100"/>
  <c r="Q6" i="89" s="1"/>
  <c r="P5" i="100"/>
  <c r="P6" i="89" s="1"/>
  <c r="O5" i="100"/>
  <c r="O6" i="89" s="1"/>
  <c r="N5" i="100"/>
  <c r="N6" i="89" s="1"/>
  <c r="M5" i="100"/>
  <c r="M6" i="89" s="1"/>
  <c r="L5" i="100"/>
  <c r="L6" i="89" s="1"/>
  <c r="K5" i="100"/>
  <c r="K6" i="89" s="1"/>
  <c r="J5" i="100"/>
  <c r="J6" i="89" s="1"/>
  <c r="J20" i="89" s="1"/>
  <c r="I5" i="100"/>
  <c r="I6" i="89" s="1"/>
  <c r="H5" i="100"/>
  <c r="H6" i="89" s="1"/>
  <c r="G5" i="100"/>
  <c r="G6" i="89" s="1"/>
  <c r="F5" i="100"/>
  <c r="F6" i="89" s="1"/>
  <c r="E5" i="100"/>
  <c r="E6" i="89" s="1"/>
  <c r="D5" i="100"/>
  <c r="D6" i="89" s="1"/>
  <c r="C5" i="100"/>
  <c r="C6" i="89" s="1"/>
  <c r="J19" i="101"/>
  <c r="J19" i="105"/>
  <c r="J19" i="104"/>
  <c r="J19" i="103"/>
  <c r="J19" i="102"/>
  <c r="J19" i="75"/>
  <c r="G44" i="65"/>
  <c r="G43" i="65"/>
  <c r="G42" i="65"/>
  <c r="G41" i="65"/>
  <c r="G40" i="65"/>
  <c r="G39" i="65"/>
  <c r="G38" i="65"/>
  <c r="G37" i="65"/>
  <c r="G36" i="65"/>
  <c r="G35" i="65"/>
  <c r="G34" i="65"/>
  <c r="F46" i="65"/>
  <c r="F45" i="65"/>
  <c r="F44" i="65"/>
  <c r="F43" i="65"/>
  <c r="F42" i="65"/>
  <c r="F41" i="65"/>
  <c r="F40" i="65"/>
  <c r="F39" i="65"/>
  <c r="F38" i="65"/>
  <c r="F37" i="65"/>
  <c r="F36" i="65"/>
  <c r="E46" i="65"/>
  <c r="E45" i="65"/>
  <c r="E44" i="65"/>
  <c r="E43" i="65"/>
  <c r="D46" i="65"/>
  <c r="D45" i="65"/>
  <c r="D44" i="65"/>
  <c r="D43" i="65"/>
  <c r="D42" i="65"/>
  <c r="D41" i="65"/>
  <c r="D40" i="65"/>
  <c r="D39" i="65"/>
  <c r="D38" i="65"/>
  <c r="D37" i="65"/>
  <c r="D36" i="65"/>
  <c r="D35" i="65"/>
  <c r="D34" i="65"/>
  <c r="C44" i="65"/>
  <c r="C46" i="65"/>
  <c r="M18" i="99"/>
  <c r="M20" i="92" s="1"/>
  <c r="L18" i="99"/>
  <c r="L20" i="92" s="1"/>
  <c r="K18" i="99"/>
  <c r="K20" i="92" s="1"/>
  <c r="J18" i="99"/>
  <c r="J20" i="92" s="1"/>
  <c r="I18" i="99"/>
  <c r="I20" i="92" s="1"/>
  <c r="H18" i="99"/>
  <c r="H20" i="92" s="1"/>
  <c r="G18" i="99"/>
  <c r="G20" i="92" s="1"/>
  <c r="F18" i="99"/>
  <c r="F20" i="92" s="1"/>
  <c r="E18" i="99"/>
  <c r="E20" i="92" s="1"/>
  <c r="D18" i="99"/>
  <c r="D20" i="92" s="1"/>
  <c r="C18" i="99"/>
  <c r="C20" i="92" s="1"/>
  <c r="B18" i="99"/>
  <c r="M17" i="99"/>
  <c r="M19" i="92" s="1"/>
  <c r="L17" i="99"/>
  <c r="L19" i="92" s="1"/>
  <c r="K17" i="99"/>
  <c r="K19" i="92" s="1"/>
  <c r="J17" i="99"/>
  <c r="J19" i="92" s="1"/>
  <c r="I17" i="99"/>
  <c r="I19" i="92" s="1"/>
  <c r="H17" i="99"/>
  <c r="H19" i="92" s="1"/>
  <c r="G17" i="99"/>
  <c r="G19" i="92" s="1"/>
  <c r="F17" i="99"/>
  <c r="F19" i="92" s="1"/>
  <c r="E17" i="99"/>
  <c r="E19" i="92" s="1"/>
  <c r="D17" i="99"/>
  <c r="D19" i="92" s="1"/>
  <c r="C17" i="99"/>
  <c r="C19" i="92" s="1"/>
  <c r="B17" i="99"/>
  <c r="M16" i="99"/>
  <c r="M18" i="92" s="1"/>
  <c r="L16" i="99"/>
  <c r="L18" i="92" s="1"/>
  <c r="K16" i="99"/>
  <c r="K18" i="92" s="1"/>
  <c r="J16" i="99"/>
  <c r="J18" i="92" s="1"/>
  <c r="I16" i="99"/>
  <c r="I18" i="92" s="1"/>
  <c r="H16" i="99"/>
  <c r="H18" i="92" s="1"/>
  <c r="G16" i="99"/>
  <c r="G18" i="92" s="1"/>
  <c r="F16" i="99"/>
  <c r="F18" i="92" s="1"/>
  <c r="E16" i="99"/>
  <c r="E18" i="92" s="1"/>
  <c r="D16" i="99"/>
  <c r="D18" i="92" s="1"/>
  <c r="C16" i="99"/>
  <c r="C18" i="92" s="1"/>
  <c r="B16" i="99"/>
  <c r="R19" i="89" l="1"/>
  <c r="R18" i="89"/>
  <c r="R7" i="89"/>
  <c r="R8" i="89"/>
  <c r="R9" i="89"/>
  <c r="R10" i="89"/>
  <c r="R11" i="89"/>
  <c r="R14" i="89"/>
  <c r="R11" i="100"/>
  <c r="R14" i="100"/>
  <c r="R16" i="100"/>
  <c r="J19" i="100"/>
  <c r="B15" i="89"/>
  <c r="R15" i="89" s="1"/>
  <c r="B17" i="89"/>
  <c r="R17" i="89" s="1"/>
  <c r="B18" i="92"/>
  <c r="N16" i="99"/>
  <c r="B20" i="92"/>
  <c r="N18" i="99"/>
  <c r="B19" i="92"/>
  <c r="N17" i="99"/>
  <c r="R15" i="100"/>
  <c r="R13" i="100"/>
  <c r="R17" i="100"/>
  <c r="B12" i="89"/>
  <c r="R12" i="89" s="1"/>
  <c r="B16" i="89"/>
  <c r="R16" i="89" s="1"/>
  <c r="R12" i="100"/>
  <c r="B13" i="89"/>
  <c r="R13" i="89" s="1"/>
  <c r="H44" i="65"/>
  <c r="N19" i="147"/>
  <c r="L19" i="46"/>
  <c r="L18" i="46"/>
  <c r="L17" i="46"/>
  <c r="L16" i="46"/>
  <c r="L15" i="46"/>
  <c r="L14" i="46"/>
  <c r="L13" i="46"/>
  <c r="L12" i="46"/>
  <c r="L11" i="46"/>
  <c r="L10" i="46"/>
  <c r="L9" i="46"/>
  <c r="L8" i="46"/>
  <c r="J19" i="46"/>
  <c r="J18" i="46"/>
  <c r="J17" i="46"/>
  <c r="J16" i="46"/>
  <c r="J15" i="46"/>
  <c r="J14" i="46"/>
  <c r="J13" i="46"/>
  <c r="J12" i="46"/>
  <c r="J11" i="46"/>
  <c r="J10" i="46"/>
  <c r="J9" i="46"/>
  <c r="J8" i="46"/>
  <c r="I35" i="123"/>
  <c r="J34" i="123"/>
  <c r="H19" i="46" s="1"/>
  <c r="J33" i="123"/>
  <c r="H18" i="46" s="1"/>
  <c r="J32" i="123"/>
  <c r="H17" i="46" s="1"/>
  <c r="J31" i="123"/>
  <c r="H16" i="46" s="1"/>
  <c r="J30" i="123"/>
  <c r="H15" i="46" s="1"/>
  <c r="J29" i="123"/>
  <c r="H14" i="46" s="1"/>
  <c r="J28" i="123"/>
  <c r="H13" i="46" s="1"/>
  <c r="J27" i="123"/>
  <c r="H12" i="46" s="1"/>
  <c r="J26" i="123"/>
  <c r="H11" i="46" s="1"/>
  <c r="J25" i="123"/>
  <c r="H10" i="46" s="1"/>
  <c r="J24" i="123"/>
  <c r="H9" i="46" s="1"/>
  <c r="J23" i="123"/>
  <c r="H8" i="46" s="1"/>
  <c r="I35" i="47"/>
  <c r="J34" i="47"/>
  <c r="F19" i="46" s="1"/>
  <c r="J33" i="47"/>
  <c r="F18" i="46" s="1"/>
  <c r="J32" i="47"/>
  <c r="F17" i="46" s="1"/>
  <c r="J31" i="47"/>
  <c r="F16" i="46" s="1"/>
  <c r="J30" i="47"/>
  <c r="F15" i="46" s="1"/>
  <c r="J29" i="47"/>
  <c r="F14" i="46" s="1"/>
  <c r="J28" i="47"/>
  <c r="F13" i="46" s="1"/>
  <c r="J27" i="47"/>
  <c r="F12" i="46" s="1"/>
  <c r="J26" i="47"/>
  <c r="F11" i="46" s="1"/>
  <c r="J25" i="47"/>
  <c r="F10" i="46" s="1"/>
  <c r="J24" i="47"/>
  <c r="F9" i="46" s="1"/>
  <c r="J23" i="47"/>
  <c r="F8" i="46" s="1"/>
  <c r="I19" i="50"/>
  <c r="K19" i="46"/>
  <c r="K18" i="46"/>
  <c r="K17" i="46"/>
  <c r="K16" i="46"/>
  <c r="K15" i="46"/>
  <c r="K14" i="46"/>
  <c r="K13" i="46"/>
  <c r="K12" i="46"/>
  <c r="K11" i="46"/>
  <c r="K10" i="46"/>
  <c r="K9" i="46"/>
  <c r="I19" i="46"/>
  <c r="I18" i="46"/>
  <c r="I17" i="46"/>
  <c r="I16" i="46"/>
  <c r="I15" i="46"/>
  <c r="I14" i="46"/>
  <c r="I13" i="46"/>
  <c r="I12" i="46"/>
  <c r="I11" i="46"/>
  <c r="I10" i="46"/>
  <c r="I9" i="46"/>
  <c r="I18" i="123"/>
  <c r="J17" i="123"/>
  <c r="G19" i="46" s="1"/>
  <c r="J16" i="123"/>
  <c r="G18" i="46" s="1"/>
  <c r="J15" i="123"/>
  <c r="G17" i="46" s="1"/>
  <c r="J14" i="123"/>
  <c r="G16" i="46" s="1"/>
  <c r="J13" i="123"/>
  <c r="G15" i="46" s="1"/>
  <c r="J12" i="123"/>
  <c r="G14" i="46" s="1"/>
  <c r="J11" i="123"/>
  <c r="G13" i="46" s="1"/>
  <c r="J10" i="123"/>
  <c r="G12" i="46" s="1"/>
  <c r="J9" i="123"/>
  <c r="G11" i="46" s="1"/>
  <c r="J8" i="123"/>
  <c r="G10" i="46" s="1"/>
  <c r="J7" i="123"/>
  <c r="G9" i="46" s="1"/>
  <c r="J6" i="123"/>
  <c r="G8" i="46" s="1"/>
  <c r="I18" i="47"/>
  <c r="J17" i="47"/>
  <c r="E19" i="46" s="1"/>
  <c r="J16" i="47"/>
  <c r="E18" i="46" s="1"/>
  <c r="J15" i="47"/>
  <c r="E17" i="46" s="1"/>
  <c r="J14" i="47"/>
  <c r="E16" i="46" s="1"/>
  <c r="J13" i="47"/>
  <c r="E15" i="46" s="1"/>
  <c r="J12" i="47"/>
  <c r="E14" i="46" s="1"/>
  <c r="J11" i="47"/>
  <c r="E13" i="46" s="1"/>
  <c r="J10" i="47"/>
  <c r="E12" i="46" s="1"/>
  <c r="J9" i="47"/>
  <c r="E11" i="46" s="1"/>
  <c r="J8" i="47"/>
  <c r="E10" i="46" s="1"/>
  <c r="J7" i="47"/>
  <c r="J6" i="47"/>
  <c r="E8" i="46" s="1"/>
  <c r="I35" i="54"/>
  <c r="J34" i="54"/>
  <c r="D19" i="46" s="1"/>
  <c r="J33" i="54"/>
  <c r="D18" i="46" s="1"/>
  <c r="J32" i="54"/>
  <c r="D17" i="46" s="1"/>
  <c r="J31" i="54"/>
  <c r="D16" i="46" s="1"/>
  <c r="J30" i="54"/>
  <c r="D15" i="46" s="1"/>
  <c r="J29" i="54"/>
  <c r="D14" i="46" s="1"/>
  <c r="J28" i="54"/>
  <c r="D13" i="46" s="1"/>
  <c r="J27" i="54"/>
  <c r="D12" i="46" s="1"/>
  <c r="J26" i="54"/>
  <c r="D11" i="46" s="1"/>
  <c r="J25" i="54"/>
  <c r="D10" i="46" s="1"/>
  <c r="J24" i="54"/>
  <c r="D9" i="46" s="1"/>
  <c r="J23" i="54"/>
  <c r="D8" i="46" s="1"/>
  <c r="J17" i="54"/>
  <c r="C19" i="46" s="1"/>
  <c r="J16" i="54"/>
  <c r="C18" i="46" s="1"/>
  <c r="J15" i="54"/>
  <c r="C17" i="46" s="1"/>
  <c r="J14" i="54"/>
  <c r="C16" i="46" s="1"/>
  <c r="J13" i="54"/>
  <c r="C15" i="46" s="1"/>
  <c r="J12" i="54"/>
  <c r="C14" i="46" s="1"/>
  <c r="J11" i="54"/>
  <c r="C13" i="46" s="1"/>
  <c r="J10" i="54"/>
  <c r="C12" i="46" s="1"/>
  <c r="J9" i="54"/>
  <c r="C11" i="46" s="1"/>
  <c r="J8" i="54"/>
  <c r="C10" i="46" s="1"/>
  <c r="J7" i="54"/>
  <c r="C9" i="46" s="1"/>
  <c r="J6" i="54"/>
  <c r="C8" i="46" s="1"/>
  <c r="I18" i="54"/>
  <c r="I17" i="44"/>
  <c r="H17" i="44"/>
  <c r="G17" i="44"/>
  <c r="F17" i="44"/>
  <c r="E17" i="44"/>
  <c r="J17" i="44" s="1"/>
  <c r="D17" i="44"/>
  <c r="C17" i="44"/>
  <c r="B17" i="44"/>
  <c r="J16" i="44"/>
  <c r="J15" i="44"/>
  <c r="J14" i="44"/>
  <c r="J13" i="44"/>
  <c r="J12" i="44"/>
  <c r="J11" i="44"/>
  <c r="J10" i="44"/>
  <c r="J9" i="44"/>
  <c r="J8" i="44"/>
  <c r="J7" i="44"/>
  <c r="J6" i="44"/>
  <c r="J5" i="44"/>
  <c r="K8" i="46" l="1"/>
  <c r="I8" i="46"/>
  <c r="J35" i="123"/>
  <c r="J18" i="123"/>
  <c r="J35" i="47"/>
  <c r="J18" i="47"/>
  <c r="E9" i="46"/>
  <c r="J35" i="54"/>
  <c r="J18" i="54"/>
  <c r="D71" i="122" l="1"/>
  <c r="E68" i="122"/>
  <c r="C66" i="122"/>
  <c r="E60" i="122"/>
  <c r="D47" i="122"/>
  <c r="C42" i="122"/>
  <c r="D39" i="122"/>
  <c r="E36" i="122"/>
  <c r="E12" i="122"/>
  <c r="M43" i="137"/>
  <c r="L43" i="137"/>
  <c r="K43" i="137"/>
  <c r="J43" i="137"/>
  <c r="I43" i="137"/>
  <c r="H43" i="137"/>
  <c r="G43" i="137"/>
  <c r="F43" i="137"/>
  <c r="E43" i="137"/>
  <c r="D43" i="137"/>
  <c r="C43" i="137"/>
  <c r="B43" i="137"/>
  <c r="M32" i="137"/>
  <c r="L32" i="137"/>
  <c r="K32" i="137"/>
  <c r="J32" i="137"/>
  <c r="I32" i="137"/>
  <c r="H32" i="137"/>
  <c r="G32" i="137"/>
  <c r="F32" i="137"/>
  <c r="E32" i="137"/>
  <c r="D32" i="137"/>
  <c r="C32" i="137"/>
  <c r="B32" i="137"/>
  <c r="M11" i="137"/>
  <c r="L11" i="137"/>
  <c r="K11" i="137"/>
  <c r="J11" i="137"/>
  <c r="I11" i="137"/>
  <c r="H11" i="137"/>
  <c r="G11" i="137"/>
  <c r="F11" i="137"/>
  <c r="E11" i="137"/>
  <c r="D11" i="137"/>
  <c r="C11" i="137"/>
  <c r="B11" i="137"/>
  <c r="N54" i="137"/>
  <c r="N53" i="137"/>
  <c r="E56" i="122" s="1"/>
  <c r="N52" i="137"/>
  <c r="N50" i="137"/>
  <c r="E53" i="122" s="1"/>
  <c r="N46" i="137"/>
  <c r="N45" i="137"/>
  <c r="N44" i="137"/>
  <c r="N42" i="137"/>
  <c r="N40" i="137"/>
  <c r="E43" i="122" s="1"/>
  <c r="N39" i="137"/>
  <c r="N38" i="137"/>
  <c r="N37" i="137"/>
  <c r="E40" i="122" s="1"/>
  <c r="N36" i="137"/>
  <c r="N35" i="137"/>
  <c r="N34" i="137"/>
  <c r="E37" i="122" s="1"/>
  <c r="N33" i="137"/>
  <c r="N24" i="137"/>
  <c r="E27" i="122" s="1"/>
  <c r="N19" i="137"/>
  <c r="E22" i="122" s="1"/>
  <c r="N18" i="137"/>
  <c r="N17" i="137"/>
  <c r="N15" i="137"/>
  <c r="N14" i="137"/>
  <c r="N13" i="137"/>
  <c r="E16" i="122" s="1"/>
  <c r="N12" i="137"/>
  <c r="N10" i="137"/>
  <c r="N9" i="137"/>
  <c r="N7" i="137"/>
  <c r="N6" i="137"/>
  <c r="N72" i="137"/>
  <c r="N71" i="137"/>
  <c r="N69" i="137" s="1"/>
  <c r="E72" i="122" s="1"/>
  <c r="N70" i="137"/>
  <c r="N73" i="136"/>
  <c r="D76" i="122" s="1"/>
  <c r="N74" i="136"/>
  <c r="D77" i="122" s="1"/>
  <c r="M32" i="136"/>
  <c r="L32" i="136"/>
  <c r="K32" i="136"/>
  <c r="J32" i="136"/>
  <c r="I32" i="136"/>
  <c r="H32" i="136"/>
  <c r="G32" i="136"/>
  <c r="F32" i="136"/>
  <c r="E32" i="136"/>
  <c r="D32" i="136"/>
  <c r="C32" i="136"/>
  <c r="B32" i="136"/>
  <c r="M11" i="136"/>
  <c r="L11" i="136"/>
  <c r="K11" i="136"/>
  <c r="J11" i="136"/>
  <c r="I11" i="136"/>
  <c r="H11" i="136"/>
  <c r="G11" i="136"/>
  <c r="F11" i="136"/>
  <c r="E11" i="136"/>
  <c r="D11" i="136"/>
  <c r="C11" i="136"/>
  <c r="B11" i="136"/>
  <c r="N72" i="136"/>
  <c r="D75" i="122" s="1"/>
  <c r="N71" i="136"/>
  <c r="D74" i="122" s="1"/>
  <c r="N70" i="136"/>
  <c r="D73" i="122" s="1"/>
  <c r="N42" i="136"/>
  <c r="N41" i="136" s="1"/>
  <c r="D44" i="122" s="1"/>
  <c r="N40" i="136"/>
  <c r="D43" i="122" s="1"/>
  <c r="N39" i="136"/>
  <c r="D42" i="122" s="1"/>
  <c r="N10" i="136"/>
  <c r="D13" i="122" s="1"/>
  <c r="N6" i="136"/>
  <c r="D9" i="122" s="1"/>
  <c r="N19" i="136"/>
  <c r="D22" i="122" s="1"/>
  <c r="N40" i="135"/>
  <c r="C43" i="122" s="1"/>
  <c r="N39" i="135"/>
  <c r="N19" i="135"/>
  <c r="C22" i="122" s="1"/>
  <c r="N18" i="135"/>
  <c r="C21" i="122" s="1"/>
  <c r="N17" i="135"/>
  <c r="C20" i="122" s="1"/>
  <c r="M32" i="135"/>
  <c r="L32" i="135"/>
  <c r="K32" i="135"/>
  <c r="J32" i="135"/>
  <c r="I32" i="135"/>
  <c r="H32" i="135"/>
  <c r="G32" i="135"/>
  <c r="F32" i="135"/>
  <c r="E32" i="135"/>
  <c r="D32" i="135"/>
  <c r="C32" i="135"/>
  <c r="B32" i="135"/>
  <c r="M11" i="135"/>
  <c r="L11" i="135"/>
  <c r="K11" i="135"/>
  <c r="J11" i="135"/>
  <c r="I11" i="135"/>
  <c r="H11" i="135"/>
  <c r="G11" i="135"/>
  <c r="F11" i="135"/>
  <c r="E11" i="135"/>
  <c r="D11" i="135"/>
  <c r="C11" i="135"/>
  <c r="B11" i="135"/>
  <c r="N38" i="135"/>
  <c r="C41" i="122" s="1"/>
  <c r="N67" i="135"/>
  <c r="C70" i="122" s="1"/>
  <c r="N74" i="137"/>
  <c r="N73" i="137" s="1"/>
  <c r="E76" i="122" s="1"/>
  <c r="M73" i="137"/>
  <c r="L73" i="137"/>
  <c r="K73" i="137"/>
  <c r="J73" i="137"/>
  <c r="I73" i="137"/>
  <c r="H73" i="137"/>
  <c r="G73" i="137"/>
  <c r="F73" i="137"/>
  <c r="E73" i="137"/>
  <c r="D73" i="137"/>
  <c r="C73" i="137"/>
  <c r="B73" i="137"/>
  <c r="M69" i="137"/>
  <c r="L69" i="137"/>
  <c r="K69" i="137"/>
  <c r="J69" i="137"/>
  <c r="I69" i="137"/>
  <c r="H69" i="137"/>
  <c r="G69" i="137"/>
  <c r="F69" i="137"/>
  <c r="E69" i="137"/>
  <c r="D69" i="137"/>
  <c r="C69" i="137"/>
  <c r="B69" i="137"/>
  <c r="N68" i="137"/>
  <c r="E71" i="122" s="1"/>
  <c r="N67" i="137"/>
  <c r="E70" i="122" s="1"/>
  <c r="N66" i="137"/>
  <c r="N65" i="137"/>
  <c r="N64" i="137"/>
  <c r="E67" i="122" s="1"/>
  <c r="N63" i="137"/>
  <c r="N62" i="137"/>
  <c r="N61" i="137"/>
  <c r="N60" i="137"/>
  <c r="E63" i="122" s="1"/>
  <c r="N59" i="137"/>
  <c r="E62" i="122" s="1"/>
  <c r="N58" i="137"/>
  <c r="N57" i="137"/>
  <c r="N56" i="137"/>
  <c r="E59" i="122" s="1"/>
  <c r="M55" i="137"/>
  <c r="L55" i="137"/>
  <c r="K55" i="137"/>
  <c r="J55" i="137"/>
  <c r="I55" i="137"/>
  <c r="H55" i="137"/>
  <c r="G55" i="137"/>
  <c r="F55" i="137"/>
  <c r="E55" i="137"/>
  <c r="D55" i="137"/>
  <c r="C55" i="137"/>
  <c r="B55" i="137"/>
  <c r="N51" i="137"/>
  <c r="E54" i="122" s="1"/>
  <c r="M49" i="137"/>
  <c r="L49" i="137"/>
  <c r="K49" i="137"/>
  <c r="J49" i="137"/>
  <c r="I49" i="137"/>
  <c r="H49" i="137"/>
  <c r="G49" i="137"/>
  <c r="F49" i="137"/>
  <c r="E49" i="137"/>
  <c r="D49" i="137"/>
  <c r="C49" i="137"/>
  <c r="B49" i="137"/>
  <c r="N48" i="137"/>
  <c r="N47" i="137"/>
  <c r="N43" i="137" s="1"/>
  <c r="E46" i="122" s="1"/>
  <c r="N41" i="137"/>
  <c r="E44" i="122" s="1"/>
  <c r="M41" i="137"/>
  <c r="L41" i="137"/>
  <c r="K41" i="137"/>
  <c r="J41" i="137"/>
  <c r="I41" i="137"/>
  <c r="H41" i="137"/>
  <c r="G41" i="137"/>
  <c r="F41" i="137"/>
  <c r="E41" i="137"/>
  <c r="D41" i="137"/>
  <c r="C41" i="137"/>
  <c r="B41" i="137"/>
  <c r="N31" i="137"/>
  <c r="E34" i="122" s="1"/>
  <c r="N30" i="137"/>
  <c r="N29" i="137"/>
  <c r="N28" i="137"/>
  <c r="E31" i="122" s="1"/>
  <c r="N27" i="137"/>
  <c r="E30" i="122" s="1"/>
  <c r="N26" i="137"/>
  <c r="N25" i="137"/>
  <c r="M23" i="137"/>
  <c r="L23" i="137"/>
  <c r="K23" i="137"/>
  <c r="J23" i="137"/>
  <c r="I23" i="137"/>
  <c r="H23" i="137"/>
  <c r="G23" i="137"/>
  <c r="F23" i="137"/>
  <c r="E23" i="137"/>
  <c r="D23" i="137"/>
  <c r="C23" i="137"/>
  <c r="B23" i="137"/>
  <c r="N22" i="137"/>
  <c r="N21" i="137"/>
  <c r="E24" i="122" s="1"/>
  <c r="M20" i="137"/>
  <c r="L20" i="137"/>
  <c r="K20" i="137"/>
  <c r="J20" i="137"/>
  <c r="I20" i="137"/>
  <c r="H20" i="137"/>
  <c r="G20" i="137"/>
  <c r="F20" i="137"/>
  <c r="E20" i="137"/>
  <c r="D20" i="137"/>
  <c r="C20" i="137"/>
  <c r="B20" i="137"/>
  <c r="N16" i="137"/>
  <c r="E19" i="122" s="1"/>
  <c r="N8" i="137"/>
  <c r="E11" i="122" s="1"/>
  <c r="M5" i="137"/>
  <c r="L5" i="137"/>
  <c r="K5" i="137"/>
  <c r="J5" i="137"/>
  <c r="I5" i="137"/>
  <c r="H5" i="137"/>
  <c r="G5" i="137"/>
  <c r="F5" i="137"/>
  <c r="E5" i="137"/>
  <c r="D5" i="137"/>
  <c r="C5" i="137"/>
  <c r="B5" i="137"/>
  <c r="M73" i="136"/>
  <c r="L73" i="136"/>
  <c r="K73" i="136"/>
  <c r="J73" i="136"/>
  <c r="I73" i="136"/>
  <c r="H73" i="136"/>
  <c r="G73" i="136"/>
  <c r="F73" i="136"/>
  <c r="E73" i="136"/>
  <c r="D73" i="136"/>
  <c r="C73" i="136"/>
  <c r="B73" i="136"/>
  <c r="N69" i="136"/>
  <c r="D72" i="122" s="1"/>
  <c r="M69" i="136"/>
  <c r="L69" i="136"/>
  <c r="K69" i="136"/>
  <c r="J69" i="136"/>
  <c r="I69" i="136"/>
  <c r="H69" i="136"/>
  <c r="G69" i="136"/>
  <c r="F69" i="136"/>
  <c r="E69" i="136"/>
  <c r="D69" i="136"/>
  <c r="C69" i="136"/>
  <c r="B69" i="136"/>
  <c r="N68" i="136"/>
  <c r="N67" i="136"/>
  <c r="D70" i="122" s="1"/>
  <c r="N66" i="136"/>
  <c r="D69" i="122" s="1"/>
  <c r="N65" i="136"/>
  <c r="N64" i="136"/>
  <c r="D67" i="122" s="1"/>
  <c r="N63" i="136"/>
  <c r="D66" i="122" s="1"/>
  <c r="N62" i="136"/>
  <c r="D65" i="122" s="1"/>
  <c r="N61" i="136"/>
  <c r="D64" i="122" s="1"/>
  <c r="N60" i="136"/>
  <c r="D63" i="122" s="1"/>
  <c r="N59" i="136"/>
  <c r="D62" i="122" s="1"/>
  <c r="N58" i="136"/>
  <c r="D61" i="122" s="1"/>
  <c r="N57" i="136"/>
  <c r="D60" i="122" s="1"/>
  <c r="N56" i="136"/>
  <c r="D59" i="122" s="1"/>
  <c r="M55" i="136"/>
  <c r="L55" i="136"/>
  <c r="K55" i="136"/>
  <c r="J55" i="136"/>
  <c r="I55" i="136"/>
  <c r="H55" i="136"/>
  <c r="G55" i="136"/>
  <c r="F55" i="136"/>
  <c r="E55" i="136"/>
  <c r="D55" i="136"/>
  <c r="C55" i="136"/>
  <c r="B55" i="136"/>
  <c r="N54" i="136"/>
  <c r="D57" i="122" s="1"/>
  <c r="N53" i="136"/>
  <c r="D56" i="122" s="1"/>
  <c r="N52" i="136"/>
  <c r="D55" i="122" s="1"/>
  <c r="N51" i="136"/>
  <c r="D54" i="122" s="1"/>
  <c r="N50" i="136"/>
  <c r="D53" i="122" s="1"/>
  <c r="M49" i="136"/>
  <c r="L49" i="136"/>
  <c r="K49" i="136"/>
  <c r="J49" i="136"/>
  <c r="I49" i="136"/>
  <c r="H49" i="136"/>
  <c r="G49" i="136"/>
  <c r="F49" i="136"/>
  <c r="E49" i="136"/>
  <c r="D49" i="136"/>
  <c r="C49" i="136"/>
  <c r="B49" i="136"/>
  <c r="N48" i="136"/>
  <c r="D51" i="122" s="1"/>
  <c r="N47" i="136"/>
  <c r="D50" i="122" s="1"/>
  <c r="N46" i="136"/>
  <c r="D49" i="122" s="1"/>
  <c r="N45" i="136"/>
  <c r="D48" i="122" s="1"/>
  <c r="N44" i="136"/>
  <c r="M43" i="136"/>
  <c r="L43" i="136"/>
  <c r="K43" i="136"/>
  <c r="J43" i="136"/>
  <c r="I43" i="136"/>
  <c r="H43" i="136"/>
  <c r="G43" i="136"/>
  <c r="F43" i="136"/>
  <c r="E43" i="136"/>
  <c r="D43" i="136"/>
  <c r="C43" i="136"/>
  <c r="B43" i="136"/>
  <c r="M41" i="136"/>
  <c r="L41" i="136"/>
  <c r="K41" i="136"/>
  <c r="J41" i="136"/>
  <c r="I41" i="136"/>
  <c r="H41" i="136"/>
  <c r="G41" i="136"/>
  <c r="F41" i="136"/>
  <c r="E41" i="136"/>
  <c r="D41" i="136"/>
  <c r="C41" i="136"/>
  <c r="B41" i="136"/>
  <c r="N38" i="136"/>
  <c r="D41" i="122" s="1"/>
  <c r="N37" i="136"/>
  <c r="D40" i="122" s="1"/>
  <c r="N36" i="136"/>
  <c r="N35" i="136"/>
  <c r="D38" i="122" s="1"/>
  <c r="N34" i="136"/>
  <c r="D37" i="122" s="1"/>
  <c r="N33" i="136"/>
  <c r="N31" i="136"/>
  <c r="D34" i="122" s="1"/>
  <c r="N30" i="136"/>
  <c r="D33" i="122" s="1"/>
  <c r="N29" i="136"/>
  <c r="D32" i="122" s="1"/>
  <c r="N28" i="136"/>
  <c r="D31" i="122" s="1"/>
  <c r="N27" i="136"/>
  <c r="D30" i="122" s="1"/>
  <c r="N26" i="136"/>
  <c r="D29" i="122" s="1"/>
  <c r="N25" i="136"/>
  <c r="D28" i="122" s="1"/>
  <c r="N24" i="136"/>
  <c r="D27" i="122" s="1"/>
  <c r="M23" i="136"/>
  <c r="L23" i="136"/>
  <c r="K23" i="136"/>
  <c r="J23" i="136"/>
  <c r="I23" i="136"/>
  <c r="H23" i="136"/>
  <c r="G23" i="136"/>
  <c r="F23" i="136"/>
  <c r="E23" i="136"/>
  <c r="D23" i="136"/>
  <c r="C23" i="136"/>
  <c r="B23" i="136"/>
  <c r="N22" i="136"/>
  <c r="D25" i="122" s="1"/>
  <c r="N21" i="136"/>
  <c r="M20" i="136"/>
  <c r="L20" i="136"/>
  <c r="K20" i="136"/>
  <c r="J20" i="136"/>
  <c r="I20" i="136"/>
  <c r="H20" i="136"/>
  <c r="G20" i="136"/>
  <c r="F20" i="136"/>
  <c r="E20" i="136"/>
  <c r="D20" i="136"/>
  <c r="C20" i="136"/>
  <c r="B20" i="136"/>
  <c r="N18" i="136"/>
  <c r="D21" i="122" s="1"/>
  <c r="N17" i="136"/>
  <c r="D20" i="122" s="1"/>
  <c r="N16" i="136"/>
  <c r="D19" i="122" s="1"/>
  <c r="N15" i="136"/>
  <c r="D18" i="122" s="1"/>
  <c r="N14" i="136"/>
  <c r="D17" i="122" s="1"/>
  <c r="N13" i="136"/>
  <c r="D16" i="122" s="1"/>
  <c r="N12" i="136"/>
  <c r="D15" i="122" s="1"/>
  <c r="N9" i="136"/>
  <c r="D12" i="122" s="1"/>
  <c r="N8" i="136"/>
  <c r="D11" i="122" s="1"/>
  <c r="N7" i="136"/>
  <c r="D10" i="122" s="1"/>
  <c r="M5" i="136"/>
  <c r="L5" i="136"/>
  <c r="K5" i="136"/>
  <c r="J5" i="136"/>
  <c r="I5" i="136"/>
  <c r="H5" i="136"/>
  <c r="G5" i="136"/>
  <c r="F5" i="136"/>
  <c r="E5" i="136"/>
  <c r="D5" i="136"/>
  <c r="C5" i="136"/>
  <c r="B5" i="136"/>
  <c r="N74" i="135"/>
  <c r="N73" i="135" s="1"/>
  <c r="C76" i="122" s="1"/>
  <c r="M73" i="135"/>
  <c r="L73" i="135"/>
  <c r="K73" i="135"/>
  <c r="J73" i="135"/>
  <c r="I73" i="135"/>
  <c r="H73" i="135"/>
  <c r="G73" i="135"/>
  <c r="F73" i="135"/>
  <c r="E73" i="135"/>
  <c r="D73" i="135"/>
  <c r="C73" i="135"/>
  <c r="B73" i="135"/>
  <c r="N72" i="135"/>
  <c r="C75" i="122" s="1"/>
  <c r="N71" i="135"/>
  <c r="C74" i="122" s="1"/>
  <c r="N70" i="135"/>
  <c r="C73" i="122" s="1"/>
  <c r="M69" i="135"/>
  <c r="L69" i="135"/>
  <c r="K69" i="135"/>
  <c r="J69" i="135"/>
  <c r="I69" i="135"/>
  <c r="H69" i="135"/>
  <c r="G69" i="135"/>
  <c r="F69" i="135"/>
  <c r="E69" i="135"/>
  <c r="D69" i="135"/>
  <c r="C69" i="135"/>
  <c r="B69" i="135"/>
  <c r="N68" i="135"/>
  <c r="C71" i="122" s="1"/>
  <c r="N66" i="135"/>
  <c r="C69" i="122" s="1"/>
  <c r="N65" i="135"/>
  <c r="C68" i="122" s="1"/>
  <c r="N64" i="135"/>
  <c r="C67" i="122" s="1"/>
  <c r="F67" i="122" s="1"/>
  <c r="N63" i="135"/>
  <c r="N62" i="135"/>
  <c r="C65" i="122" s="1"/>
  <c r="N61" i="135"/>
  <c r="C64" i="122" s="1"/>
  <c r="N60" i="135"/>
  <c r="C63" i="122" s="1"/>
  <c r="N59" i="135"/>
  <c r="C62" i="122" s="1"/>
  <c r="N58" i="135"/>
  <c r="C61" i="122" s="1"/>
  <c r="N57" i="135"/>
  <c r="C60" i="122" s="1"/>
  <c r="F60" i="122" s="1"/>
  <c r="N56" i="135"/>
  <c r="C59" i="122" s="1"/>
  <c r="F59" i="122" s="1"/>
  <c r="M55" i="135"/>
  <c r="L55" i="135"/>
  <c r="K55" i="135"/>
  <c r="J55" i="135"/>
  <c r="I55" i="135"/>
  <c r="H55" i="135"/>
  <c r="G55" i="135"/>
  <c r="F55" i="135"/>
  <c r="E55" i="135"/>
  <c r="D55" i="135"/>
  <c r="C55" i="135"/>
  <c r="B55" i="135"/>
  <c r="N54" i="135"/>
  <c r="C57" i="122" s="1"/>
  <c r="N53" i="135"/>
  <c r="C56" i="122" s="1"/>
  <c r="F56" i="122" s="1"/>
  <c r="N52" i="135"/>
  <c r="C55" i="122" s="1"/>
  <c r="N51" i="135"/>
  <c r="C54" i="122" s="1"/>
  <c r="F54" i="122" s="1"/>
  <c r="N50" i="135"/>
  <c r="C53" i="122" s="1"/>
  <c r="F53" i="122" s="1"/>
  <c r="M49" i="135"/>
  <c r="L49" i="135"/>
  <c r="K49" i="135"/>
  <c r="J49" i="135"/>
  <c r="I49" i="135"/>
  <c r="H49" i="135"/>
  <c r="G49" i="135"/>
  <c r="F49" i="135"/>
  <c r="E49" i="135"/>
  <c r="D49" i="135"/>
  <c r="C49" i="135"/>
  <c r="B49" i="135"/>
  <c r="N48" i="135"/>
  <c r="C51" i="122" s="1"/>
  <c r="N47" i="135"/>
  <c r="C50" i="122" s="1"/>
  <c r="N46" i="135"/>
  <c r="C49" i="122" s="1"/>
  <c r="N45" i="135"/>
  <c r="C48" i="122" s="1"/>
  <c r="N44" i="135"/>
  <c r="C47" i="122" s="1"/>
  <c r="M43" i="135"/>
  <c r="L43" i="135"/>
  <c r="K43" i="135"/>
  <c r="J43" i="135"/>
  <c r="I43" i="135"/>
  <c r="H43" i="135"/>
  <c r="G43" i="135"/>
  <c r="F43" i="135"/>
  <c r="E43" i="135"/>
  <c r="D43" i="135"/>
  <c r="C43" i="135"/>
  <c r="B43" i="135"/>
  <c r="N42" i="135"/>
  <c r="N41" i="135" s="1"/>
  <c r="C44" i="122" s="1"/>
  <c r="M41" i="135"/>
  <c r="L41" i="135"/>
  <c r="K41" i="135"/>
  <c r="J41" i="135"/>
  <c r="I41" i="135"/>
  <c r="H41" i="135"/>
  <c r="G41" i="135"/>
  <c r="F41" i="135"/>
  <c r="E41" i="135"/>
  <c r="D41" i="135"/>
  <c r="C41" i="135"/>
  <c r="B41" i="135"/>
  <c r="N37" i="135"/>
  <c r="C40" i="122" s="1"/>
  <c r="N36" i="135"/>
  <c r="C39" i="122" s="1"/>
  <c r="N35" i="135"/>
  <c r="C38" i="122" s="1"/>
  <c r="N34" i="135"/>
  <c r="C37" i="122" s="1"/>
  <c r="F37" i="122" s="1"/>
  <c r="N33" i="135"/>
  <c r="C36" i="122" s="1"/>
  <c r="N31" i="135"/>
  <c r="C34" i="122" s="1"/>
  <c r="N30" i="135"/>
  <c r="C33" i="122" s="1"/>
  <c r="N29" i="135"/>
  <c r="C32" i="122" s="1"/>
  <c r="N28" i="135"/>
  <c r="C31" i="122" s="1"/>
  <c r="N27" i="135"/>
  <c r="C30" i="122" s="1"/>
  <c r="N26" i="135"/>
  <c r="C29" i="122" s="1"/>
  <c r="N25" i="135"/>
  <c r="C28" i="122" s="1"/>
  <c r="N24" i="135"/>
  <c r="C27" i="122" s="1"/>
  <c r="F27" i="122" s="1"/>
  <c r="M23" i="135"/>
  <c r="L23" i="135"/>
  <c r="K23" i="135"/>
  <c r="J23" i="135"/>
  <c r="I23" i="135"/>
  <c r="H23" i="135"/>
  <c r="G23" i="135"/>
  <c r="F23" i="135"/>
  <c r="E23" i="135"/>
  <c r="D23" i="135"/>
  <c r="C23" i="135"/>
  <c r="B23" i="135"/>
  <c r="N22" i="135"/>
  <c r="N21" i="135"/>
  <c r="C24" i="122" s="1"/>
  <c r="M20" i="135"/>
  <c r="L20" i="135"/>
  <c r="K20" i="135"/>
  <c r="J20" i="135"/>
  <c r="I20" i="135"/>
  <c r="H20" i="135"/>
  <c r="G20" i="135"/>
  <c r="F20" i="135"/>
  <c r="E20" i="135"/>
  <c r="D20" i="135"/>
  <c r="C20" i="135"/>
  <c r="B20" i="135"/>
  <c r="N16" i="135"/>
  <c r="C19" i="122" s="1"/>
  <c r="N15" i="135"/>
  <c r="C18" i="122" s="1"/>
  <c r="N14" i="135"/>
  <c r="C17" i="122" s="1"/>
  <c r="N13" i="135"/>
  <c r="C16" i="122" s="1"/>
  <c r="N12" i="135"/>
  <c r="C15" i="122" s="1"/>
  <c r="N10" i="135"/>
  <c r="C13" i="122" s="1"/>
  <c r="N9" i="135"/>
  <c r="C12" i="122" s="1"/>
  <c r="F12" i="122" s="1"/>
  <c r="N8" i="135"/>
  <c r="C11" i="122" s="1"/>
  <c r="N7" i="135"/>
  <c r="C10" i="122" s="1"/>
  <c r="N6" i="135"/>
  <c r="C9" i="122" s="1"/>
  <c r="M5" i="135"/>
  <c r="L5" i="135"/>
  <c r="L5" i="121" s="1"/>
  <c r="K5" i="135"/>
  <c r="J5" i="135"/>
  <c r="I5" i="135"/>
  <c r="H5" i="135"/>
  <c r="G5" i="135"/>
  <c r="F5" i="135"/>
  <c r="E5" i="135"/>
  <c r="D5" i="135"/>
  <c r="D5" i="121" s="1"/>
  <c r="C5" i="135"/>
  <c r="B5" i="135"/>
  <c r="C21" i="58"/>
  <c r="C12" i="58"/>
  <c r="F28" i="122" l="1"/>
  <c r="E28" i="122"/>
  <c r="F76" i="122"/>
  <c r="F71" i="122"/>
  <c r="F63" i="122"/>
  <c r="N32" i="136"/>
  <c r="D35" i="122" s="1"/>
  <c r="F31" i="122"/>
  <c r="N20" i="136"/>
  <c r="D23" i="122" s="1"/>
  <c r="F22" i="122"/>
  <c r="F19" i="122"/>
  <c r="F11" i="122"/>
  <c r="I5" i="121"/>
  <c r="B5" i="121"/>
  <c r="J5" i="121"/>
  <c r="C5" i="121"/>
  <c r="K5" i="121"/>
  <c r="E5" i="121"/>
  <c r="M5" i="121"/>
  <c r="F5" i="121"/>
  <c r="G5" i="121"/>
  <c r="H5" i="121"/>
  <c r="F44" i="122"/>
  <c r="F43" i="122"/>
  <c r="F16" i="122"/>
  <c r="F30" i="122"/>
  <c r="F57" i="122"/>
  <c r="F62" i="122"/>
  <c r="F70" i="122"/>
  <c r="F9" i="122"/>
  <c r="F41" i="122"/>
  <c r="F34" i="122"/>
  <c r="F40" i="122"/>
  <c r="N32" i="135"/>
  <c r="C35" i="122" s="1"/>
  <c r="E9" i="122"/>
  <c r="E17" i="122"/>
  <c r="F17" i="122" s="1"/>
  <c r="E25" i="122"/>
  <c r="E33" i="122"/>
  <c r="F33" i="122" s="1"/>
  <c r="D36" i="122"/>
  <c r="F36" i="122" s="1"/>
  <c r="E41" i="122"/>
  <c r="E49" i="122"/>
  <c r="F49" i="122" s="1"/>
  <c r="E57" i="122"/>
  <c r="E65" i="122"/>
  <c r="F65" i="122" s="1"/>
  <c r="D68" i="122"/>
  <c r="F68" i="122" s="1"/>
  <c r="E73" i="122"/>
  <c r="F73" i="122" s="1"/>
  <c r="E20" i="122"/>
  <c r="F20" i="122" s="1"/>
  <c r="E15" i="122"/>
  <c r="F15" i="122" s="1"/>
  <c r="E39" i="122"/>
  <c r="F39" i="122" s="1"/>
  <c r="C45" i="122"/>
  <c r="E47" i="122"/>
  <c r="F47" i="122" s="1"/>
  <c r="E55" i="122"/>
  <c r="F55" i="122" s="1"/>
  <c r="C77" i="122"/>
  <c r="N20" i="135"/>
  <c r="C23" i="122" s="1"/>
  <c r="E10" i="122"/>
  <c r="F10" i="122" s="1"/>
  <c r="E18" i="122"/>
  <c r="F18" i="122" s="1"/>
  <c r="E42" i="122"/>
  <c r="F42" i="122" s="1"/>
  <c r="D45" i="122"/>
  <c r="E50" i="122"/>
  <c r="F50" i="122" s="1"/>
  <c r="E66" i="122"/>
  <c r="F66" i="122" s="1"/>
  <c r="E74" i="122"/>
  <c r="F74" i="122" s="1"/>
  <c r="N11" i="136"/>
  <c r="D14" i="122" s="1"/>
  <c r="E13" i="122"/>
  <c r="F13" i="122" s="1"/>
  <c r="E21" i="122"/>
  <c r="F21" i="122" s="1"/>
  <c r="D24" i="122"/>
  <c r="F24" i="122" s="1"/>
  <c r="E29" i="122"/>
  <c r="F29" i="122" s="1"/>
  <c r="E45" i="122"/>
  <c r="E61" i="122"/>
  <c r="F61" i="122" s="1"/>
  <c r="E69" i="122"/>
  <c r="F69" i="122" s="1"/>
  <c r="E77" i="122"/>
  <c r="N32" i="137"/>
  <c r="E35" i="122" s="1"/>
  <c r="E32" i="122"/>
  <c r="F32" i="122" s="1"/>
  <c r="E48" i="122"/>
  <c r="F48" i="122" s="1"/>
  <c r="E64" i="122"/>
  <c r="F64" i="122" s="1"/>
  <c r="N11" i="135"/>
  <c r="C14" i="122" s="1"/>
  <c r="C25" i="122"/>
  <c r="F25" i="122" s="1"/>
  <c r="E51" i="122"/>
  <c r="F51" i="122" s="1"/>
  <c r="E75" i="122"/>
  <c r="F75" i="122" s="1"/>
  <c r="N49" i="136"/>
  <c r="D52" i="122" s="1"/>
  <c r="E38" i="122"/>
  <c r="F38" i="122" s="1"/>
  <c r="N11" i="137"/>
  <c r="N5" i="137"/>
  <c r="N20" i="137"/>
  <c r="N43" i="136"/>
  <c r="D46" i="122" s="1"/>
  <c r="N5" i="136"/>
  <c r="D8" i="122" s="1"/>
  <c r="N55" i="136"/>
  <c r="D58" i="122" s="1"/>
  <c r="N23" i="136"/>
  <c r="D26" i="122" s="1"/>
  <c r="G75" i="136"/>
  <c r="F75" i="136"/>
  <c r="N69" i="135"/>
  <c r="C72" i="122" s="1"/>
  <c r="F72" i="122" s="1"/>
  <c r="C75" i="136"/>
  <c r="K75" i="136"/>
  <c r="D75" i="136"/>
  <c r="L75" i="136"/>
  <c r="B75" i="136"/>
  <c r="J75" i="136"/>
  <c r="E75" i="136"/>
  <c r="M75" i="136"/>
  <c r="H75" i="136"/>
  <c r="I75" i="136"/>
  <c r="N55" i="137"/>
  <c r="E58" i="122" s="1"/>
  <c r="I75" i="137"/>
  <c r="N49" i="137"/>
  <c r="E52" i="122" s="1"/>
  <c r="H75" i="137"/>
  <c r="C75" i="137"/>
  <c r="K75" i="137"/>
  <c r="F75" i="137"/>
  <c r="D75" i="137"/>
  <c r="L75" i="137"/>
  <c r="B75" i="137"/>
  <c r="J75" i="137"/>
  <c r="E75" i="137"/>
  <c r="M75" i="137"/>
  <c r="N23" i="137"/>
  <c r="E26" i="122" s="1"/>
  <c r="G75" i="137"/>
  <c r="N5" i="135"/>
  <c r="C8" i="122" s="1"/>
  <c r="E75" i="135"/>
  <c r="M75" i="135"/>
  <c r="N55" i="135"/>
  <c r="C58" i="122" s="1"/>
  <c r="N49" i="135"/>
  <c r="C52" i="122" s="1"/>
  <c r="N43" i="135"/>
  <c r="C46" i="122" s="1"/>
  <c r="H75" i="135"/>
  <c r="N23" i="135"/>
  <c r="C26" i="122" s="1"/>
  <c r="C75" i="135"/>
  <c r="K75" i="135"/>
  <c r="F75" i="135"/>
  <c r="D75" i="135"/>
  <c r="L75" i="135"/>
  <c r="G75" i="135"/>
  <c r="I75" i="135"/>
  <c r="B75" i="135"/>
  <c r="J75" i="135"/>
  <c r="F58" i="122" l="1"/>
  <c r="F46" i="122"/>
  <c r="F52" i="122"/>
  <c r="E8" i="122"/>
  <c r="F8" i="122" s="1"/>
  <c r="N5" i="121"/>
  <c r="E14" i="122"/>
  <c r="F14" i="122" s="1"/>
  <c r="F77" i="122"/>
  <c r="F35" i="122"/>
  <c r="F26" i="122"/>
  <c r="E23" i="122"/>
  <c r="F23" i="122" s="1"/>
  <c r="F45" i="122"/>
  <c r="N75" i="137"/>
  <c r="E78" i="122" s="1"/>
  <c r="N75" i="136"/>
  <c r="D78" i="122" s="1"/>
  <c r="N75" i="135"/>
  <c r="C78" i="122" s="1"/>
  <c r="F78" i="122" l="1"/>
  <c r="B29" i="1" s="1"/>
  <c r="D23" i="57"/>
  <c r="E21" i="65" l="1"/>
  <c r="N23" i="112"/>
  <c r="K20" i="46"/>
  <c r="B18" i="123"/>
  <c r="C18" i="123"/>
  <c r="D18" i="123"/>
  <c r="E18" i="123"/>
  <c r="F18" i="123"/>
  <c r="G18" i="123"/>
  <c r="H18" i="123"/>
  <c r="H20" i="46"/>
  <c r="B35" i="123"/>
  <c r="C35" i="123"/>
  <c r="D35" i="123"/>
  <c r="E35" i="123"/>
  <c r="F35" i="123"/>
  <c r="G35" i="123"/>
  <c r="H35" i="123"/>
  <c r="E20" i="46"/>
  <c r="B18" i="47"/>
  <c r="C18" i="47"/>
  <c r="D18" i="47"/>
  <c r="E18" i="47"/>
  <c r="F18" i="47"/>
  <c r="G18" i="47"/>
  <c r="H18" i="47"/>
  <c r="B35" i="47"/>
  <c r="C35" i="47"/>
  <c r="D35" i="47"/>
  <c r="E35" i="47"/>
  <c r="F35" i="47"/>
  <c r="G35" i="47"/>
  <c r="H35" i="47"/>
  <c r="B18" i="54"/>
  <c r="C18" i="54"/>
  <c r="D18" i="54"/>
  <c r="E18" i="54"/>
  <c r="F18" i="54"/>
  <c r="G18" i="54"/>
  <c r="H18" i="54"/>
  <c r="B35" i="54"/>
  <c r="C35" i="54"/>
  <c r="D35" i="54"/>
  <c r="E35" i="54"/>
  <c r="F35" i="54"/>
  <c r="G35" i="54"/>
  <c r="H35" i="54"/>
  <c r="L20" i="46"/>
  <c r="J20" i="46"/>
  <c r="B9" i="43"/>
  <c r="B15" i="43"/>
  <c r="C15" i="43" s="1"/>
  <c r="B17" i="43"/>
  <c r="C17" i="43" s="1"/>
  <c r="D6" i="125"/>
  <c r="D7" i="125"/>
  <c r="D8" i="125"/>
  <c r="D9" i="125"/>
  <c r="D10" i="125"/>
  <c r="D11" i="125"/>
  <c r="E11" i="125" s="1"/>
  <c r="D12" i="125"/>
  <c r="E12" i="125" s="1"/>
  <c r="D13" i="125"/>
  <c r="D14" i="125"/>
  <c r="D15" i="125"/>
  <c r="D16" i="125"/>
  <c r="D17" i="125"/>
  <c r="E5" i="51"/>
  <c r="E6" i="51"/>
  <c r="E7" i="51"/>
  <c r="E8" i="51"/>
  <c r="E9" i="51"/>
  <c r="E10" i="51"/>
  <c r="E11" i="51"/>
  <c r="E12" i="51"/>
  <c r="E13" i="51"/>
  <c r="E14" i="51"/>
  <c r="E15" i="51"/>
  <c r="E16" i="51"/>
  <c r="B17" i="51"/>
  <c r="B22" i="35" s="1"/>
  <c r="C17" i="51"/>
  <c r="D17" i="51"/>
  <c r="D22" i="35" s="1"/>
  <c r="E22" i="51"/>
  <c r="E23" i="51"/>
  <c r="E24" i="51"/>
  <c r="E25" i="51"/>
  <c r="E26" i="51"/>
  <c r="E27" i="51"/>
  <c r="E28" i="51"/>
  <c r="E29" i="51"/>
  <c r="E30" i="51"/>
  <c r="E31" i="51"/>
  <c r="E32" i="51"/>
  <c r="E33" i="51"/>
  <c r="B34" i="51"/>
  <c r="B23" i="35" s="1"/>
  <c r="C34" i="51"/>
  <c r="D34" i="51"/>
  <c r="E5" i="42"/>
  <c r="E6" i="42"/>
  <c r="E7" i="42"/>
  <c r="E8" i="42"/>
  <c r="E9" i="42"/>
  <c r="E10" i="42"/>
  <c r="E11" i="42"/>
  <c r="E12" i="42"/>
  <c r="E13" i="42"/>
  <c r="E14" i="42"/>
  <c r="E15" i="42"/>
  <c r="E16" i="42"/>
  <c r="B17" i="42"/>
  <c r="B20" i="35" s="1"/>
  <c r="C17" i="42"/>
  <c r="C20" i="35" s="1"/>
  <c r="D17" i="42"/>
  <c r="E22" i="42"/>
  <c r="E23" i="42"/>
  <c r="E24" i="42"/>
  <c r="E25" i="42"/>
  <c r="E26" i="42"/>
  <c r="E27" i="42"/>
  <c r="E28" i="42"/>
  <c r="E29" i="42"/>
  <c r="E30" i="42"/>
  <c r="E31" i="42"/>
  <c r="E32" i="42"/>
  <c r="E33" i="42"/>
  <c r="B34" i="42"/>
  <c r="B21" i="35" s="1"/>
  <c r="C34" i="42"/>
  <c r="D34" i="42"/>
  <c r="D21" i="35" s="1"/>
  <c r="E5" i="41"/>
  <c r="E6" i="41"/>
  <c r="E7" i="41"/>
  <c r="E8" i="41"/>
  <c r="E9" i="41"/>
  <c r="E10" i="41"/>
  <c r="E11" i="41"/>
  <c r="E12" i="41"/>
  <c r="E13" i="41"/>
  <c r="E14" i="41"/>
  <c r="E15" i="41"/>
  <c r="E16" i="41"/>
  <c r="B17" i="41"/>
  <c r="B18" i="35" s="1"/>
  <c r="C17" i="41"/>
  <c r="C18" i="35" s="1"/>
  <c r="D17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B34" i="41"/>
  <c r="C34" i="41"/>
  <c r="C19" i="35" s="1"/>
  <c r="D34" i="41"/>
  <c r="D19" i="35" s="1"/>
  <c r="E5" i="40"/>
  <c r="E6" i="40"/>
  <c r="E7" i="40"/>
  <c r="E8" i="40"/>
  <c r="E9" i="40"/>
  <c r="E10" i="40"/>
  <c r="E11" i="40"/>
  <c r="E12" i="40"/>
  <c r="E13" i="40"/>
  <c r="E14" i="40"/>
  <c r="E15" i="40"/>
  <c r="E16" i="40"/>
  <c r="B17" i="40"/>
  <c r="B16" i="35" s="1"/>
  <c r="C17" i="40"/>
  <c r="C16" i="35" s="1"/>
  <c r="D17" i="40"/>
  <c r="E22" i="40"/>
  <c r="E23" i="40"/>
  <c r="E24" i="40"/>
  <c r="E25" i="40"/>
  <c r="E26" i="40"/>
  <c r="E27" i="40"/>
  <c r="E28" i="40"/>
  <c r="E29" i="40"/>
  <c r="E30" i="40"/>
  <c r="E31" i="40"/>
  <c r="E32" i="40"/>
  <c r="E33" i="40"/>
  <c r="B34" i="40"/>
  <c r="B17" i="35"/>
  <c r="C34" i="40"/>
  <c r="D34" i="40"/>
  <c r="D17" i="35" s="1"/>
  <c r="E5" i="39"/>
  <c r="E6" i="39"/>
  <c r="E7" i="39"/>
  <c r="E8" i="39"/>
  <c r="E9" i="39"/>
  <c r="E10" i="39"/>
  <c r="E11" i="39"/>
  <c r="E12" i="39"/>
  <c r="E13" i="39"/>
  <c r="E14" i="39"/>
  <c r="E15" i="39"/>
  <c r="E16" i="39"/>
  <c r="B17" i="39"/>
  <c r="C17" i="39"/>
  <c r="D17" i="39"/>
  <c r="D14" i="35" s="1"/>
  <c r="E22" i="39"/>
  <c r="E23" i="39"/>
  <c r="E24" i="39"/>
  <c r="E25" i="39"/>
  <c r="E26" i="39"/>
  <c r="E27" i="39"/>
  <c r="E28" i="39"/>
  <c r="E29" i="39"/>
  <c r="E30" i="39"/>
  <c r="E31" i="39"/>
  <c r="E32" i="39"/>
  <c r="E33" i="39"/>
  <c r="B34" i="39"/>
  <c r="B15" i="35" s="1"/>
  <c r="C34" i="39"/>
  <c r="D34" i="39"/>
  <c r="E5" i="38"/>
  <c r="E6" i="38"/>
  <c r="E7" i="38"/>
  <c r="E8" i="38"/>
  <c r="E9" i="38"/>
  <c r="E10" i="38"/>
  <c r="E11" i="38"/>
  <c r="E12" i="38"/>
  <c r="E13" i="38"/>
  <c r="E14" i="38"/>
  <c r="E15" i="38"/>
  <c r="E16" i="38"/>
  <c r="B17" i="38"/>
  <c r="B12" i="35" s="1"/>
  <c r="C17" i="38"/>
  <c r="C12" i="35" s="1"/>
  <c r="D17" i="38"/>
  <c r="E22" i="38"/>
  <c r="E23" i="38"/>
  <c r="E24" i="38"/>
  <c r="E25" i="38"/>
  <c r="E26" i="38"/>
  <c r="E27" i="38"/>
  <c r="E28" i="38"/>
  <c r="E29" i="38"/>
  <c r="E30" i="38"/>
  <c r="E31" i="38"/>
  <c r="E32" i="38"/>
  <c r="E33" i="38"/>
  <c r="B34" i="38"/>
  <c r="B13" i="35" s="1"/>
  <c r="C34" i="38"/>
  <c r="C13" i="35" s="1"/>
  <c r="D34" i="38"/>
  <c r="E5" i="37"/>
  <c r="E6" i="37"/>
  <c r="E7" i="37"/>
  <c r="E8" i="37"/>
  <c r="E9" i="37"/>
  <c r="E10" i="37"/>
  <c r="E11" i="37"/>
  <c r="E12" i="37"/>
  <c r="E13" i="37"/>
  <c r="E14" i="37"/>
  <c r="E15" i="37"/>
  <c r="E16" i="37"/>
  <c r="B17" i="37"/>
  <c r="B10" i="35" s="1"/>
  <c r="C17" i="37"/>
  <c r="C10" i="35" s="1"/>
  <c r="D17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B34" i="37"/>
  <c r="B11" i="35" s="1"/>
  <c r="C34" i="37"/>
  <c r="C11" i="35" s="1"/>
  <c r="D34" i="37"/>
  <c r="E5" i="36"/>
  <c r="E6" i="36"/>
  <c r="E7" i="36"/>
  <c r="E8" i="36"/>
  <c r="E9" i="36"/>
  <c r="E10" i="36"/>
  <c r="E11" i="36"/>
  <c r="E12" i="36"/>
  <c r="E13" i="36"/>
  <c r="E14" i="36"/>
  <c r="E15" i="36"/>
  <c r="E16" i="36"/>
  <c r="B17" i="36"/>
  <c r="B8" i="35" s="1"/>
  <c r="C17" i="36"/>
  <c r="C8" i="35" s="1"/>
  <c r="D17" i="36"/>
  <c r="D8" i="35" s="1"/>
  <c r="E22" i="36"/>
  <c r="E23" i="36"/>
  <c r="E24" i="36"/>
  <c r="E25" i="36"/>
  <c r="E26" i="36"/>
  <c r="E27" i="36"/>
  <c r="E28" i="36"/>
  <c r="E29" i="36"/>
  <c r="E30" i="36"/>
  <c r="E31" i="36"/>
  <c r="E32" i="36"/>
  <c r="E33" i="36"/>
  <c r="B34" i="36"/>
  <c r="B9" i="35"/>
  <c r="C34" i="36"/>
  <c r="C9" i="35" s="1"/>
  <c r="D34" i="36"/>
  <c r="D9" i="35" s="1"/>
  <c r="D10" i="35"/>
  <c r="D11" i="35"/>
  <c r="D12" i="35"/>
  <c r="D13" i="35"/>
  <c r="B14" i="35"/>
  <c r="C14" i="35"/>
  <c r="C15" i="35"/>
  <c r="D15" i="35"/>
  <c r="D16" i="35"/>
  <c r="C17" i="35"/>
  <c r="D18" i="35"/>
  <c r="B19" i="35"/>
  <c r="D20" i="35"/>
  <c r="C21" i="35"/>
  <c r="C22" i="35"/>
  <c r="C23" i="35"/>
  <c r="D23" i="35"/>
  <c r="N5" i="113"/>
  <c r="B19" i="113"/>
  <c r="N5" i="112"/>
  <c r="B19" i="112"/>
  <c r="N19" i="112" s="1"/>
  <c r="B37" i="112"/>
  <c r="N37" i="112" s="1"/>
  <c r="N5" i="111"/>
  <c r="B19" i="111"/>
  <c r="C19" i="111"/>
  <c r="D19" i="111"/>
  <c r="E19" i="111"/>
  <c r="F19" i="111"/>
  <c r="G19" i="111"/>
  <c r="H19" i="111"/>
  <c r="I19" i="111"/>
  <c r="J19" i="111"/>
  <c r="K19" i="111"/>
  <c r="L19" i="111"/>
  <c r="M19" i="111"/>
  <c r="N23" i="111"/>
  <c r="B37" i="111"/>
  <c r="C37" i="111"/>
  <c r="D37" i="111"/>
  <c r="E37" i="111"/>
  <c r="F37" i="111"/>
  <c r="G37" i="111"/>
  <c r="H37" i="111"/>
  <c r="I37" i="111"/>
  <c r="J37" i="111"/>
  <c r="K37" i="111"/>
  <c r="L37" i="111"/>
  <c r="M37" i="111"/>
  <c r="N5" i="110"/>
  <c r="B19" i="110"/>
  <c r="N19" i="110" s="1"/>
  <c r="N24" i="110"/>
  <c r="B38" i="110"/>
  <c r="C38" i="110"/>
  <c r="D38" i="110"/>
  <c r="E38" i="110"/>
  <c r="F38" i="110"/>
  <c r="G38" i="110"/>
  <c r="H38" i="110"/>
  <c r="I38" i="110"/>
  <c r="J38" i="110"/>
  <c r="K38" i="110"/>
  <c r="L38" i="110"/>
  <c r="M38" i="110"/>
  <c r="N5" i="109"/>
  <c r="B19" i="109"/>
  <c r="N19" i="109" s="1"/>
  <c r="N23" i="109"/>
  <c r="B37" i="109"/>
  <c r="N37" i="109" s="1"/>
  <c r="N5" i="108"/>
  <c r="B19" i="108"/>
  <c r="N19" i="108" s="1"/>
  <c r="N24" i="108"/>
  <c r="B38" i="108"/>
  <c r="N38" i="108" s="1"/>
  <c r="N5" i="107"/>
  <c r="B19" i="107"/>
  <c r="N19" i="107" s="1"/>
  <c r="N25" i="107"/>
  <c r="B39" i="107"/>
  <c r="N39" i="107" s="1"/>
  <c r="N5" i="106"/>
  <c r="B19" i="106"/>
  <c r="N19" i="106" s="1"/>
  <c r="N23" i="106"/>
  <c r="B37" i="106"/>
  <c r="N37" i="106" s="1"/>
  <c r="B5" i="100"/>
  <c r="B6" i="89" s="1"/>
  <c r="R5" i="101"/>
  <c r="R6" i="101"/>
  <c r="R7" i="101"/>
  <c r="R8" i="101"/>
  <c r="R9" i="101"/>
  <c r="R10" i="101"/>
  <c r="R18" i="101"/>
  <c r="B19" i="101"/>
  <c r="C19" i="101"/>
  <c r="D19" i="101"/>
  <c r="E19" i="101"/>
  <c r="F19" i="101"/>
  <c r="G19" i="101"/>
  <c r="H19" i="101"/>
  <c r="I19" i="101"/>
  <c r="K19" i="101"/>
  <c r="L19" i="101"/>
  <c r="M19" i="101"/>
  <c r="N19" i="101"/>
  <c r="O19" i="101"/>
  <c r="P19" i="101"/>
  <c r="Q19" i="101"/>
  <c r="R5" i="105"/>
  <c r="R6" i="105"/>
  <c r="R7" i="105"/>
  <c r="R8" i="105"/>
  <c r="R9" i="105"/>
  <c r="R10" i="105"/>
  <c r="R11" i="105"/>
  <c r="R12" i="105"/>
  <c r="R17" i="105"/>
  <c r="R18" i="105"/>
  <c r="B19" i="105"/>
  <c r="C19" i="105"/>
  <c r="R19" i="105" s="1"/>
  <c r="D19" i="105"/>
  <c r="E19" i="105"/>
  <c r="F19" i="105"/>
  <c r="G19" i="105"/>
  <c r="H19" i="105"/>
  <c r="I19" i="105"/>
  <c r="K19" i="105"/>
  <c r="L19" i="105"/>
  <c r="M19" i="105"/>
  <c r="N19" i="105"/>
  <c r="O19" i="105"/>
  <c r="P19" i="105"/>
  <c r="Q19" i="105"/>
  <c r="R5" i="104"/>
  <c r="R6" i="104"/>
  <c r="R7" i="104"/>
  <c r="R8" i="104"/>
  <c r="R9" i="104"/>
  <c r="R10" i="104"/>
  <c r="R11" i="104"/>
  <c r="R12" i="104"/>
  <c r="R13" i="104"/>
  <c r="R14" i="104"/>
  <c r="R15" i="104"/>
  <c r="B19" i="104"/>
  <c r="C19" i="104"/>
  <c r="D19" i="104"/>
  <c r="E19" i="104"/>
  <c r="F19" i="104"/>
  <c r="G19" i="104"/>
  <c r="H19" i="104"/>
  <c r="I19" i="104"/>
  <c r="K19" i="104"/>
  <c r="L19" i="104"/>
  <c r="M19" i="104"/>
  <c r="N19" i="104"/>
  <c r="O19" i="104"/>
  <c r="P19" i="104"/>
  <c r="Q19" i="104"/>
  <c r="R5" i="103"/>
  <c r="R6" i="103"/>
  <c r="R7" i="103"/>
  <c r="R8" i="103"/>
  <c r="B19" i="103"/>
  <c r="C19" i="103"/>
  <c r="D19" i="103"/>
  <c r="E19" i="103"/>
  <c r="F19" i="103"/>
  <c r="G19" i="103"/>
  <c r="H19" i="103"/>
  <c r="I19" i="103"/>
  <c r="K19" i="103"/>
  <c r="L19" i="103"/>
  <c r="M19" i="103"/>
  <c r="N19" i="103"/>
  <c r="O19" i="103"/>
  <c r="P19" i="103"/>
  <c r="Q19" i="103"/>
  <c r="R5" i="75"/>
  <c r="R6" i="75"/>
  <c r="R7" i="75"/>
  <c r="R8" i="75"/>
  <c r="R9" i="75"/>
  <c r="R10" i="75"/>
  <c r="R11" i="75"/>
  <c r="R12" i="75"/>
  <c r="R13" i="75"/>
  <c r="B19" i="75"/>
  <c r="C19" i="75"/>
  <c r="D19" i="75"/>
  <c r="E19" i="75"/>
  <c r="F19" i="75"/>
  <c r="G19" i="75"/>
  <c r="H19" i="75"/>
  <c r="I19" i="75"/>
  <c r="K19" i="75"/>
  <c r="L19" i="75"/>
  <c r="M19" i="75"/>
  <c r="N19" i="75"/>
  <c r="O19" i="75"/>
  <c r="P19" i="75"/>
  <c r="Q19" i="75"/>
  <c r="R5" i="102"/>
  <c r="R6" i="102"/>
  <c r="R7" i="102"/>
  <c r="R8" i="102"/>
  <c r="R9" i="102"/>
  <c r="R10" i="102"/>
  <c r="R11" i="102"/>
  <c r="R12" i="102"/>
  <c r="R13" i="102"/>
  <c r="R14" i="102"/>
  <c r="R15" i="102"/>
  <c r="B19" i="102"/>
  <c r="C19" i="102"/>
  <c r="D19" i="102"/>
  <c r="E19" i="102"/>
  <c r="F19" i="102"/>
  <c r="G19" i="102"/>
  <c r="H19" i="102"/>
  <c r="I19" i="102"/>
  <c r="K19" i="102"/>
  <c r="L19" i="102"/>
  <c r="M19" i="102"/>
  <c r="N19" i="102"/>
  <c r="O19" i="102"/>
  <c r="P19" i="102"/>
  <c r="Q19" i="102"/>
  <c r="R4" i="89"/>
  <c r="B5" i="99"/>
  <c r="B7" i="92" s="1"/>
  <c r="C5" i="99"/>
  <c r="C7" i="92" s="1"/>
  <c r="D5" i="99"/>
  <c r="D7" i="92" s="1"/>
  <c r="E5" i="99"/>
  <c r="E7" i="92" s="1"/>
  <c r="F5" i="99"/>
  <c r="F7" i="92" s="1"/>
  <c r="G5" i="99"/>
  <c r="G7" i="92" s="1"/>
  <c r="H5" i="99"/>
  <c r="H7" i="92" s="1"/>
  <c r="I5" i="99"/>
  <c r="I7" i="92" s="1"/>
  <c r="J5" i="99"/>
  <c r="J7" i="92" s="1"/>
  <c r="K5" i="99"/>
  <c r="K7" i="92" s="1"/>
  <c r="L5" i="99"/>
  <c r="L7" i="92" s="1"/>
  <c r="M5" i="99"/>
  <c r="M7" i="92" s="1"/>
  <c r="B6" i="99"/>
  <c r="C6" i="99"/>
  <c r="C8" i="92" s="1"/>
  <c r="D6" i="99"/>
  <c r="D8" i="92" s="1"/>
  <c r="E6" i="99"/>
  <c r="E8" i="92" s="1"/>
  <c r="F6" i="99"/>
  <c r="F8" i="92" s="1"/>
  <c r="G6" i="99"/>
  <c r="G8" i="92" s="1"/>
  <c r="H6" i="99"/>
  <c r="H8" i="92" s="1"/>
  <c r="I6" i="99"/>
  <c r="I8" i="92" s="1"/>
  <c r="J6" i="99"/>
  <c r="J8" i="92" s="1"/>
  <c r="K6" i="99"/>
  <c r="K8" i="92" s="1"/>
  <c r="L6" i="99"/>
  <c r="L8" i="92" s="1"/>
  <c r="M6" i="99"/>
  <c r="M8" i="92" s="1"/>
  <c r="B7" i="99"/>
  <c r="C7" i="99"/>
  <c r="C9" i="92" s="1"/>
  <c r="D7" i="99"/>
  <c r="D9" i="92" s="1"/>
  <c r="E7" i="99"/>
  <c r="E9" i="92" s="1"/>
  <c r="F7" i="99"/>
  <c r="F9" i="92" s="1"/>
  <c r="G7" i="99"/>
  <c r="G9" i="92" s="1"/>
  <c r="H7" i="99"/>
  <c r="H9" i="92" s="1"/>
  <c r="I7" i="99"/>
  <c r="I9" i="92" s="1"/>
  <c r="J7" i="99"/>
  <c r="J9" i="92" s="1"/>
  <c r="K7" i="99"/>
  <c r="K9" i="92" s="1"/>
  <c r="L7" i="99"/>
  <c r="L9" i="92" s="1"/>
  <c r="M7" i="99"/>
  <c r="M9" i="92" s="1"/>
  <c r="B8" i="99"/>
  <c r="C8" i="99"/>
  <c r="C10" i="92" s="1"/>
  <c r="D8" i="99"/>
  <c r="D10" i="92" s="1"/>
  <c r="E8" i="99"/>
  <c r="E10" i="92" s="1"/>
  <c r="F8" i="99"/>
  <c r="F10" i="92" s="1"/>
  <c r="G8" i="99"/>
  <c r="G10" i="92" s="1"/>
  <c r="H8" i="99"/>
  <c r="H10" i="92" s="1"/>
  <c r="I8" i="99"/>
  <c r="I10" i="92" s="1"/>
  <c r="J8" i="99"/>
  <c r="J10" i="92" s="1"/>
  <c r="K8" i="99"/>
  <c r="K10" i="92" s="1"/>
  <c r="L8" i="99"/>
  <c r="L10" i="92" s="1"/>
  <c r="M8" i="99"/>
  <c r="M10" i="92" s="1"/>
  <c r="B9" i="99"/>
  <c r="C9" i="99"/>
  <c r="C11" i="92" s="1"/>
  <c r="D9" i="99"/>
  <c r="D11" i="92" s="1"/>
  <c r="E9" i="99"/>
  <c r="E11" i="92" s="1"/>
  <c r="F9" i="99"/>
  <c r="F11" i="92" s="1"/>
  <c r="G9" i="99"/>
  <c r="G11" i="92" s="1"/>
  <c r="H9" i="99"/>
  <c r="H11" i="92" s="1"/>
  <c r="I9" i="99"/>
  <c r="I11" i="92" s="1"/>
  <c r="J9" i="99"/>
  <c r="J11" i="92" s="1"/>
  <c r="K9" i="99"/>
  <c r="K11" i="92" s="1"/>
  <c r="L9" i="99"/>
  <c r="L11" i="92" s="1"/>
  <c r="M9" i="99"/>
  <c r="M11" i="92" s="1"/>
  <c r="B10" i="99"/>
  <c r="C10" i="99"/>
  <c r="C12" i="92" s="1"/>
  <c r="D10" i="99"/>
  <c r="D12" i="92" s="1"/>
  <c r="E10" i="99"/>
  <c r="E12" i="92" s="1"/>
  <c r="F10" i="99"/>
  <c r="F12" i="92" s="1"/>
  <c r="G10" i="99"/>
  <c r="G12" i="92" s="1"/>
  <c r="H10" i="99"/>
  <c r="H12" i="92" s="1"/>
  <c r="I10" i="99"/>
  <c r="I12" i="92" s="1"/>
  <c r="J10" i="99"/>
  <c r="J12" i="92" s="1"/>
  <c r="K10" i="99"/>
  <c r="K12" i="92" s="1"/>
  <c r="L10" i="99"/>
  <c r="L12" i="92" s="1"/>
  <c r="M10" i="99"/>
  <c r="M12" i="92" s="1"/>
  <c r="B11" i="99"/>
  <c r="C11" i="99"/>
  <c r="C13" i="92" s="1"/>
  <c r="D11" i="99"/>
  <c r="D13" i="92" s="1"/>
  <c r="E11" i="99"/>
  <c r="E13" i="92" s="1"/>
  <c r="F11" i="99"/>
  <c r="F13" i="92" s="1"/>
  <c r="G11" i="99"/>
  <c r="G13" i="92" s="1"/>
  <c r="H11" i="99"/>
  <c r="H13" i="92" s="1"/>
  <c r="I11" i="99"/>
  <c r="I13" i="92" s="1"/>
  <c r="J11" i="99"/>
  <c r="J13" i="92" s="1"/>
  <c r="K11" i="99"/>
  <c r="K13" i="92" s="1"/>
  <c r="L11" i="99"/>
  <c r="L13" i="92" s="1"/>
  <c r="M11" i="99"/>
  <c r="M13" i="92" s="1"/>
  <c r="B12" i="99"/>
  <c r="C12" i="99"/>
  <c r="C14" i="92" s="1"/>
  <c r="D12" i="99"/>
  <c r="D14" i="92" s="1"/>
  <c r="E12" i="99"/>
  <c r="E14" i="92" s="1"/>
  <c r="F12" i="99"/>
  <c r="F14" i="92" s="1"/>
  <c r="G12" i="99"/>
  <c r="G14" i="92" s="1"/>
  <c r="H12" i="99"/>
  <c r="H14" i="92" s="1"/>
  <c r="I12" i="99"/>
  <c r="I14" i="92" s="1"/>
  <c r="J12" i="99"/>
  <c r="J14" i="92" s="1"/>
  <c r="K12" i="99"/>
  <c r="K14" i="92" s="1"/>
  <c r="L12" i="99"/>
  <c r="L14" i="92" s="1"/>
  <c r="M12" i="99"/>
  <c r="M14" i="92" s="1"/>
  <c r="B13" i="99"/>
  <c r="C13" i="99"/>
  <c r="C15" i="92" s="1"/>
  <c r="D13" i="99"/>
  <c r="D15" i="92" s="1"/>
  <c r="E13" i="99"/>
  <c r="E15" i="92" s="1"/>
  <c r="F13" i="99"/>
  <c r="F15" i="92" s="1"/>
  <c r="G13" i="99"/>
  <c r="G15" i="92" s="1"/>
  <c r="H13" i="99"/>
  <c r="H15" i="92" s="1"/>
  <c r="I13" i="99"/>
  <c r="I15" i="92" s="1"/>
  <c r="J13" i="99"/>
  <c r="J15" i="92" s="1"/>
  <c r="K13" i="99"/>
  <c r="K15" i="92" s="1"/>
  <c r="L13" i="99"/>
  <c r="L15" i="92" s="1"/>
  <c r="M13" i="99"/>
  <c r="M15" i="92" s="1"/>
  <c r="B14" i="99"/>
  <c r="C14" i="99"/>
  <c r="C16" i="92" s="1"/>
  <c r="D14" i="99"/>
  <c r="D16" i="92" s="1"/>
  <c r="E14" i="99"/>
  <c r="E16" i="92" s="1"/>
  <c r="F14" i="99"/>
  <c r="F16" i="92" s="1"/>
  <c r="G14" i="99"/>
  <c r="G16" i="92" s="1"/>
  <c r="H14" i="99"/>
  <c r="H16" i="92" s="1"/>
  <c r="I14" i="99"/>
  <c r="I16" i="92" s="1"/>
  <c r="J14" i="99"/>
  <c r="J16" i="92" s="1"/>
  <c r="K14" i="99"/>
  <c r="K16" i="92" s="1"/>
  <c r="L14" i="99"/>
  <c r="L16" i="92" s="1"/>
  <c r="M14" i="99"/>
  <c r="M16" i="92" s="1"/>
  <c r="B15" i="99"/>
  <c r="C15" i="99"/>
  <c r="C17" i="92" s="1"/>
  <c r="D15" i="99"/>
  <c r="D17" i="92" s="1"/>
  <c r="E15" i="99"/>
  <c r="E17" i="92" s="1"/>
  <c r="F15" i="99"/>
  <c r="F17" i="92" s="1"/>
  <c r="G15" i="99"/>
  <c r="G17" i="92" s="1"/>
  <c r="H15" i="99"/>
  <c r="H17" i="92" s="1"/>
  <c r="I15" i="99"/>
  <c r="I17" i="92" s="1"/>
  <c r="J15" i="99"/>
  <c r="J17" i="92" s="1"/>
  <c r="K15" i="99"/>
  <c r="K17" i="92" s="1"/>
  <c r="L15" i="99"/>
  <c r="L17" i="92" s="1"/>
  <c r="M15" i="99"/>
  <c r="M17" i="92" s="1"/>
  <c r="E22" i="65"/>
  <c r="E23" i="65"/>
  <c r="N5" i="98"/>
  <c r="G33" i="65" s="1"/>
  <c r="G45" i="65"/>
  <c r="G46" i="65"/>
  <c r="H46" i="65" s="1"/>
  <c r="B19" i="98"/>
  <c r="C19" i="98"/>
  <c r="D19" i="98"/>
  <c r="E19" i="98"/>
  <c r="F19" i="98"/>
  <c r="G19" i="98"/>
  <c r="H19" i="98"/>
  <c r="I19" i="98"/>
  <c r="J19" i="98"/>
  <c r="K19" i="98"/>
  <c r="L19" i="98"/>
  <c r="M19" i="98"/>
  <c r="N5" i="97"/>
  <c r="N6" i="97"/>
  <c r="F34" i="65" s="1"/>
  <c r="N7" i="97"/>
  <c r="F35" i="65" s="1"/>
  <c r="B19" i="97"/>
  <c r="C19" i="97"/>
  <c r="D19" i="97"/>
  <c r="E19" i="97"/>
  <c r="F19" i="97"/>
  <c r="G19" i="97"/>
  <c r="H19" i="97"/>
  <c r="I19" i="97"/>
  <c r="J19" i="97"/>
  <c r="K19" i="97"/>
  <c r="L19" i="97"/>
  <c r="M19" i="97"/>
  <c r="N5" i="96"/>
  <c r="E33" i="65" s="1"/>
  <c r="N6" i="96"/>
  <c r="E34" i="65" s="1"/>
  <c r="N7" i="96"/>
  <c r="E35" i="65" s="1"/>
  <c r="N8" i="96"/>
  <c r="E36" i="65" s="1"/>
  <c r="N9" i="96"/>
  <c r="E37" i="65" s="1"/>
  <c r="N10" i="96"/>
  <c r="E38" i="65" s="1"/>
  <c r="N11" i="96"/>
  <c r="E39" i="65" s="1"/>
  <c r="N12" i="96"/>
  <c r="E40" i="65" s="1"/>
  <c r="N13" i="96"/>
  <c r="E41" i="65" s="1"/>
  <c r="N14" i="96"/>
  <c r="E42" i="65" s="1"/>
  <c r="B19" i="96"/>
  <c r="C19" i="96"/>
  <c r="D19" i="96"/>
  <c r="E19" i="96"/>
  <c r="F19" i="96"/>
  <c r="G19" i="96"/>
  <c r="H19" i="96"/>
  <c r="I19" i="96"/>
  <c r="J19" i="96"/>
  <c r="K19" i="96"/>
  <c r="L19" i="96"/>
  <c r="M19" i="96"/>
  <c r="N5" i="95"/>
  <c r="D33" i="65" s="1"/>
  <c r="B19" i="95"/>
  <c r="C19" i="95"/>
  <c r="D19" i="95"/>
  <c r="E19" i="95"/>
  <c r="F19" i="95"/>
  <c r="G19" i="95"/>
  <c r="H19" i="95"/>
  <c r="I19" i="95"/>
  <c r="J19" i="95"/>
  <c r="K19" i="95"/>
  <c r="L19" i="95"/>
  <c r="M19" i="95"/>
  <c r="N5" i="94"/>
  <c r="C33" i="65" s="1"/>
  <c r="N6" i="94"/>
  <c r="C34" i="65" s="1"/>
  <c r="N7" i="94"/>
  <c r="C35" i="65" s="1"/>
  <c r="N8" i="94"/>
  <c r="C36" i="65" s="1"/>
  <c r="N9" i="94"/>
  <c r="C37" i="65" s="1"/>
  <c r="N10" i="94"/>
  <c r="C38" i="65" s="1"/>
  <c r="H38" i="65" s="1"/>
  <c r="N11" i="94"/>
  <c r="C39" i="65" s="1"/>
  <c r="H39" i="65" s="1"/>
  <c r="N12" i="94"/>
  <c r="C40" i="65" s="1"/>
  <c r="H40" i="65" s="1"/>
  <c r="N13" i="94"/>
  <c r="C41" i="65" s="1"/>
  <c r="H41" i="65" s="1"/>
  <c r="N14" i="94"/>
  <c r="C42" i="65" s="1"/>
  <c r="N15" i="94"/>
  <c r="C43" i="65" s="1"/>
  <c r="H43" i="65" s="1"/>
  <c r="N17" i="94"/>
  <c r="C45" i="65" s="1"/>
  <c r="B19" i="94"/>
  <c r="C19" i="94"/>
  <c r="D19" i="94"/>
  <c r="E19" i="94"/>
  <c r="F19" i="94"/>
  <c r="G19" i="94"/>
  <c r="H19" i="94"/>
  <c r="I19" i="94"/>
  <c r="J19" i="94"/>
  <c r="K19" i="94"/>
  <c r="L19" i="94"/>
  <c r="M19" i="94"/>
  <c r="N5" i="93"/>
  <c r="D10" i="65" s="1"/>
  <c r="N6" i="93"/>
  <c r="D11" i="65" s="1"/>
  <c r="N7" i="93"/>
  <c r="D12" i="65" s="1"/>
  <c r="N8" i="93"/>
  <c r="D13" i="65" s="1"/>
  <c r="N9" i="93"/>
  <c r="D14" i="65" s="1"/>
  <c r="N10" i="93"/>
  <c r="D15" i="65" s="1"/>
  <c r="N11" i="93"/>
  <c r="N12" i="93"/>
  <c r="D17" i="65"/>
  <c r="N13" i="93"/>
  <c r="N14" i="93"/>
  <c r="D19" i="65" s="1"/>
  <c r="N15" i="93"/>
  <c r="D20" i="65" s="1"/>
  <c r="N16" i="93"/>
  <c r="D21" i="65"/>
  <c r="N17" i="93"/>
  <c r="D22" i="65" s="1"/>
  <c r="N18" i="93"/>
  <c r="B19" i="93"/>
  <c r="C19" i="93"/>
  <c r="D19" i="93"/>
  <c r="E19" i="93"/>
  <c r="F19" i="93"/>
  <c r="G19" i="93"/>
  <c r="H19" i="93"/>
  <c r="I19" i="93"/>
  <c r="J19" i="93"/>
  <c r="K19" i="93"/>
  <c r="L19" i="93"/>
  <c r="M19" i="93"/>
  <c r="D16" i="65"/>
  <c r="D18" i="65"/>
  <c r="D23" i="65"/>
  <c r="G11" i="60"/>
  <c r="H11" i="60"/>
  <c r="H19" i="60" s="1"/>
  <c r="G12" i="60"/>
  <c r="H12" i="60"/>
  <c r="G13" i="60"/>
  <c r="H13" i="60"/>
  <c r="G14" i="60"/>
  <c r="G19" i="60" s="1"/>
  <c r="H14" i="60"/>
  <c r="G15" i="60"/>
  <c r="H15" i="60"/>
  <c r="G16" i="60"/>
  <c r="H16" i="60"/>
  <c r="G17" i="60"/>
  <c r="H17" i="60"/>
  <c r="C19" i="60"/>
  <c r="D19" i="60"/>
  <c r="E19" i="60"/>
  <c r="F19" i="60"/>
  <c r="C30" i="60"/>
  <c r="E30" i="60"/>
  <c r="G30" i="60"/>
  <c r="D8" i="58"/>
  <c r="D9" i="58"/>
  <c r="D10" i="58"/>
  <c r="D11" i="58"/>
  <c r="B12" i="58"/>
  <c r="D12" i="58" s="1"/>
  <c r="D17" i="58"/>
  <c r="D18" i="58"/>
  <c r="D19" i="58"/>
  <c r="D20" i="58"/>
  <c r="B21" i="58"/>
  <c r="D21" i="58" s="1"/>
  <c r="D26" i="58"/>
  <c r="D27" i="58"/>
  <c r="D28" i="58"/>
  <c r="D29" i="58"/>
  <c r="B30" i="58"/>
  <c r="C30" i="58"/>
  <c r="E30" i="58"/>
  <c r="B23" i="57"/>
  <c r="B12" i="1" s="1"/>
  <c r="C23" i="57"/>
  <c r="D28" i="57"/>
  <c r="D29" i="57"/>
  <c r="D30" i="57"/>
  <c r="B31" i="57"/>
  <c r="B22" i="1" s="1"/>
  <c r="C31" i="57"/>
  <c r="D22" i="1" s="1"/>
  <c r="E31" i="57"/>
  <c r="C22" i="1" s="1"/>
  <c r="C12" i="1"/>
  <c r="D12" i="1"/>
  <c r="B14" i="43"/>
  <c r="C14" i="43" s="1"/>
  <c r="F21" i="65"/>
  <c r="I20" i="46"/>
  <c r="E14" i="125"/>
  <c r="E6" i="125"/>
  <c r="E9" i="125"/>
  <c r="E16" i="125"/>
  <c r="E8" i="125"/>
  <c r="B8" i="43"/>
  <c r="C8" i="43" s="1"/>
  <c r="D30" i="58" l="1"/>
  <c r="H34" i="65"/>
  <c r="H42" i="65"/>
  <c r="E34" i="39"/>
  <c r="H45" i="65"/>
  <c r="N15" i="99"/>
  <c r="E20" i="65" s="1"/>
  <c r="F20" i="65" s="1"/>
  <c r="B17" i="92"/>
  <c r="R19" i="103"/>
  <c r="E34" i="36"/>
  <c r="E18" i="35"/>
  <c r="N7" i="99"/>
  <c r="E12" i="65" s="1"/>
  <c r="F12" i="65" s="1"/>
  <c r="B9" i="92"/>
  <c r="N9" i="92" s="1"/>
  <c r="F33" i="65"/>
  <c r="F47" i="65" s="1"/>
  <c r="F23" i="65"/>
  <c r="N19" i="98"/>
  <c r="N14" i="99"/>
  <c r="E19" i="65" s="1"/>
  <c r="F19" i="65" s="1"/>
  <c r="B16" i="92"/>
  <c r="N16" i="92" s="1"/>
  <c r="N12" i="99"/>
  <c r="E17" i="65" s="1"/>
  <c r="F17" i="65" s="1"/>
  <c r="B14" i="92"/>
  <c r="N14" i="92" s="1"/>
  <c r="N10" i="99"/>
  <c r="E15" i="65" s="1"/>
  <c r="F15" i="65" s="1"/>
  <c r="B12" i="92"/>
  <c r="N8" i="99"/>
  <c r="E13" i="65" s="1"/>
  <c r="F13" i="65" s="1"/>
  <c r="B10" i="92"/>
  <c r="N10" i="92" s="1"/>
  <c r="N6" i="99"/>
  <c r="E11" i="65" s="1"/>
  <c r="F11" i="65" s="1"/>
  <c r="B8" i="92"/>
  <c r="N8" i="92" s="1"/>
  <c r="E17" i="36"/>
  <c r="E17" i="38"/>
  <c r="E34" i="51"/>
  <c r="H37" i="65"/>
  <c r="R19" i="104"/>
  <c r="N19" i="113"/>
  <c r="B33" i="2" s="1"/>
  <c r="N11" i="99"/>
  <c r="E16" i="65" s="1"/>
  <c r="F16" i="65" s="1"/>
  <c r="B13" i="92"/>
  <c r="N13" i="92" s="1"/>
  <c r="N9" i="99"/>
  <c r="E14" i="65" s="1"/>
  <c r="F14" i="65" s="1"/>
  <c r="B11" i="92"/>
  <c r="N11" i="92" s="1"/>
  <c r="H36" i="65"/>
  <c r="N13" i="99"/>
  <c r="E18" i="65" s="1"/>
  <c r="F18" i="65" s="1"/>
  <c r="B15" i="92"/>
  <c r="N15" i="92" s="1"/>
  <c r="H35" i="65"/>
  <c r="R19" i="102"/>
  <c r="F22" i="65"/>
  <c r="N19" i="97"/>
  <c r="N19" i="96"/>
  <c r="N19" i="95"/>
  <c r="N19" i="94"/>
  <c r="N37" i="111"/>
  <c r="N19" i="111"/>
  <c r="N38" i="110"/>
  <c r="R19" i="101"/>
  <c r="M19" i="100"/>
  <c r="L20" i="89"/>
  <c r="M20" i="89"/>
  <c r="B20" i="89"/>
  <c r="Q19" i="100"/>
  <c r="D19" i="100"/>
  <c r="F19" i="100"/>
  <c r="C19" i="100"/>
  <c r="R6" i="100"/>
  <c r="C20" i="89"/>
  <c r="E20" i="89"/>
  <c r="H19" i="100"/>
  <c r="R10" i="100"/>
  <c r="F20" i="89"/>
  <c r="R18" i="100"/>
  <c r="O19" i="100"/>
  <c r="N19" i="100"/>
  <c r="G19" i="100"/>
  <c r="R9" i="100"/>
  <c r="R8" i="100"/>
  <c r="K19" i="100"/>
  <c r="R5" i="100"/>
  <c r="E19" i="100"/>
  <c r="L19" i="100"/>
  <c r="P19" i="100"/>
  <c r="R6" i="89"/>
  <c r="R7" i="100"/>
  <c r="Q20" i="89"/>
  <c r="N20" i="89"/>
  <c r="I19" i="100"/>
  <c r="B19" i="100"/>
  <c r="N19" i="92"/>
  <c r="N20" i="92"/>
  <c r="G47" i="65"/>
  <c r="E47" i="65"/>
  <c r="D47" i="65"/>
  <c r="F19" i="99"/>
  <c r="K19" i="99"/>
  <c r="N5" i="99"/>
  <c r="E10" i="65" s="1"/>
  <c r="F10" i="65" s="1"/>
  <c r="J19" i="99"/>
  <c r="G19" i="99"/>
  <c r="E19" i="99"/>
  <c r="H19" i="99"/>
  <c r="M19" i="99"/>
  <c r="L19" i="99"/>
  <c r="B19" i="99"/>
  <c r="H33" i="65"/>
  <c r="C47" i="65"/>
  <c r="D19" i="99"/>
  <c r="N17" i="92"/>
  <c r="G21" i="92"/>
  <c r="N7" i="92"/>
  <c r="M21" i="92"/>
  <c r="C19" i="99"/>
  <c r="I19" i="99"/>
  <c r="H21" i="92"/>
  <c r="I21" i="92"/>
  <c r="C19" i="50"/>
  <c r="H19" i="50"/>
  <c r="G19" i="50"/>
  <c r="F19" i="50"/>
  <c r="E19" i="50"/>
  <c r="D19" i="50"/>
  <c r="J16" i="50"/>
  <c r="J18" i="50"/>
  <c r="J9" i="50"/>
  <c r="J10" i="50"/>
  <c r="J11" i="50"/>
  <c r="J7" i="50"/>
  <c r="J12" i="50"/>
  <c r="B19" i="50"/>
  <c r="J13" i="50"/>
  <c r="J17" i="50"/>
  <c r="J8" i="50"/>
  <c r="J15" i="50"/>
  <c r="J14" i="50"/>
  <c r="F20" i="46"/>
  <c r="G20" i="46"/>
  <c r="D20" i="46"/>
  <c r="C20" i="46"/>
  <c r="B13" i="43"/>
  <c r="C13" i="43" s="1"/>
  <c r="B18" i="43"/>
  <c r="C18" i="43" s="1"/>
  <c r="B11" i="43"/>
  <c r="C11" i="43" s="1"/>
  <c r="B10" i="43"/>
  <c r="C10" i="43" s="1"/>
  <c r="B7" i="43"/>
  <c r="C7" i="43" s="1"/>
  <c r="C9" i="43"/>
  <c r="B16" i="43"/>
  <c r="C16" i="43" s="1"/>
  <c r="B12" i="43"/>
  <c r="C12" i="43" s="1"/>
  <c r="P20" i="89"/>
  <c r="K20" i="89"/>
  <c r="I20" i="89"/>
  <c r="H20" i="89"/>
  <c r="R19" i="75"/>
  <c r="G20" i="89"/>
  <c r="C21" i="92"/>
  <c r="J21" i="92"/>
  <c r="K21" i="92"/>
  <c r="L21" i="92"/>
  <c r="N19" i="93"/>
  <c r="D24" i="65"/>
  <c r="D31" i="57"/>
  <c r="O20" i="89"/>
  <c r="E17" i="51"/>
  <c r="E34" i="42"/>
  <c r="E17" i="42"/>
  <c r="E19" i="35"/>
  <c r="E34" i="41"/>
  <c r="E16" i="35"/>
  <c r="E17" i="35"/>
  <c r="D24" i="35"/>
  <c r="E13" i="35"/>
  <c r="E12" i="35"/>
  <c r="D18" i="125"/>
  <c r="E9" i="35"/>
  <c r="E23" i="35"/>
  <c r="E22" i="35"/>
  <c r="E21" i="35"/>
  <c r="E20" i="35"/>
  <c r="E17" i="41"/>
  <c r="E34" i="40"/>
  <c r="E17" i="40"/>
  <c r="E15" i="35"/>
  <c r="E17" i="39"/>
  <c r="E14" i="35"/>
  <c r="E34" i="38"/>
  <c r="E10" i="125"/>
  <c r="B24" i="35"/>
  <c r="E34" i="37"/>
  <c r="E11" i="35"/>
  <c r="E17" i="125"/>
  <c r="E17" i="37"/>
  <c r="E10" i="35"/>
  <c r="C18" i="125"/>
  <c r="E15" i="125"/>
  <c r="E13" i="125"/>
  <c r="C24" i="35"/>
  <c r="E8" i="35"/>
  <c r="E7" i="125"/>
  <c r="B18" i="125"/>
  <c r="D20" i="89" l="1"/>
  <c r="R20" i="89" s="1"/>
  <c r="R19" i="100"/>
  <c r="D21" i="92"/>
  <c r="N19" i="99"/>
  <c r="H47" i="65"/>
  <c r="C14" i="2" s="1"/>
  <c r="E21" i="92"/>
  <c r="N12" i="92"/>
  <c r="E24" i="65"/>
  <c r="F24" i="65" s="1"/>
  <c r="B21" i="92"/>
  <c r="F21" i="92"/>
  <c r="J19" i="50"/>
  <c r="C43" i="2" s="1"/>
  <c r="N20" i="46"/>
  <c r="C19" i="43"/>
  <c r="B43" i="2" s="1"/>
  <c r="B19" i="43"/>
  <c r="B14" i="2"/>
  <c r="C33" i="2"/>
  <c r="D33" i="2" s="1"/>
  <c r="E24" i="35"/>
  <c r="B23" i="2" s="1"/>
  <c r="D23" i="2" s="1"/>
  <c r="E18" i="125"/>
  <c r="D14" i="2" l="1"/>
  <c r="N21" i="92"/>
</calcChain>
</file>

<file path=xl/sharedStrings.xml><?xml version="1.0" encoding="utf-8"?>
<sst xmlns="http://schemas.openxmlformats.org/spreadsheetml/2006/main" count="2820" uniqueCount="523">
  <si>
    <t>Mes</t>
  </si>
  <si>
    <t>Envasado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</si>
  <si>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</si>
  <si>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</si>
  <si>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</si>
  <si>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</si>
  <si>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</si>
  <si>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</si>
  <si>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</si>
  <si>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</si>
  <si>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</si>
  <si>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</si>
  <si>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</si>
  <si>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</si>
  <si>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Granel (2)</t>
  </si>
  <si>
    <t>TOTAL</t>
  </si>
  <si>
    <t>Inyección Red</t>
  </si>
  <si>
    <t>(1) Gas Licuado vendido en cilindros</t>
  </si>
  <si>
    <t xml:space="preserve">(3) Gas Licuado inyectado en las fábricas de Gas de Ciudad </t>
  </si>
  <si>
    <t xml:space="preserve">     (Gas Manufacturado).</t>
  </si>
  <si>
    <t>(2) Gas Licuado distribuído a estanques de almacenamiento, el que es vendido</t>
  </si>
  <si>
    <t xml:space="preserve">     contra entrega o a través de  medidores</t>
  </si>
  <si>
    <t>Total</t>
  </si>
  <si>
    <t>Gas Licuado</t>
  </si>
  <si>
    <t>Kerosene</t>
  </si>
  <si>
    <t>Kerosene Aviación</t>
  </si>
  <si>
    <t>Petróleo Diesel</t>
  </si>
  <si>
    <t>Residencial</t>
  </si>
  <si>
    <t>Comercial</t>
  </si>
  <si>
    <t>Fiscal</t>
  </si>
  <si>
    <t>Industrial</t>
  </si>
  <si>
    <t xml:space="preserve">Notas: </t>
  </si>
  <si>
    <t>TOTALES</t>
  </si>
  <si>
    <t>(1)</t>
  </si>
  <si>
    <t>(2)</t>
  </si>
  <si>
    <t>Metropolitana</t>
  </si>
  <si>
    <t>Total Nacional (Mm3)</t>
  </si>
  <si>
    <t>TOTAL NACIONAL (Mm3)</t>
  </si>
  <si>
    <t>1.- VENTAS MENSUALES POR REGIONES (Mm3).</t>
  </si>
  <si>
    <t>REGIONES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</si>
  <si>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</si>
  <si>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</si>
  <si>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</si>
  <si>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</si>
  <si>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</si>
  <si>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</si>
  <si>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</si>
  <si>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</si>
  <si>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</si>
  <si>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</si>
  <si>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</si>
  <si>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</si>
  <si>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(1) No incluye el GL distribuido por redes y suministrado</t>
  </si>
  <si>
    <t>II.- PRODUCCION, IMPORTACION Y PROCESAMIENTO DEL PETROLEO CRUDO Y</t>
  </si>
  <si>
    <t>1.- PRODUCCION DE PETROLEO CRUDO Y GAS NATURAL, E IMPORTACIONES</t>
  </si>
  <si>
    <t xml:space="preserve">    DE PETROLEO CRUDO.</t>
  </si>
  <si>
    <t xml:space="preserve">PETROLEO </t>
  </si>
  <si>
    <t>GAS</t>
  </si>
  <si>
    <t>NATURAL</t>
  </si>
  <si>
    <t>IMPORTADO</t>
  </si>
  <si>
    <t>MES</t>
  </si>
  <si>
    <t>(m3)</t>
  </si>
  <si>
    <t>(Mm3)</t>
  </si>
  <si>
    <t>2.- PETROLEO CRUDO Y GAS NATURAL PROCESADO EN EL PAIS.</t>
  </si>
  <si>
    <t>REFINERIA</t>
  </si>
  <si>
    <t>PETROLEO CRUDO</t>
  </si>
  <si>
    <t>GAS NATURAL</t>
  </si>
  <si>
    <t>(3)</t>
  </si>
  <si>
    <t>Nacional</t>
  </si>
  <si>
    <t>Importado</t>
  </si>
  <si>
    <t>(1) Incluye gasolina natural extraída del gas natural.</t>
  </si>
  <si>
    <t>PETROLEO CRUDO (m3)</t>
  </si>
  <si>
    <t>NATURAL (Mm3)</t>
  </si>
  <si>
    <t>Primer Trimestre</t>
  </si>
  <si>
    <t>Segundo Trimestre</t>
  </si>
  <si>
    <t>Tercer Trimestre</t>
  </si>
  <si>
    <t>Cuarto Trimestre</t>
  </si>
  <si>
    <t>1.- PRODUCCION NACIONAL NETA ANUAL (m3) (1).</t>
  </si>
  <si>
    <t>TIPO</t>
  </si>
  <si>
    <t xml:space="preserve">              REFINERIAS</t>
  </si>
  <si>
    <t>COMBUSTIBLE</t>
  </si>
  <si>
    <t>4.- VENTA NACIONAL DE DERIVADOS DEL PETROLEO.</t>
  </si>
  <si>
    <t xml:space="preserve"> a) TOTAL DE VENTAS DE COMBUSTIBLES LIQUIDOS (m3).</t>
  </si>
  <si>
    <t xml:space="preserve">VENTAS DIRECTAS </t>
  </si>
  <si>
    <t xml:space="preserve"> VENTAS COMPAÑIAS </t>
  </si>
  <si>
    <t>ENAP</t>
  </si>
  <si>
    <t xml:space="preserve"> DISTRIBUIDORAS</t>
  </si>
  <si>
    <t>INYECCION A LA RED</t>
  </si>
  <si>
    <t>c) TOTAL NACIONAL DE VENTAS DE DERIVADOS DEL PETROLEO (m3).</t>
  </si>
  <si>
    <t xml:space="preserve">  VENTAS DE C.L.</t>
  </si>
  <si>
    <t>TOTAL DE VENTAS</t>
  </si>
  <si>
    <t>I.- RESUMEN  DE  LA  PRODUCCION,  IMPORTACION  Y  VENTA  DE PETROLEO  CRUDO,</t>
  </si>
  <si>
    <t>1.- PRODUCCION E IMPORTACION DE PETROLEO CRUDO Y GAS NATURAL.</t>
  </si>
  <si>
    <t xml:space="preserve">                                PRODUCCION NACIONAL</t>
  </si>
  <si>
    <t>IMPORTACION</t>
  </si>
  <si>
    <t>(2) Crudo recepcionado en refinerías.</t>
  </si>
  <si>
    <t xml:space="preserve">PETROLEO CRUDO </t>
  </si>
  <si>
    <t>3.- PRODUCCION E IMPORTACION DE DERIVADOS DEL PETROLEO.</t>
  </si>
  <si>
    <t>(3) Incluye derivados de uso no energético.</t>
  </si>
  <si>
    <t xml:space="preserve">    en fase gaseosa a través de medidores, ya incluido en</t>
  </si>
  <si>
    <t xml:space="preserve">    el GL granel del Título V anterior.</t>
  </si>
  <si>
    <t>Nombre Combustible</t>
  </si>
  <si>
    <t>(1) USUARIOS: Ventas a Industrias, Comercio o Particulares.</t>
  </si>
  <si>
    <t>(1) EMPRESAS DE TRANSPORTE: Ventas a empresas de transporte por calle y caminos.</t>
  </si>
  <si>
    <t>(1) RANCHOS: Ventas a barcos y aviones.</t>
  </si>
  <si>
    <t>(1) CANAL MINORISTA: Ventas a Estaciones de Servicio y locales de venta al público en general.</t>
  </si>
  <si>
    <t xml:space="preserve">     c.1.1. Ventas Directas a Usuarios (1), ordenadas por producto y por mes (m3)</t>
  </si>
  <si>
    <t xml:space="preserve">     c.1.2. Ventas Directas a Empresas de Transporte (1), ordenadas por producto y por mes (m3)</t>
  </si>
  <si>
    <t xml:space="preserve">     c.1.3. Ventas Directas a Ranchos (1), ordenadas por producto y por mes (m3).</t>
  </si>
  <si>
    <t xml:space="preserve">     c.2. Ventas Canal Minorista (1), ordenadas por producto y por mes (m3).</t>
  </si>
  <si>
    <t xml:space="preserve">     c.3. Consumo Interno (1), ordenadas por producto y por mes (m3).</t>
  </si>
  <si>
    <t xml:space="preserve">     c.4. Total de Ventas, ordenadas por producto y por mes (m3).</t>
  </si>
  <si>
    <t>Región Metropolitana</t>
  </si>
  <si>
    <t xml:space="preserve">     c.1.1. Ventas Directas a Usuarios (1), ordenadas por producto y por región (m3).</t>
  </si>
  <si>
    <t xml:space="preserve">     c.1.2. Ventas Directas a Empresas de Transporte (1), ordenadas por producto y por región (m3).</t>
  </si>
  <si>
    <t xml:space="preserve">     c.1.3 Ventas Directas a Ranchos (1), ordenadas por producto y por región (m3).</t>
  </si>
  <si>
    <t xml:space="preserve">     c.3. Consumo Interno (1), ordenadas por producto y por región (m3).</t>
  </si>
  <si>
    <t xml:space="preserve">     c.4. Total de Ventas (1), ordenadas por producto y por región (m3).</t>
  </si>
  <si>
    <t xml:space="preserve">     Ordenadas por mes y por producto (m3).</t>
  </si>
  <si>
    <t xml:space="preserve">     Ordenadas por Mes y por Producto.</t>
  </si>
  <si>
    <t xml:space="preserve">     Ordenadas por producto y por región (m3).</t>
  </si>
  <si>
    <t>Granel</t>
  </si>
  <si>
    <t>REGIÓN</t>
  </si>
  <si>
    <t>TOTAL PAÍS</t>
  </si>
  <si>
    <t>Fuente: Informe Estadístico Mensual Enap.</t>
  </si>
  <si>
    <t>(1) CONSUMO INTERNO: Consumos de los vehículos de las Empresas Distribuidoras.</t>
  </si>
  <si>
    <t>1.- DISTRIBUCION MENSUAL POR REGIONES (Mm3).</t>
  </si>
  <si>
    <t>a) VENTAS ANUALES POR CANALES DE DISTRIBUCION (m3).</t>
  </si>
  <si>
    <t xml:space="preserve">VENTAS </t>
  </si>
  <si>
    <t xml:space="preserve">TIPO DE </t>
  </si>
  <si>
    <t xml:space="preserve">DIRECTAS </t>
  </si>
  <si>
    <t>COMPAÑIAS</t>
  </si>
  <si>
    <t>DISTRIBUIDORAS</t>
  </si>
  <si>
    <t>b) VENTAS ANUALES POR PRODUCTOS DE LAS COMPAÑIAS DISTRIBUIDORAS (m3).</t>
  </si>
  <si>
    <t>USUARIOS: Ventas a Industriales, Comercio o Particulares.</t>
  </si>
  <si>
    <t>EMPRESAS DE TRANSPORTE: Ventas a empresas de transporte por calles y caminos.</t>
  </si>
  <si>
    <t>RANCHOS: Ventas a barcos y aviones.</t>
  </si>
  <si>
    <t>CANAL MINORISTA: Ventas a estaciones de servicio y locales de venta al público en general.</t>
  </si>
  <si>
    <t>CONSUMO INTERNO: Consumos propios de las Empresas Distribuidoras.</t>
  </si>
  <si>
    <t>Combustibles</t>
  </si>
  <si>
    <t>Transporte</t>
  </si>
  <si>
    <t>Ranchos</t>
  </si>
  <si>
    <t>Canal</t>
  </si>
  <si>
    <t>Minorista</t>
  </si>
  <si>
    <t>Interno</t>
  </si>
  <si>
    <t>Consumo</t>
  </si>
  <si>
    <t>Ventas</t>
  </si>
  <si>
    <t>Gasolinas</t>
  </si>
  <si>
    <t>Petróleo Combustible</t>
  </si>
  <si>
    <t>IMP.</t>
  </si>
  <si>
    <t>EXP.</t>
  </si>
  <si>
    <t xml:space="preserve">Total </t>
  </si>
  <si>
    <t>2.- IMPORTACION-EXPORTACION</t>
  </si>
  <si>
    <t>5.- DISTRIBUCION DE GAS DE CIUDAD  Y GAS NATURAL. (Mm3).</t>
  </si>
  <si>
    <t>GAS DE CIUDAD</t>
  </si>
  <si>
    <t>Propileno</t>
  </si>
  <si>
    <t>CRUDO</t>
  </si>
  <si>
    <t>Gas Natural (uso energético)</t>
  </si>
  <si>
    <t>Gas Natural (uso petroquímico)</t>
  </si>
  <si>
    <t>Combustibles Líquidos (Miles de m3).</t>
  </si>
  <si>
    <t>y Directas de Usuarios</t>
  </si>
  <si>
    <t>Cias. Distribuidoras</t>
  </si>
  <si>
    <t>GASOLINA_93_SP</t>
  </si>
  <si>
    <t>GASOLINA_95_SP</t>
  </si>
  <si>
    <t>GASOLINA_97_SP</t>
  </si>
  <si>
    <t>KEROSENE_AVIACION</t>
  </si>
  <si>
    <t>KEROSENE_DOMESTICO</t>
  </si>
  <si>
    <t>P_COMBUSTIBLE_180</t>
  </si>
  <si>
    <t>P_COMBUSTIBLE_5</t>
  </si>
  <si>
    <t>P_COMBUSTIBLE_6</t>
  </si>
  <si>
    <t>P_DIESEL_A1</t>
  </si>
  <si>
    <t>diciembre</t>
  </si>
  <si>
    <t>3.- PRODUCCION MENSUAL NETA POR REFINERIA.</t>
  </si>
  <si>
    <t>3.- VENTAS NACIONALES POR PRODUCTOS Y POR REGION.</t>
  </si>
  <si>
    <t>2.- VENTAS NACIONALES POR PRODUCTOS Y POR MES.</t>
  </si>
  <si>
    <t>1.- VENTAS NACIONALES POR PRODUCTOS Y CANAL DE DISTRIBUCION.</t>
  </si>
  <si>
    <t>Gas Natural (Millones m3)</t>
  </si>
  <si>
    <t>P_DIESEL_INVERNAL</t>
  </si>
  <si>
    <t>julio</t>
  </si>
  <si>
    <t>agosto</t>
  </si>
  <si>
    <t>septiembre</t>
  </si>
  <si>
    <t>octubre</t>
  </si>
  <si>
    <t>noviembre</t>
  </si>
  <si>
    <t>Componente Asfáltico</t>
  </si>
  <si>
    <t>Aguarrás Mineral</t>
  </si>
  <si>
    <t>Crudo Reducido</t>
  </si>
  <si>
    <t>GASOLINA_AVIACION_100-130</t>
  </si>
  <si>
    <t>Bío-Bío</t>
  </si>
  <si>
    <t>Aconcagua</t>
  </si>
  <si>
    <t>Gregorio</t>
  </si>
  <si>
    <t>DE ENAP</t>
  </si>
  <si>
    <t>Arica y Parinacota</t>
  </si>
  <si>
    <t>Tarapaca</t>
  </si>
  <si>
    <t>Antofagasta</t>
  </si>
  <si>
    <t>Atacama</t>
  </si>
  <si>
    <t>Coquimbo</t>
  </si>
  <si>
    <t>Valparaíso</t>
  </si>
  <si>
    <t>Libertador Bernardo OHiggins</t>
  </si>
  <si>
    <t>Maule</t>
  </si>
  <si>
    <t>Biobío</t>
  </si>
  <si>
    <t>La Araucanía</t>
  </si>
  <si>
    <t>Region de los Rios</t>
  </si>
  <si>
    <t>Los Lagos</t>
  </si>
  <si>
    <t>Aisén del General Carlos Ibáñez del Campo</t>
  </si>
  <si>
    <t>Magallanes y de la Antártica Chilena</t>
  </si>
  <si>
    <t>Libertador Bernardo Ohiggins</t>
  </si>
  <si>
    <t>REGION DEL BIOBIO (Mm3)</t>
  </si>
  <si>
    <t>Antofagasta (Mm3)</t>
  </si>
  <si>
    <t>Valparaíso (Mm3)</t>
  </si>
  <si>
    <t>Magallanes y de la Antártica Chilena (Mm3)</t>
  </si>
  <si>
    <t>Usuarios</t>
  </si>
  <si>
    <t>Empresas de</t>
  </si>
  <si>
    <t xml:space="preserve">Valparaíso </t>
  </si>
  <si>
    <t>BioBío</t>
  </si>
  <si>
    <t>BIOBIO</t>
  </si>
  <si>
    <r>
      <t xml:space="preserve">     c.2. Ventas Canal Minorista  (1), ordenadas por producto y por región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).</t>
    </r>
  </si>
  <si>
    <t>PETROLEO CRUDO NACIONAL</t>
  </si>
  <si>
    <t>hoja 1</t>
  </si>
  <si>
    <t>hoja 2</t>
  </si>
  <si>
    <t>hoja 3</t>
  </si>
  <si>
    <t>hoja 4</t>
  </si>
  <si>
    <t>hoja 5</t>
  </si>
  <si>
    <t>hoja 6</t>
  </si>
  <si>
    <t>hoja 7</t>
  </si>
  <si>
    <t>hoja 8</t>
  </si>
  <si>
    <t>hoja 9</t>
  </si>
  <si>
    <t>hoja 10</t>
  </si>
  <si>
    <t>hoja 11</t>
  </si>
  <si>
    <t>hoja 12</t>
  </si>
  <si>
    <t>hoja 13</t>
  </si>
  <si>
    <t>hoja 14</t>
  </si>
  <si>
    <t>hoja 15</t>
  </si>
  <si>
    <t>hoja 16</t>
  </si>
  <si>
    <t>hoja 17</t>
  </si>
  <si>
    <t>hoja 18</t>
  </si>
  <si>
    <t>hoja 19</t>
  </si>
  <si>
    <t>hoja 20</t>
  </si>
  <si>
    <t>hoja 21</t>
  </si>
  <si>
    <t>hoja 22</t>
  </si>
  <si>
    <t>hoja 23</t>
  </si>
  <si>
    <t>hoja 24</t>
  </si>
  <si>
    <t>hoja 25</t>
  </si>
  <si>
    <t>hoja 26</t>
  </si>
  <si>
    <t>hoja 27</t>
  </si>
  <si>
    <t>hoja 28</t>
  </si>
  <si>
    <t>hoja 29</t>
  </si>
  <si>
    <t>hoja 30</t>
  </si>
  <si>
    <t>hoja 31</t>
  </si>
  <si>
    <t>hoja 32</t>
  </si>
  <si>
    <t>hoja 33</t>
  </si>
  <si>
    <t>1.- PRODUCCION DE PETROLEO CRUDO Y GAS NATURAL, E IMPORTACIONES DE PETROLEO CRUDO</t>
  </si>
  <si>
    <t>a) Ventas de Combustibles Líquidos de Enap y Compañías  Distribuidoras (m3).</t>
  </si>
  <si>
    <t>b) Ventas Mensuales Directas de ENAP(m3).</t>
  </si>
  <si>
    <t>hoja 35</t>
  </si>
  <si>
    <t>hoja 36</t>
  </si>
  <si>
    <t>hoja 37</t>
  </si>
  <si>
    <t>hoja 38</t>
  </si>
  <si>
    <t>hoja 39</t>
  </si>
  <si>
    <t>hoja 40</t>
  </si>
  <si>
    <t>hoja 41</t>
  </si>
  <si>
    <t>hoja 43</t>
  </si>
  <si>
    <t>hoja 44</t>
  </si>
  <si>
    <t>hoja 45</t>
  </si>
  <si>
    <t>hoja 46</t>
  </si>
  <si>
    <t>hoja 48</t>
  </si>
  <si>
    <t>4.-  VENTAS TOTALES DE ENAP Y COMPAÑIAS DISTRIBUIDORAS, ORDENADAS POR MES Y POR PRODUCTOS PARA CADA REGIÓN (M3).</t>
  </si>
  <si>
    <t>hoja 47_1</t>
  </si>
  <si>
    <t>hoja 47_2</t>
  </si>
  <si>
    <t xml:space="preserve">2. VENTAS MENSUALES DE GAS DE CIUDAD POR REGIONES Y TIPO DE CONSUMIDOR (Mm3). </t>
  </si>
  <si>
    <t>3.-VENTAS MENSUALES DE GAS DE CIUDAD POR REGIONES Y TIPO DE CONSUMIDOR (Mm3).</t>
  </si>
  <si>
    <t>c) Ventas de Combustibles Líquidos de las Compañias Distribuidoras.</t>
  </si>
  <si>
    <t>b) Ventas Mensuales Directas de ENAP. ordenadas por producto y por región (m3).</t>
  </si>
  <si>
    <t>a) Total de Ventas de Combustibles Líquidos(m3).</t>
  </si>
  <si>
    <t>c) Total Nacional de Ventas de Derivados del Petroleo(m3).</t>
  </si>
  <si>
    <t>a) Combustibles Líquidos (Miles de m3).</t>
  </si>
  <si>
    <t>b) Gas Natural (Millones m3)</t>
  </si>
  <si>
    <t xml:space="preserve">2. GAS NATURAL DISTRIBUIDO POR REGIONES Y TIPO DE CONSUMIDOR (Mm3). </t>
  </si>
  <si>
    <t>a) Producción Mensual Neta Derivados del Petroleo (m3) Refinería Aconcagua.</t>
  </si>
  <si>
    <t>b) Producción Mensual Neta Derivados del Petroleo (m3) Refinería BioBio.</t>
  </si>
  <si>
    <t>c) Producción Mensual Neta Derivados del Petroleo (m3) Refinería Gregorio.</t>
  </si>
  <si>
    <t>d) Producción Mensual Neta Derivados del Petroleo (m3) Totales refinerías.</t>
  </si>
  <si>
    <t>hoja 34_1</t>
  </si>
  <si>
    <t>hoja 34_2</t>
  </si>
  <si>
    <t>hoja 42_2</t>
  </si>
  <si>
    <t>hoja 42_1</t>
  </si>
  <si>
    <t>a) Ventas Anuales por Canales de Distribución (m3).</t>
  </si>
  <si>
    <t>b) Ventas Anuales por Productos de la Compañias Distribuidoras (m3).</t>
  </si>
  <si>
    <t>VENTAS DE</t>
  </si>
  <si>
    <r>
      <t xml:space="preserve">     c.2. Ventas Canal Minorista  (1), ordenadas por producto y por región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).</t>
    </r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</si>
  <si>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</si>
  <si>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</si>
  <si>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</si>
  <si>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</si>
  <si>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</si>
  <si>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Valparaiso</t>
  </si>
  <si>
    <t>Región de Ohiggins</t>
  </si>
  <si>
    <t>Región del Maule</t>
  </si>
  <si>
    <t>Región de Bio Bio</t>
  </si>
  <si>
    <t>Región de La Araucanía</t>
  </si>
  <si>
    <t>Región de los Rios</t>
  </si>
  <si>
    <t>Región de Los Lagos</t>
  </si>
  <si>
    <t>Totales Nacionales</t>
  </si>
  <si>
    <t>Región de Magallanes y la Antartica</t>
  </si>
  <si>
    <t>Región de Aisén</t>
  </si>
  <si>
    <t>Nota: Cuadros a completar proximamente.</t>
  </si>
  <si>
    <t>PRODUCCION NACIONAL</t>
  </si>
  <si>
    <t>P_DIESEL_B1</t>
  </si>
  <si>
    <t>P_DIESEL_B2</t>
  </si>
  <si>
    <t>Diesel ULSD</t>
  </si>
  <si>
    <t>Diesel B-1</t>
  </si>
  <si>
    <t>Decantado</t>
  </si>
  <si>
    <r>
      <t>PETROLEO CRUDO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(1)</t>
    </r>
  </si>
  <si>
    <r>
      <t xml:space="preserve">      GAS NATURAL (Mm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</t>
    </r>
  </si>
  <si>
    <r>
      <t>PETROLEO CRUDO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 (2)</t>
    </r>
  </si>
  <si>
    <r>
      <t>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 xml:space="preserve">) </t>
    </r>
  </si>
  <si>
    <r>
      <t>IMPORTADO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 xml:space="preserve">) </t>
    </r>
  </si>
  <si>
    <r>
      <t xml:space="preserve">         PRODUCCION NACIONAL NETA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(3)</t>
    </r>
  </si>
  <si>
    <r>
      <t xml:space="preserve">      IMPORTACION NACIONAL NETA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</t>
    </r>
  </si>
  <si>
    <t>1. VENTA NACIONAL POR REGIONES (ton).</t>
  </si>
  <si>
    <t xml:space="preserve"> b) TOTAL DE VENTAS DE GAS LICUADO (1) (ton).</t>
  </si>
  <si>
    <t>(1) No Incluye Inyección a la Red</t>
  </si>
  <si>
    <t xml:space="preserve">       la densidad de 0,55 ton/m3  de Enero a Julio y de  0,508  ton/m3 de Agosto a Diciembre.</t>
  </si>
  <si>
    <t>Fuente: Informe mensual ENAP.</t>
  </si>
  <si>
    <t>Fuente: Informe  mensual ENAP.</t>
  </si>
  <si>
    <t xml:space="preserve">Arica y Parinacota </t>
  </si>
  <si>
    <t>Envasado (1)</t>
  </si>
  <si>
    <t>VENTAS DE GLP (2)</t>
  </si>
  <si>
    <t>(2) Valor obtenido de las ventas nacionales de GLP (en ton) transformadas a m3 utilizando</t>
  </si>
  <si>
    <t>b) Total de Ventas de Gas Licuado(ton).</t>
  </si>
  <si>
    <t>3. VENTAS TOTALES DE GLP POR MES Y PARA CADA REGION (ton)</t>
  </si>
  <si>
    <t>Los Rios</t>
  </si>
  <si>
    <t>hoja 47_3</t>
  </si>
  <si>
    <t>Región de la Araucania</t>
  </si>
  <si>
    <t>Total General</t>
  </si>
  <si>
    <t>Total general</t>
  </si>
  <si>
    <t>Isobutano</t>
  </si>
  <si>
    <t>Propano Comercial</t>
  </si>
  <si>
    <t>Propano Especial</t>
  </si>
  <si>
    <t>Gasolina Automóvil</t>
  </si>
  <si>
    <t>Gasolina 86 NOR</t>
  </si>
  <si>
    <t>Gasolina 91 NOR</t>
  </si>
  <si>
    <t>Gasolina 93 NOR RM</t>
  </si>
  <si>
    <t>Gasolina 93 NOR RP</t>
  </si>
  <si>
    <t>Gasolina 97 NOR RM</t>
  </si>
  <si>
    <t>Gasolina 97 NOR RP</t>
  </si>
  <si>
    <t>Kerosene Aviación ASTM A1</t>
  </si>
  <si>
    <t>Kerosene Doméstico</t>
  </si>
  <si>
    <t>Diesel</t>
  </si>
  <si>
    <t>Diesel C</t>
  </si>
  <si>
    <t>Diesel Marino MGO or DMA</t>
  </si>
  <si>
    <t>Petróleo Diesel Grado A-1 (RM)</t>
  </si>
  <si>
    <t>Pet. Combustibles</t>
  </si>
  <si>
    <t>Petróleo Comb Especial Max. 1% Azufre</t>
  </si>
  <si>
    <t>Petróleo Comb Uso Marino RMF25 (IFO-180)</t>
  </si>
  <si>
    <t>Petróleo Comb Uso Marino RMF35 (IFO-380)</t>
  </si>
  <si>
    <t>Petróleo Combustible N° 6</t>
  </si>
  <si>
    <t>Gasolina Aviación</t>
  </si>
  <si>
    <t>Gasolina 100 ll</t>
  </si>
  <si>
    <t>Gasolinas Bases</t>
  </si>
  <si>
    <t>Gasolina de Topping</t>
  </si>
  <si>
    <t>Gasolina Natural</t>
  </si>
  <si>
    <t>Nafta</t>
  </si>
  <si>
    <t>Alquilato</t>
  </si>
  <si>
    <t>Nafta Desulfurizada</t>
  </si>
  <si>
    <t>Reformato</t>
  </si>
  <si>
    <t>Prod. Industriales</t>
  </si>
  <si>
    <t>Asfalto CA14</t>
  </si>
  <si>
    <t>Asfalto CA24</t>
  </si>
  <si>
    <t>Gas Oil</t>
  </si>
  <si>
    <t>Pitch Asfáltico</t>
  </si>
  <si>
    <t>Pitch Especial</t>
  </si>
  <si>
    <t>SLOP de Crudo</t>
  </si>
  <si>
    <t>SLOP Liviano</t>
  </si>
  <si>
    <t>SLOP Pesado</t>
  </si>
  <si>
    <t>Propileno Baja Pureza</t>
  </si>
  <si>
    <t>Solventes</t>
  </si>
  <si>
    <t>Solvente 4</t>
  </si>
  <si>
    <t>Xileno Industrial</t>
  </si>
  <si>
    <t>REFINERIA ACONCAGUA</t>
  </si>
  <si>
    <t>Butano Comercial</t>
  </si>
  <si>
    <t>COL</t>
  </si>
  <si>
    <t>Petróleo Diesel E</t>
  </si>
  <si>
    <t>Petróleo Comb Especial Bajo Metales</t>
  </si>
  <si>
    <t>Gasolina de Cracking</t>
  </si>
  <si>
    <t>Gasolina HCN</t>
  </si>
  <si>
    <t>Fuel Gas</t>
  </si>
  <si>
    <t>REFINERIA BÍO BÍO</t>
  </si>
  <si>
    <t>Butano Especial</t>
  </si>
  <si>
    <t>REFINERIA GREGORIO</t>
  </si>
  <si>
    <t>Coquimbo (Mm3)</t>
  </si>
  <si>
    <t>Maule (Mm3)</t>
  </si>
  <si>
    <t>hoja 47_4</t>
  </si>
  <si>
    <t>Región de Valparaíso</t>
  </si>
  <si>
    <t>Región de Maule</t>
  </si>
  <si>
    <t>Región de la Bío-Bío</t>
  </si>
  <si>
    <t>Región de la Los Lagos</t>
  </si>
  <si>
    <t>Gasolina 88 NOR</t>
  </si>
  <si>
    <t>Cutter</t>
  </si>
  <si>
    <t>DIESEL MARINO</t>
  </si>
  <si>
    <t xml:space="preserve"> Metropolitana (Mm3)</t>
  </si>
  <si>
    <t>Los Lagos (Mm3)</t>
  </si>
  <si>
    <t>Araucania (Mm3)</t>
  </si>
  <si>
    <t>Libertador Bernardo O'Higgins (Mm3)</t>
  </si>
  <si>
    <t>SLOP Planta</t>
  </si>
  <si>
    <t>MTBE</t>
  </si>
  <si>
    <t>Isomerato</t>
  </si>
  <si>
    <t>Ñuble</t>
  </si>
  <si>
    <t>Magallanes y Antartíca Chilena</t>
  </si>
  <si>
    <t>TOTAL PAIS</t>
  </si>
  <si>
    <t>Bío-Bío  (Mm3)</t>
  </si>
  <si>
    <t>Región del Ñuble</t>
  </si>
  <si>
    <t>hoja 42_3</t>
  </si>
  <si>
    <t>Cat. (Catalítico)</t>
  </si>
  <si>
    <t>Veh. (Vehicular)</t>
  </si>
  <si>
    <t>Fecha</t>
  </si>
  <si>
    <t>Tipo Consumidor</t>
  </si>
  <si>
    <t>2KG</t>
  </si>
  <si>
    <t>2KG C</t>
  </si>
  <si>
    <t>5KG</t>
  </si>
  <si>
    <t>5KG C</t>
  </si>
  <si>
    <t>11KG</t>
  </si>
  <si>
    <t>11KG C</t>
  </si>
  <si>
    <t>15KG</t>
  </si>
  <si>
    <t>15KG C</t>
  </si>
  <si>
    <t>45KG</t>
  </si>
  <si>
    <t>45KG C</t>
  </si>
  <si>
    <t>Granel Veh.</t>
  </si>
  <si>
    <t>Total Envasado</t>
  </si>
  <si>
    <t>Total Granel</t>
  </si>
  <si>
    <t>Servicio Público</t>
  </si>
  <si>
    <t>2. VENTA NACIONAL ANUAL POR TIPO DE CONSUMIDOR (ton).</t>
  </si>
  <si>
    <t>CIL. Vehicular</t>
  </si>
  <si>
    <t xml:space="preserve">Granel </t>
  </si>
  <si>
    <t>hoja 35_1</t>
  </si>
  <si>
    <t>hoja 35_2</t>
  </si>
  <si>
    <t xml:space="preserve"> VENTA NACIONAL MENSUAL POR TIPO DE CONSUMIDOR (ton).</t>
  </si>
  <si>
    <t xml:space="preserve"> VENTA NACIONAL ANUAL POR TIPO DE CONSUMIDOR (ton).</t>
  </si>
  <si>
    <t>VENTA NACIONAL MENSUAL POR TIPO DE CONSUMIDOR (ton).</t>
  </si>
  <si>
    <t xml:space="preserve"> 2KG</t>
  </si>
  <si>
    <t xml:space="preserve"> 2KG C</t>
  </si>
  <si>
    <t xml:space="preserve"> 5KG</t>
  </si>
  <si>
    <t xml:space="preserve"> 5KG C</t>
  </si>
  <si>
    <t xml:space="preserve"> 11KG</t>
  </si>
  <si>
    <t xml:space="preserve"> 11KG C</t>
  </si>
  <si>
    <t xml:space="preserve"> 15KG</t>
  </si>
  <si>
    <t xml:space="preserve"> 15KG C</t>
  </si>
  <si>
    <t xml:space="preserve"> 45KG</t>
  </si>
  <si>
    <t xml:space="preserve"> 45KG C</t>
  </si>
  <si>
    <t xml:space="preserve"> Cil. Vehicular</t>
  </si>
  <si>
    <t xml:space="preserve"> Granel Veh.</t>
  </si>
  <si>
    <t xml:space="preserve"> Granel</t>
  </si>
  <si>
    <t xml:space="preserve"> Total Envasado</t>
  </si>
  <si>
    <t xml:space="preserve"> Total Granel</t>
  </si>
  <si>
    <t xml:space="preserve"> Total General</t>
  </si>
  <si>
    <t>Tarapacá</t>
  </si>
  <si>
    <t>Gasolina 93 NO</t>
  </si>
  <si>
    <t>IFO 2020 VLSFO (IFO 180 RME)</t>
  </si>
  <si>
    <t>Reconstituido</t>
  </si>
  <si>
    <t>a) Producción mensual neta de derivados del Petróleo (m3). Refinería Bío Bío Año 2018.</t>
  </si>
  <si>
    <t>Vehicular</t>
  </si>
  <si>
    <t>Consumo Propio</t>
  </si>
  <si>
    <t>Generadoras Centrales</t>
  </si>
  <si>
    <t>Otras Distribuidoras</t>
  </si>
  <si>
    <t>Región de Ñuble</t>
  </si>
  <si>
    <t>hoja 34</t>
  </si>
  <si>
    <t>I.- RESUMEN  DE  LA  PRODUCCION,  IMPORTACION  Y  VENTA  DE PETROLEO  CRUDO, GAS NATURAL Y DERIVADOS Año 2020</t>
  </si>
  <si>
    <t>II.- PRODUCCION, IMPORTACION Y PROCESAMIENTO DEL PETROLEO CRUDO Y GAS NATURAL Año 2020.</t>
  </si>
  <si>
    <t>3.- PETROLEO CRUDO PROCESADO EN Aconcagua Año 2020.</t>
  </si>
  <si>
    <t>4.- PETROLEO CRUDO PROCESADO EN Bío-Bío Año 2020.</t>
  </si>
  <si>
    <t>5.- PETROLEO CRUDO Y GAS NATURAL PROCESADO EN Gregorio. Año 2020.</t>
  </si>
  <si>
    <t>III.- PRODUCCION NACIONAL E IMPORTACION DE DERIVADOS DEL PETROLEO. Año 2020.</t>
  </si>
  <si>
    <t>IV.- DISTRIBUCION Y VENTAS DE COMBUSTIBLES LIQUIDOS. Año 2020.</t>
  </si>
  <si>
    <t>c) Ventas de Combustibles Líquidos de las Compañias Distribuidoras, Año 2020.</t>
  </si>
  <si>
    <t>V.- DISTRIBUCION Y VENTAS DE GAS LICUADO, Año 2020.</t>
  </si>
  <si>
    <t>VI. DISTRIBUCION Y VENTA DE GAS DE CIUDAD (1). Año 2020.</t>
  </si>
  <si>
    <t>VII. DISTRIBUCION  DE GAS DE NATURAL. Año 2020.</t>
  </si>
  <si>
    <t>Gas Natural Distribuído por regiones y tipo de consumidor (Mm3). Año 2020,</t>
  </si>
  <si>
    <t>Gas Natural Distribuído por regiones y tipo de consumidor (Mm3). Año 2020.</t>
  </si>
  <si>
    <t>2. Gas Natural Distribuído por regiones y tipo de consumidor (Mm3). Año 2020.</t>
  </si>
  <si>
    <t>VENTAS MENSUALES DE GAS DE CIUDAD POR REGIONES Y TIPO DE CONSUMIDOR (Mm3). Año 2020.</t>
  </si>
  <si>
    <t>2. VENTAS MENSUALES DE GAS DE CIUDAD POR REGIONES Y TIPO DE CONSUMIDOR (Mm3). Año 2020.</t>
  </si>
  <si>
    <t>VENTAS TOTALES DE GLP POR MES Y PARA CADA REGION (ton), Año 2020.</t>
  </si>
  <si>
    <t>3. VENTAS TOTALES DE GLP POR MES Y PARA CADA REGION (ton), Año 2020.</t>
  </si>
  <si>
    <t>VENTAS DE GAS LICUADO,  Enero - Diciembre 2020</t>
  </si>
  <si>
    <t>VENTAS TOTALES DE ENAP Y COMPAÑIAS DISTRIBUIDORAS, ORDENADAS POR MES Y POR PRODUCTOS PARA CADA REGIÓN (M3), Año 2020.</t>
  </si>
  <si>
    <t>4.-  VENTAS TOTALES DE ENAP Y COMPAÑIAS DISTRIBUIDORAS, ORDENADAS POR MES Y POR PRODUCTOS PARA CADA REGIÓN (M3), Año 2020.</t>
  </si>
  <si>
    <t>b) Ventas Directas de ENAP. Año 2020.</t>
  </si>
  <si>
    <t>a) Ventas de Combustibles Líquidos de Enap y Compañías  Distribuidoras (m3), Año 2020.</t>
  </si>
  <si>
    <t>b) Ventas Mensuales Directas de ENAP. Año 2020.</t>
  </si>
  <si>
    <t>d) Producción mensual neta de derivados del Petróleo (m3). Totales Refinerías. Año 2020.</t>
  </si>
  <si>
    <t>a) Producción mensual neta de derivados del Petróleo (m3). Refinería Gregorio Año 2020.</t>
  </si>
  <si>
    <t>a) Producción mensual neta de derivados del Petróleo (m3). Refinería Aconcagua Año 2020.</t>
  </si>
  <si>
    <t xml:space="preserve">   GAS NATURAL. Año 2020.</t>
  </si>
  <si>
    <t>Año 2020</t>
  </si>
  <si>
    <t xml:space="preserve">     GAS  NATURAL  Y  DERIVADOS. Año 2020.</t>
  </si>
  <si>
    <t>Formatos</t>
  </si>
  <si>
    <t>Ene-20</t>
  </si>
  <si>
    <t>Total Ene-20</t>
  </si>
  <si>
    <t>Feb-20</t>
  </si>
  <si>
    <t>Total Feb-20</t>
  </si>
  <si>
    <t>Mar-20</t>
  </si>
  <si>
    <t>Total Mar-20</t>
  </si>
  <si>
    <t>Abr-20</t>
  </si>
  <si>
    <t>Total Abr-20</t>
  </si>
  <si>
    <t>May-20</t>
  </si>
  <si>
    <t>Total May-20</t>
  </si>
  <si>
    <t>Jun-20</t>
  </si>
  <si>
    <t>Total Jun-20</t>
  </si>
  <si>
    <t>Jul-20</t>
  </si>
  <si>
    <t>Total Jul-20</t>
  </si>
  <si>
    <t>Ago-20</t>
  </si>
  <si>
    <t>Total Ago-20</t>
  </si>
  <si>
    <t>Sep-20</t>
  </si>
  <si>
    <t>Total Sep-20</t>
  </si>
  <si>
    <t>Oct-20</t>
  </si>
  <si>
    <t>Total Oct-20</t>
  </si>
  <si>
    <t>Nov-20</t>
  </si>
  <si>
    <t>Total Nov-20</t>
  </si>
  <si>
    <t>Dic-20</t>
  </si>
  <si>
    <t>Total Dic-20</t>
  </si>
  <si>
    <t>hoja 47_5</t>
  </si>
  <si>
    <t>hoja 47_6</t>
  </si>
  <si>
    <t>Ñuble  (Mm3)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</si>
</sst>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42" formatCode="_ &quot;$&quot;* #,##0_ ;_ &quot;$&quot;* \-#,##0_ ;_ &quot;$&quot;* &quot;-&quot;_ ;_ @_ "/>
    <numFmt numFmtId="41" formatCode="_ * #,##0_ ;_ * \-#,##0_ ;_ * &quot;-&quot;_ ;_ @_ "/>
    <numFmt numFmtId="43" formatCode="_ * #,##0.00_ ;_ * \-#,##0.00_ ;_ * &quot;-&quot;??_ ;_ @_ "/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_(* #,##0_);_(* \(#,##0\);_(* &quot;-&quot;_);_(@_)"/>
    <numFmt numFmtId="168" formatCode="_(* #,##0.00_);_(* \(#,##0.00\);_(* &quot;-&quot;??_);_(@_)"/>
    <numFmt numFmtId="169" formatCode="_(* #,##0_);_(* \(#,##0\);_(* &quot;-&quot;??_);_(@_)"/>
    <numFmt numFmtId="170" formatCode="_(* #,##0.00_);_(* \(#,##0.00\);_(* &quot;-&quot;_);_(@_)"/>
    <numFmt numFmtId="171" formatCode="#,##0_ ;\-#,##0\ "/>
    <numFmt numFmtId="172" formatCode="_([$€]* #,##0.00_);_([$€]* \(#,##0.00\);_([$€]* &quot;-&quot;??_);_(@_)"/>
    <numFmt numFmtId="173" formatCode="_-* #,##0_-;\-* #,##0_-;_-* &quot;-&quot;??_-;_-@_-"/>
    <numFmt numFmtId="174" formatCode="#,##0.00_ ;\-#,##0.00\ "/>
    <numFmt numFmtId="175" formatCode="#,##0.0"/>
    <numFmt numFmtId="176" formatCode="#,##0;\(#,##0\)"/>
    <numFmt numFmtId="177" formatCode="_-* #,##0.000_-;\-* #,##0.000_-;_-* &quot;-&quot;??_-;_-@_-"/>
  </numFmts>
  <fonts count="1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name val="Century Gothic"/>
      <family val="2"/>
    </font>
    <font>
      <u/>
      <sz val="10"/>
      <name val="Century Gothic"/>
      <family val="2"/>
    </font>
    <font>
      <b/>
      <sz val="10"/>
      <name val="Century Gothic"/>
      <family val="2"/>
    </font>
    <font>
      <sz val="10"/>
      <color indexed="8"/>
      <name val="Arial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i/>
      <sz val="10"/>
      <color indexed="8"/>
      <name val="Century Gothic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10"/>
      <name val="Century Gothic"/>
      <family val="2"/>
    </font>
    <font>
      <b/>
      <vertAlign val="superscript"/>
      <sz val="10"/>
      <name val="Century Gothic"/>
      <family val="2"/>
    </font>
    <font>
      <sz val="1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0"/>
      <color indexed="10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MS Sans Serif"/>
      <family val="2"/>
    </font>
    <font>
      <sz val="12"/>
      <name val="MS Sans Serif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53"/>
      <name val="Arial"/>
      <family val="2"/>
    </font>
    <font>
      <b/>
      <sz val="11"/>
      <color indexed="62"/>
      <name val="Arial"/>
      <family val="2"/>
    </font>
    <font>
      <sz val="10"/>
      <color indexed="9"/>
      <name val="Arial"/>
      <family val="2"/>
    </font>
    <font>
      <sz val="10"/>
      <color indexed="62"/>
      <name val="Arial"/>
      <family val="2"/>
    </font>
    <font>
      <sz val="10"/>
      <color indexed="16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1"/>
      <color indexed="10"/>
      <name val="Calibri"/>
      <family val="2"/>
    </font>
    <font>
      <sz val="12"/>
      <name val="MS Sans Serif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sz val="11"/>
      <color indexed="8"/>
      <name val="Arial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b/>
      <sz val="11"/>
      <name val="Arial"/>
      <family val="2"/>
    </font>
    <font>
      <sz val="11"/>
      <name val="Century Gothic"/>
      <family val="2"/>
    </font>
    <font>
      <b/>
      <sz val="11"/>
      <color indexed="8"/>
      <name val="Arial"/>
      <family val="2"/>
    </font>
    <font>
      <b/>
      <sz val="8"/>
      <name val="Century Gothic"/>
      <family val="2"/>
    </font>
    <font>
      <sz val="12"/>
      <name val="Century Gothic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Verdana"/>
      <family val="2"/>
    </font>
    <font>
      <sz val="10"/>
      <color rgb="FF000000"/>
      <name val="Arial"/>
      <family val="2"/>
    </font>
    <font>
      <b/>
      <sz val="8"/>
      <color rgb="FFFFFFFF"/>
      <name val="Verdan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</font>
  </fonts>
  <fills count="8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1D641C"/>
        <bgColor rgb="FFFFFFFF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6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0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80" fillId="43" borderId="0" applyNumberFormat="0" applyBorder="0" applyAlignment="0" applyProtection="0"/>
    <xf numFmtId="0" fontId="13" fillId="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13" fillId="3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13" fillId="4" borderId="0" applyNumberFormat="0" applyBorder="0" applyAlignment="0" applyProtection="0"/>
    <xf numFmtId="0" fontId="80" fillId="45" borderId="0" applyNumberFormat="0" applyBorder="0" applyAlignment="0" applyProtection="0"/>
    <xf numFmtId="0" fontId="80" fillId="46" borderId="0" applyNumberFormat="0" applyBorder="0" applyAlignment="0" applyProtection="0"/>
    <xf numFmtId="0" fontId="13" fillId="5" borderId="0" applyNumberFormat="0" applyBorder="0" applyAlignment="0" applyProtection="0"/>
    <xf numFmtId="0" fontId="80" fillId="46" borderId="0" applyNumberFormat="0" applyBorder="0" applyAlignment="0" applyProtection="0"/>
    <xf numFmtId="0" fontId="80" fillId="47" borderId="0" applyNumberFormat="0" applyBorder="0" applyAlignment="0" applyProtection="0"/>
    <xf numFmtId="0" fontId="13" fillId="6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13" fillId="4" borderId="0" applyNumberFormat="0" applyBorder="0" applyAlignment="0" applyProtection="0"/>
    <xf numFmtId="0" fontId="80" fillId="48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80" fillId="49" borderId="0" applyNumberFormat="0" applyBorder="0" applyAlignment="0" applyProtection="0"/>
    <xf numFmtId="0" fontId="13" fillId="6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13" fillId="3" borderId="0" applyNumberFormat="0" applyBorder="0" applyAlignment="0" applyProtection="0"/>
    <xf numFmtId="0" fontId="80" fillId="50" borderId="0" applyNumberFormat="0" applyBorder="0" applyAlignment="0" applyProtection="0"/>
    <xf numFmtId="0" fontId="80" fillId="51" borderId="0" applyNumberFormat="0" applyBorder="0" applyAlignment="0" applyProtection="0"/>
    <xf numFmtId="0" fontId="13" fillId="8" borderId="0" applyNumberFormat="0" applyBorder="0" applyAlignment="0" applyProtection="0"/>
    <xf numFmtId="0" fontId="80" fillId="51" borderId="0" applyNumberFormat="0" applyBorder="0" applyAlignment="0" applyProtection="0"/>
    <xf numFmtId="0" fontId="80" fillId="52" borderId="0" applyNumberFormat="0" applyBorder="0" applyAlignment="0" applyProtection="0"/>
    <xf numFmtId="0" fontId="13" fillId="9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13" fillId="6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13" fillId="4" borderId="0" applyNumberFormat="0" applyBorder="0" applyAlignment="0" applyProtection="0"/>
    <xf numFmtId="0" fontId="80" fillId="54" borderId="0" applyNumberFormat="0" applyBorder="0" applyAlignment="0" applyProtection="0"/>
    <xf numFmtId="0" fontId="34" fillId="6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9" borderId="0" applyNumberFormat="0" applyBorder="0" applyAlignment="0" applyProtection="0"/>
    <xf numFmtId="0" fontId="34" fillId="6" borderId="0" applyNumberFormat="0" applyBorder="0" applyAlignment="0" applyProtection="0"/>
    <xf numFmtId="0" fontId="34" fillId="3" borderId="0" applyNumberFormat="0" applyBorder="0" applyAlignment="0" applyProtection="0"/>
    <xf numFmtId="0" fontId="81" fillId="55" borderId="0" applyNumberFormat="0" applyBorder="0" applyAlignment="0" applyProtection="0"/>
    <xf numFmtId="0" fontId="34" fillId="6" borderId="0" applyNumberFormat="0" applyBorder="0" applyAlignment="0" applyProtection="0"/>
    <xf numFmtId="0" fontId="81" fillId="56" borderId="0" applyNumberFormat="0" applyBorder="0" applyAlignment="0" applyProtection="0"/>
    <xf numFmtId="0" fontId="34" fillId="10" borderId="0" applyNumberFormat="0" applyBorder="0" applyAlignment="0" applyProtection="0"/>
    <xf numFmtId="0" fontId="81" fillId="57" borderId="0" applyNumberFormat="0" applyBorder="0" applyAlignment="0" applyProtection="0"/>
    <xf numFmtId="0" fontId="34" fillId="11" borderId="0" applyNumberFormat="0" applyBorder="0" applyAlignment="0" applyProtection="0"/>
    <xf numFmtId="0" fontId="81" fillId="58" borderId="0" applyNumberFormat="0" applyBorder="0" applyAlignment="0" applyProtection="0"/>
    <xf numFmtId="0" fontId="34" fillId="9" borderId="0" applyNumberFormat="0" applyBorder="0" applyAlignment="0" applyProtection="0"/>
    <xf numFmtId="0" fontId="81" fillId="59" borderId="0" applyNumberFormat="0" applyBorder="0" applyAlignment="0" applyProtection="0"/>
    <xf numFmtId="0" fontId="34" fillId="6" borderId="0" applyNumberFormat="0" applyBorder="0" applyAlignment="0" applyProtection="0"/>
    <xf numFmtId="0" fontId="81" fillId="60" borderId="0" applyNumberFormat="0" applyBorder="0" applyAlignment="0" applyProtection="0"/>
    <xf numFmtId="0" fontId="34" fillId="3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8" fillId="17" borderId="0" applyNumberFormat="0" applyBorder="0" applyAlignment="0" applyProtection="0"/>
    <xf numFmtId="0" fontId="45" fillId="18" borderId="0" applyNumberFormat="0" applyBorder="0" applyAlignment="0" applyProtection="0"/>
    <xf numFmtId="0" fontId="35" fillId="6" borderId="0" applyNumberFormat="0" applyBorder="0" applyAlignment="0" applyProtection="0"/>
    <xf numFmtId="0" fontId="82" fillId="61" borderId="0" applyNumberFormat="0" applyBorder="0" applyAlignment="0" applyProtection="0"/>
    <xf numFmtId="0" fontId="11" fillId="0" borderId="0"/>
    <xf numFmtId="0" fontId="44" fillId="0" borderId="0"/>
    <xf numFmtId="0" fontId="11" fillId="0" borderId="0"/>
    <xf numFmtId="0" fontId="63" fillId="7" borderId="1" applyNumberFormat="0" applyAlignment="0" applyProtection="0"/>
    <xf numFmtId="0" fontId="83" fillId="62" borderId="85" applyNumberFormat="0" applyAlignment="0" applyProtection="0"/>
    <xf numFmtId="0" fontId="46" fillId="19" borderId="1" applyNumberFormat="0" applyAlignment="0" applyProtection="0"/>
    <xf numFmtId="0" fontId="63" fillId="7" borderId="1" applyNumberFormat="0" applyAlignment="0" applyProtection="0"/>
    <xf numFmtId="0" fontId="84" fillId="63" borderId="86" applyNumberFormat="0" applyAlignment="0" applyProtection="0"/>
    <xf numFmtId="0" fontId="47" fillId="20" borderId="2" applyNumberFormat="0" applyAlignment="0" applyProtection="0"/>
    <xf numFmtId="0" fontId="36" fillId="12" borderId="2" applyNumberFormat="0" applyAlignment="0" applyProtection="0"/>
    <xf numFmtId="0" fontId="85" fillId="0" borderId="87" applyNumberFormat="0" applyFill="0" applyAlignment="0" applyProtection="0"/>
    <xf numFmtId="0" fontId="48" fillId="0" borderId="3" applyNumberFormat="0" applyFill="0" applyAlignment="0" applyProtection="0"/>
    <xf numFmtId="0" fontId="40" fillId="0" borderId="4" applyNumberFormat="0" applyFill="0" applyAlignment="0" applyProtection="0"/>
    <xf numFmtId="0" fontId="36" fillId="12" borderId="2" applyNumberFormat="0" applyAlignment="0" applyProtection="0"/>
    <xf numFmtId="0" fontId="86" fillId="0" borderId="88" applyNumberFormat="0" applyFill="0" applyAlignment="0" applyProtection="0"/>
    <xf numFmtId="0" fontId="8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81" fillId="6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50" fillId="25" borderId="0" applyNumberFormat="0" applyBorder="0" applyAlignment="0" applyProtection="0"/>
    <xf numFmtId="0" fontId="50" fillId="26" borderId="0" applyNumberFormat="0" applyBorder="0" applyAlignment="0" applyProtection="0"/>
    <xf numFmtId="0" fontId="34" fillId="13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81" fillId="6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50" fillId="20" borderId="0" applyNumberFormat="0" applyBorder="0" applyAlignment="0" applyProtection="0"/>
    <xf numFmtId="0" fontId="50" fillId="29" borderId="0" applyNumberFormat="0" applyBorder="0" applyAlignment="0" applyProtection="0"/>
    <xf numFmtId="0" fontId="34" fillId="10" borderId="0" applyNumberFormat="0" applyBorder="0" applyAlignment="0" applyProtection="0"/>
    <xf numFmtId="0" fontId="50" fillId="29" borderId="0" applyNumberFormat="0" applyBorder="0" applyAlignment="0" applyProtection="0"/>
    <xf numFmtId="0" fontId="50" fillId="29" borderId="0" applyNumberFormat="0" applyBorder="0" applyAlignment="0" applyProtection="0"/>
    <xf numFmtId="0" fontId="50" fillId="29" borderId="0" applyNumberFormat="0" applyBorder="0" applyAlignment="0" applyProtection="0"/>
    <xf numFmtId="0" fontId="81" fillId="66" borderId="0" applyNumberFormat="0" applyBorder="0" applyAlignment="0" applyProtection="0"/>
    <xf numFmtId="0" fontId="3" fillId="27" borderId="0" applyNumberFormat="0" applyBorder="0" applyAlignment="0" applyProtection="0"/>
    <xf numFmtId="0" fontId="3" fillId="18" borderId="0" applyNumberFormat="0" applyBorder="0" applyAlignment="0" applyProtection="0"/>
    <xf numFmtId="0" fontId="50" fillId="28" borderId="0" applyNumberFormat="0" applyBorder="0" applyAlignment="0" applyProtection="0"/>
    <xf numFmtId="0" fontId="50" fillId="20" borderId="0" applyNumberFormat="0" applyBorder="0" applyAlignment="0" applyProtection="0"/>
    <xf numFmtId="0" fontId="34" fillId="11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81" fillId="67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50" fillId="28" borderId="0" applyNumberFormat="0" applyBorder="0" applyAlignment="0" applyProtection="0"/>
    <xf numFmtId="0" fontId="50" fillId="26" borderId="0" applyNumberFormat="0" applyBorder="0" applyAlignment="0" applyProtection="0"/>
    <xf numFmtId="0" fontId="34" fillId="14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81" fillId="68" borderId="0" applyNumberFormat="0" applyBorder="0" applyAlignment="0" applyProtection="0"/>
    <xf numFmtId="0" fontId="3" fillId="30" borderId="0" applyNumberFormat="0" applyBorder="0" applyAlignment="0" applyProtection="0"/>
    <xf numFmtId="0" fontId="3" fillId="24" borderId="0" applyNumberFormat="0" applyBorder="0" applyAlignment="0" applyProtection="0"/>
    <xf numFmtId="0" fontId="50" fillId="25" borderId="0" applyNumberFormat="0" applyBorder="0" applyAlignment="0" applyProtection="0"/>
    <xf numFmtId="0" fontId="50" fillId="31" borderId="0" applyNumberFormat="0" applyBorder="0" applyAlignment="0" applyProtection="0"/>
    <xf numFmtId="0" fontId="34" fillId="15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81" fillId="69" borderId="0" applyNumberFormat="0" applyBorder="0" applyAlignment="0" applyProtection="0"/>
    <xf numFmtId="0" fontId="3" fillId="27" borderId="0" applyNumberFormat="0" applyBorder="0" applyAlignment="0" applyProtection="0"/>
    <xf numFmtId="0" fontId="3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34" fillId="16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88" fillId="70" borderId="85" applyNumberFormat="0" applyAlignment="0" applyProtection="0"/>
    <xf numFmtId="0" fontId="51" fillId="32" borderId="1" applyNumberFormat="0" applyAlignment="0" applyProtection="0"/>
    <xf numFmtId="0" fontId="37" fillId="8" borderId="1" applyNumberFormat="0" applyAlignment="0" applyProtection="0"/>
    <xf numFmtId="172" fontId="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2" fontId="11" fillId="0" borderId="0" applyFill="0" applyBorder="0" applyAlignment="0" applyProtection="0"/>
    <xf numFmtId="0" fontId="35" fillId="6" borderId="0" applyNumberFormat="0" applyBorder="0" applyAlignment="0" applyProtection="0"/>
    <xf numFmtId="0" fontId="59" fillId="0" borderId="6" applyNumberFormat="0" applyFill="0" applyAlignment="0" applyProtection="0"/>
    <xf numFmtId="0" fontId="60" fillId="0" borderId="7" applyNumberFormat="0" applyFill="0" applyAlignment="0" applyProtection="0"/>
    <xf numFmtId="0" fontId="61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89" fillId="71" borderId="0" applyNumberFormat="0" applyBorder="0" applyAlignment="0" applyProtection="0"/>
    <xf numFmtId="0" fontId="52" fillId="34" borderId="0" applyNumberFormat="0" applyBorder="0" applyAlignment="0" applyProtection="0"/>
    <xf numFmtId="0" fontId="38" fillId="17" borderId="0" applyNumberFormat="0" applyBorder="0" applyAlignment="0" applyProtection="0"/>
    <xf numFmtId="0" fontId="37" fillId="8" borderId="1" applyNumberFormat="0" applyAlignment="0" applyProtection="0"/>
    <xf numFmtId="0" fontId="40" fillId="0" borderId="4" applyNumberFormat="0" applyFill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8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7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44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9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8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6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6" fontId="91" fillId="72" borderId="89">
      <alignment horizontal="right" vertical="center"/>
    </xf>
    <xf numFmtId="0" fontId="91" fillId="73" borderId="89">
      <alignment horizontal="left" vertical="top" wrapText="1"/>
    </xf>
    <xf numFmtId="176" fontId="91" fillId="73" borderId="89">
      <alignment horizontal="right" vertical="center"/>
    </xf>
    <xf numFmtId="0" fontId="92" fillId="74" borderId="90"/>
    <xf numFmtId="0" fontId="91" fillId="75" borderId="89">
      <alignment horizontal="left" vertical="top" wrapText="1"/>
    </xf>
    <xf numFmtId="0" fontId="93" fillId="76" borderId="91">
      <alignment vertical="top" wrapText="1"/>
    </xf>
    <xf numFmtId="0" fontId="93" fillId="76" borderId="91">
      <alignment horizontal="center" wrapText="1"/>
    </xf>
    <xf numFmtId="0" fontId="94" fillId="77" borderId="0" applyNumberFormat="0" applyBorder="0" applyAlignment="0" applyProtection="0"/>
    <xf numFmtId="0" fontId="53" fillId="35" borderId="0" applyNumberFormat="0" applyBorder="0" applyAlignment="0" applyProtection="0"/>
    <xf numFmtId="0" fontId="62" fillId="8" borderId="0" applyNumberFormat="0" applyBorder="0" applyAlignment="0" applyProtection="0"/>
    <xf numFmtId="0" fontId="24" fillId="0" borderId="0"/>
    <xf numFmtId="0" fontId="11" fillId="0" borderId="0"/>
    <xf numFmtId="0" fontId="80" fillId="0" borderId="0"/>
    <xf numFmtId="0" fontId="26" fillId="0" borderId="0"/>
    <xf numFmtId="0" fontId="11" fillId="0" borderId="0"/>
    <xf numFmtId="0" fontId="44" fillId="0" borderId="0"/>
    <xf numFmtId="0" fontId="11" fillId="0" borderId="0"/>
    <xf numFmtId="0" fontId="65" fillId="0" borderId="0"/>
    <xf numFmtId="0" fontId="11" fillId="0" borderId="0"/>
    <xf numFmtId="0" fontId="11" fillId="0" borderId="0"/>
    <xf numFmtId="0" fontId="33" fillId="0" borderId="0"/>
    <xf numFmtId="0" fontId="32" fillId="0" borderId="0"/>
    <xf numFmtId="0" fontId="64" fillId="0" borderId="0"/>
    <xf numFmtId="0" fontId="32" fillId="0" borderId="0"/>
    <xf numFmtId="0" fontId="26" fillId="0" borderId="0"/>
    <xf numFmtId="0" fontId="11" fillId="0" borderId="0"/>
    <xf numFmtId="0" fontId="44" fillId="0" borderId="0"/>
    <xf numFmtId="0" fontId="11" fillId="0" borderId="0"/>
    <xf numFmtId="0" fontId="11" fillId="0" borderId="0"/>
    <xf numFmtId="0" fontId="44" fillId="0" borderId="0"/>
    <xf numFmtId="0" fontId="11" fillId="0" borderId="0"/>
    <xf numFmtId="0" fontId="32" fillId="0" borderId="0"/>
    <xf numFmtId="0" fontId="80" fillId="0" borderId="0"/>
    <xf numFmtId="0" fontId="90" fillId="0" borderId="0"/>
    <xf numFmtId="0" fontId="16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11" fillId="27" borderId="9" applyNumberFormat="0" applyFont="0" applyAlignment="0" applyProtection="0"/>
    <xf numFmtId="0" fontId="11" fillId="4" borderId="9" applyNumberFormat="0" applyFont="0" applyAlignment="0" applyProtection="0"/>
    <xf numFmtId="0" fontId="80" fillId="78" borderId="92" applyNumberFormat="0" applyFont="0" applyAlignment="0" applyProtection="0"/>
    <xf numFmtId="0" fontId="80" fillId="78" borderId="92" applyNumberFormat="0" applyFont="0" applyAlignment="0" applyProtection="0"/>
    <xf numFmtId="0" fontId="11" fillId="4" borderId="9" applyNumberFormat="0" applyFont="0" applyAlignment="0" applyProtection="0"/>
    <xf numFmtId="0" fontId="39" fillId="7" borderId="10" applyNumberFormat="0" applyAlignment="0" applyProtection="0"/>
    <xf numFmtId="9" fontId="11" fillId="0" borderId="0" applyFont="0" applyFill="0" applyBorder="0" applyAlignment="0" applyProtection="0"/>
    <xf numFmtId="175" fontId="11" fillId="0" borderId="0" applyFill="0" applyBorder="0" applyAlignment="0" applyProtection="0"/>
    <xf numFmtId="3" fontId="11" fillId="0" borderId="0" applyFill="0" applyBorder="0" applyAlignment="0" applyProtection="0"/>
    <xf numFmtId="0" fontId="95" fillId="62" borderId="93" applyNumberFormat="0" applyAlignment="0" applyProtection="0"/>
    <xf numFmtId="0" fontId="54" fillId="19" borderId="10" applyNumberFormat="0" applyAlignment="0" applyProtection="0"/>
    <xf numFmtId="0" fontId="39" fillId="7" borderId="10" applyNumberFormat="0" applyAlignment="0" applyProtection="0"/>
    <xf numFmtId="4" fontId="31" fillId="36" borderId="11" applyNumberFormat="0" applyProtection="0">
      <alignment horizontal="left" vertical="center" indent="1"/>
    </xf>
    <xf numFmtId="4" fontId="31" fillId="37" borderId="0" applyNumberFormat="0" applyProtection="0">
      <alignment horizontal="left" vertical="center" indent="1"/>
    </xf>
    <xf numFmtId="4" fontId="3" fillId="38" borderId="11" applyNumberFormat="0" applyProtection="0">
      <alignment horizontal="right" vertical="center"/>
    </xf>
    <xf numFmtId="4" fontId="3" fillId="39" borderId="11" applyNumberFormat="0" applyProtection="0">
      <alignment horizontal="left" vertical="center" indent="1"/>
    </xf>
    <xf numFmtId="0" fontId="3" fillId="37" borderId="11" applyNumberFormat="0" applyProtection="0">
      <alignment horizontal="left" vertical="top" indent="1"/>
    </xf>
    <xf numFmtId="0" fontId="9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9" fillId="0" borderId="6" applyNumberFormat="0" applyFill="0" applyAlignment="0" applyProtection="0"/>
    <xf numFmtId="0" fontId="99" fillId="0" borderId="94" applyNumberFormat="0" applyFill="0" applyAlignment="0" applyProtection="0"/>
    <xf numFmtId="0" fontId="57" fillId="0" borderId="5" applyNumberFormat="0" applyFill="0" applyAlignment="0" applyProtection="0"/>
    <xf numFmtId="0" fontId="60" fillId="0" borderId="7" applyNumberFormat="0" applyFill="0" applyAlignment="0" applyProtection="0"/>
    <xf numFmtId="0" fontId="87" fillId="0" borderId="95" applyNumberFormat="0" applyFill="0" applyAlignment="0" applyProtection="0"/>
    <xf numFmtId="0" fontId="49" fillId="0" borderId="13" applyNumberFormat="0" applyFill="0" applyAlignment="0" applyProtection="0"/>
    <xf numFmtId="0" fontId="61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00" fillId="0" borderId="96" applyNumberFormat="0" applyFill="0" applyAlignment="0" applyProtection="0"/>
    <xf numFmtId="0" fontId="31" fillId="0" borderId="14" applyNumberFormat="0" applyFill="0" applyAlignment="0" applyProtection="0"/>
    <xf numFmtId="0" fontId="25" fillId="0" borderId="15" applyNumberFormat="0" applyFill="0" applyAlignment="0" applyProtection="0"/>
    <xf numFmtId="0" fontId="40" fillId="0" borderId="0" applyNumberFormat="0" applyFill="0" applyBorder="0" applyAlignment="0" applyProtection="0"/>
    <xf numFmtId="167" fontId="113" fillId="0" borderId="0" applyFont="0" applyFill="0" applyBorder="0" applyAlignment="0" applyProtection="0"/>
    <xf numFmtId="0" fontId="2" fillId="0" borderId="0"/>
    <xf numFmtId="42" fontId="113" fillId="0" borderId="0" applyFont="0" applyFill="0" applyBorder="0" applyAlignment="0" applyProtection="0"/>
  </cellStyleXfs>
  <cellXfs count="679">
    <xf numFmtId="0" fontId="0" fillId="0" borderId="0" xfId="0"/>
    <xf numFmtId="37" fontId="5" fillId="0" borderId="0" xfId="0" applyNumberFormat="1" applyFont="1" applyAlignment="1" applyProtection="1">
      <alignment horizontal="left" vertical="center"/>
    </xf>
    <xf numFmtId="37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37" fontId="7" fillId="0" borderId="0" xfId="0" applyNumberFormat="1" applyFont="1" applyAlignment="1" applyProtection="1">
      <alignment horizontal="left" vertical="center"/>
    </xf>
    <xf numFmtId="0" fontId="7" fillId="0" borderId="16" xfId="0" applyFont="1" applyBorder="1" applyAlignment="1">
      <alignment vertical="center"/>
    </xf>
    <xf numFmtId="0" fontId="5" fillId="0" borderId="0" xfId="0" applyFont="1"/>
    <xf numFmtId="167" fontId="5" fillId="0" borderId="0" xfId="177" applyFont="1" applyAlignment="1" applyProtection="1">
      <alignment vertical="center"/>
    </xf>
    <xf numFmtId="167" fontId="5" fillId="0" borderId="16" xfId="177" applyFont="1" applyBorder="1"/>
    <xf numFmtId="167" fontId="5" fillId="0" borderId="0" xfId="177" applyFont="1" applyAlignment="1" applyProtection="1">
      <alignment horizontal="left" vertical="center"/>
    </xf>
    <xf numFmtId="167" fontId="5" fillId="0" borderId="0" xfId="177" applyFont="1"/>
    <xf numFmtId="167" fontId="6" fillId="0" borderId="0" xfId="177" applyFont="1" applyAlignment="1" applyProtection="1">
      <alignment horizontal="left" vertical="center"/>
    </xf>
    <xf numFmtId="37" fontId="5" fillId="0" borderId="0" xfId="0" applyNumberFormat="1" applyFont="1" applyProtection="1"/>
    <xf numFmtId="37" fontId="5" fillId="0" borderId="0" xfId="0" applyNumberFormat="1" applyFont="1" applyAlignment="1" applyProtection="1">
      <alignment horizontal="left"/>
    </xf>
    <xf numFmtId="37" fontId="9" fillId="0" borderId="17" xfId="0" applyNumberFormat="1" applyFont="1" applyFill="1" applyBorder="1" applyProtection="1"/>
    <xf numFmtId="37" fontId="9" fillId="0" borderId="0" xfId="0" applyNumberFormat="1" applyFont="1" applyFill="1" applyAlignment="1" applyProtection="1">
      <alignment horizontal="center"/>
    </xf>
    <xf numFmtId="37" fontId="9" fillId="0" borderId="0" xfId="0" applyNumberFormat="1" applyFont="1" applyFill="1" applyAlignment="1" applyProtection="1">
      <alignment horizontal="left"/>
    </xf>
    <xf numFmtId="37" fontId="9" fillId="0" borderId="18" xfId="0" applyNumberFormat="1" applyFont="1" applyFill="1" applyBorder="1" applyProtection="1"/>
    <xf numFmtId="169" fontId="5" fillId="0" borderId="0" xfId="176" applyNumberFormat="1" applyFont="1"/>
    <xf numFmtId="0" fontId="5" fillId="0" borderId="0" xfId="0" applyFont="1" applyBorder="1" applyAlignment="1">
      <alignment horizontal="center"/>
    </xf>
    <xf numFmtId="0" fontId="5" fillId="0" borderId="0" xfId="0" applyFont="1" applyAlignment="1" applyProtection="1">
      <alignment horizontal="left"/>
    </xf>
    <xf numFmtId="167" fontId="9" fillId="0" borderId="18" xfId="177" applyFont="1" applyFill="1" applyBorder="1" applyProtection="1"/>
    <xf numFmtId="167" fontId="9" fillId="0" borderId="0" xfId="177" applyFont="1" applyFill="1" applyBorder="1" applyProtection="1"/>
    <xf numFmtId="167" fontId="5" fillId="0" borderId="0" xfId="177" applyFont="1" applyProtection="1"/>
    <xf numFmtId="167" fontId="5" fillId="0" borderId="0" xfId="177" applyFont="1" applyBorder="1" applyAlignment="1">
      <alignment horizontal="center"/>
    </xf>
    <xf numFmtId="169" fontId="5" fillId="0" borderId="0" xfId="0" applyNumberFormat="1" applyFont="1"/>
    <xf numFmtId="0" fontId="5" fillId="0" borderId="0" xfId="0" applyFont="1" applyBorder="1"/>
    <xf numFmtId="169" fontId="5" fillId="0" borderId="0" xfId="0" applyNumberFormat="1" applyFont="1" applyAlignment="1">
      <alignment vertical="center"/>
    </xf>
    <xf numFmtId="167" fontId="5" fillId="0" borderId="0" xfId="0" applyNumberFormat="1" applyFont="1"/>
    <xf numFmtId="169" fontId="10" fillId="40" borderId="16" xfId="176" applyNumberFormat="1" applyFont="1" applyFill="1" applyBorder="1" applyAlignment="1">
      <alignment horizontal="center" vertical="center" wrapText="1"/>
    </xf>
    <xf numFmtId="167" fontId="6" fillId="0" borderId="0" xfId="177" applyFont="1"/>
    <xf numFmtId="169" fontId="5" fillId="0" borderId="0" xfId="176" applyNumberFormat="1" applyFont="1" applyBorder="1" applyAlignment="1">
      <alignment vertical="center"/>
    </xf>
    <xf numFmtId="167" fontId="5" fillId="0" borderId="0" xfId="177" applyFont="1" applyAlignment="1">
      <alignment horizontal="left"/>
    </xf>
    <xf numFmtId="169" fontId="10" fillId="40" borderId="16" xfId="176" applyNumberFormat="1" applyFont="1" applyFill="1" applyBorder="1" applyAlignment="1">
      <alignment horizontal="center" vertical="center"/>
    </xf>
    <xf numFmtId="169" fontId="10" fillId="40" borderId="16" xfId="176" applyNumberFormat="1" applyFont="1" applyFill="1" applyBorder="1" applyAlignment="1">
      <alignment horizontal="centerContinuous" vertical="center"/>
    </xf>
    <xf numFmtId="169" fontId="5" fillId="0" borderId="0" xfId="176" applyNumberFormat="1" applyFont="1" applyAlignment="1" applyProtection="1">
      <alignment horizontal="left"/>
    </xf>
    <xf numFmtId="167" fontId="10" fillId="40" borderId="16" xfId="177" applyFont="1" applyFill="1" applyBorder="1" applyAlignment="1">
      <alignment horizontal="center" vertical="center"/>
    </xf>
    <xf numFmtId="167" fontId="5" fillId="0" borderId="0" xfId="177" applyFont="1" applyBorder="1"/>
    <xf numFmtId="167" fontId="5" fillId="0" borderId="0" xfId="177" applyFont="1" applyAlignment="1">
      <alignment vertical="center"/>
    </xf>
    <xf numFmtId="167" fontId="5" fillId="0" borderId="0" xfId="177" quotePrefix="1" applyFont="1"/>
    <xf numFmtId="167" fontId="10" fillId="40" borderId="16" xfId="177" applyFont="1" applyFill="1" applyBorder="1" applyAlignment="1">
      <alignment horizontal="center"/>
    </xf>
    <xf numFmtId="167" fontId="5" fillId="0" borderId="0" xfId="177" quotePrefix="1" applyFont="1" applyBorder="1"/>
    <xf numFmtId="37" fontId="5" fillId="0" borderId="0" xfId="0" applyNumberFormat="1" applyFont="1" applyBorder="1" applyAlignment="1" applyProtection="1">
      <alignment vertical="center"/>
    </xf>
    <xf numFmtId="37" fontId="6" fillId="0" borderId="0" xfId="0" applyNumberFormat="1" applyFont="1" applyAlignment="1" applyProtection="1">
      <alignment horizontal="left" vertical="center"/>
    </xf>
    <xf numFmtId="37" fontId="5" fillId="0" borderId="16" xfId="0" applyNumberFormat="1" applyFont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169" fontId="10" fillId="40" borderId="16" xfId="176" applyNumberFormat="1" applyFont="1" applyFill="1" applyBorder="1" applyAlignment="1">
      <alignment horizontal="center"/>
    </xf>
    <xf numFmtId="169" fontId="9" fillId="0" borderId="16" xfId="176" applyNumberFormat="1" applyFont="1" applyFill="1" applyBorder="1" applyAlignment="1">
      <alignment horizontal="right" wrapText="1"/>
    </xf>
    <xf numFmtId="167" fontId="9" fillId="0" borderId="0" xfId="177" applyFont="1" applyFill="1" applyBorder="1" applyAlignment="1" applyProtection="1">
      <alignment horizontal="left" vertical="center"/>
    </xf>
    <xf numFmtId="169" fontId="10" fillId="0" borderId="0" xfId="176" applyNumberFormat="1" applyFont="1" applyAlignment="1">
      <alignment vertical="center"/>
    </xf>
    <xf numFmtId="169" fontId="9" fillId="0" borderId="0" xfId="176" applyNumberFormat="1" applyFont="1" applyAlignment="1">
      <alignment vertical="center"/>
    </xf>
    <xf numFmtId="169" fontId="9" fillId="0" borderId="0" xfId="176" applyNumberFormat="1" applyFont="1"/>
    <xf numFmtId="169" fontId="10" fillId="0" borderId="16" xfId="176" applyNumberFormat="1" applyFont="1" applyFill="1" applyBorder="1" applyAlignment="1">
      <alignment horizontal="left" vertical="center" wrapText="1"/>
    </xf>
    <xf numFmtId="169" fontId="9" fillId="0" borderId="0" xfId="176" applyNumberFormat="1" applyFont="1" applyFill="1" applyBorder="1" applyAlignment="1">
      <alignment vertical="center"/>
    </xf>
    <xf numFmtId="169" fontId="5" fillId="0" borderId="0" xfId="176" applyNumberFormat="1" applyFont="1" applyAlignment="1">
      <alignment vertical="center"/>
    </xf>
    <xf numFmtId="169" fontId="10" fillId="0" borderId="16" xfId="176" applyNumberFormat="1" applyFont="1" applyFill="1" applyBorder="1" applyAlignment="1">
      <alignment horizontal="left" wrapText="1"/>
    </xf>
    <xf numFmtId="169" fontId="9" fillId="0" borderId="0" xfId="176" applyNumberFormat="1" applyFont="1" applyFill="1" applyBorder="1" applyAlignment="1">
      <alignment horizontal="center" vertical="center"/>
    </xf>
    <xf numFmtId="37" fontId="5" fillId="0" borderId="0" xfId="0" applyNumberFormat="1" applyFont="1" applyFill="1" applyProtection="1"/>
    <xf numFmtId="37" fontId="5" fillId="0" borderId="0" xfId="0" applyNumberFormat="1" applyFont="1" applyFill="1" applyBorder="1" applyProtection="1"/>
    <xf numFmtId="169" fontId="5" fillId="0" borderId="16" xfId="176" applyNumberFormat="1" applyFont="1" applyFill="1" applyBorder="1"/>
    <xf numFmtId="167" fontId="7" fillId="0" borderId="0" xfId="177" applyFont="1"/>
    <xf numFmtId="169" fontId="7" fillId="0" borderId="19" xfId="176" applyNumberFormat="1" applyFont="1" applyFill="1" applyBorder="1" applyAlignment="1">
      <alignment horizontal="left" vertical="center" wrapText="1"/>
    </xf>
    <xf numFmtId="169" fontId="7" fillId="0" borderId="16" xfId="176" applyNumberFormat="1" applyFont="1" applyFill="1" applyBorder="1" applyAlignment="1">
      <alignment horizontal="left" vertical="center" wrapText="1"/>
    </xf>
    <xf numFmtId="169" fontId="7" fillId="0" borderId="16" xfId="176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9" fontId="7" fillId="0" borderId="0" xfId="176" applyNumberFormat="1" applyFont="1" applyAlignment="1">
      <alignment vertical="center"/>
    </xf>
    <xf numFmtId="169" fontId="7" fillId="0" borderId="0" xfId="176" applyNumberFormat="1" applyFont="1" applyBorder="1" applyAlignment="1">
      <alignment vertical="center"/>
    </xf>
    <xf numFmtId="169" fontId="7" fillId="0" borderId="0" xfId="176" applyNumberFormat="1" applyFont="1" applyFill="1" applyBorder="1"/>
    <xf numFmtId="169" fontId="7" fillId="0" borderId="0" xfId="176" applyNumberFormat="1" applyFont="1"/>
    <xf numFmtId="169" fontId="7" fillId="0" borderId="20" xfId="176" applyNumberFormat="1" applyFont="1" applyFill="1" applyBorder="1" applyAlignment="1">
      <alignment horizontal="left" vertical="center" wrapText="1"/>
    </xf>
    <xf numFmtId="169" fontId="5" fillId="0" borderId="20" xfId="176" applyNumberFormat="1" applyFont="1" applyFill="1" applyBorder="1" applyAlignment="1">
      <alignment horizontal="right" vertical="center" wrapText="1"/>
    </xf>
    <xf numFmtId="169" fontId="7" fillId="0" borderId="9" xfId="176" applyNumberFormat="1" applyFont="1" applyFill="1" applyBorder="1" applyAlignment="1">
      <alignment horizontal="left" vertical="center" wrapText="1"/>
    </xf>
    <xf numFmtId="169" fontId="5" fillId="0" borderId="21" xfId="176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center"/>
    </xf>
    <xf numFmtId="0" fontId="5" fillId="0" borderId="16" xfId="0" applyFont="1" applyBorder="1" applyAlignment="1">
      <alignment vertical="center"/>
    </xf>
    <xf numFmtId="169" fontId="5" fillId="0" borderId="16" xfId="176" applyNumberFormat="1" applyFont="1" applyFill="1" applyBorder="1" applyAlignment="1">
      <alignment horizontal="right" wrapText="1"/>
    </xf>
    <xf numFmtId="169" fontId="5" fillId="0" borderId="0" xfId="176" applyNumberFormat="1" applyFont="1" applyBorder="1"/>
    <xf numFmtId="169" fontId="5" fillId="0" borderId="0" xfId="176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Fill="1" applyAlignment="1">
      <alignment vertical="center"/>
    </xf>
    <xf numFmtId="169" fontId="7" fillId="0" borderId="0" xfId="176" applyNumberFormat="1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centerContinuous"/>
    </xf>
    <xf numFmtId="0" fontId="7" fillId="0" borderId="22" xfId="0" applyFont="1" applyBorder="1" applyAlignment="1">
      <alignment horizontal="center"/>
    </xf>
    <xf numFmtId="169" fontId="14" fillId="0" borderId="16" xfId="176" applyNumberFormat="1" applyFont="1" applyFill="1" applyBorder="1" applyAlignment="1">
      <alignment horizontal="right" wrapText="1"/>
    </xf>
    <xf numFmtId="167" fontId="10" fillId="0" borderId="0" xfId="177" applyFont="1" applyFill="1" applyBorder="1" applyAlignment="1">
      <alignment horizontal="left" vertical="center" wrapText="1"/>
    </xf>
    <xf numFmtId="167" fontId="5" fillId="0" borderId="0" xfId="177" applyFont="1" applyBorder="1" applyAlignment="1">
      <alignment horizontal="right" vertical="center"/>
    </xf>
    <xf numFmtId="167" fontId="5" fillId="0" borderId="0" xfId="177" applyFont="1" applyBorder="1" applyAlignment="1">
      <alignment vertical="center"/>
    </xf>
    <xf numFmtId="167" fontId="10" fillId="0" borderId="0" xfId="177" quotePrefix="1" applyFont="1" applyFill="1" applyBorder="1" applyAlignment="1">
      <alignment horizontal="left"/>
    </xf>
    <xf numFmtId="167" fontId="10" fillId="0" borderId="0" xfId="177" applyFont="1" applyFill="1" applyBorder="1" applyAlignment="1">
      <alignment horizontal="left"/>
    </xf>
    <xf numFmtId="167" fontId="7" fillId="0" borderId="0" xfId="177" applyFont="1" applyBorder="1" applyAlignment="1"/>
    <xf numFmtId="0" fontId="9" fillId="0" borderId="0" xfId="758" applyFont="1" applyFill="1" applyBorder="1" applyAlignment="1">
      <alignment horizontal="right" wrapText="1"/>
    </xf>
    <xf numFmtId="0" fontId="9" fillId="0" borderId="0" xfId="758" applyFont="1" applyFill="1" applyBorder="1" applyAlignment="1">
      <alignment wrapText="1"/>
    </xf>
    <xf numFmtId="169" fontId="5" fillId="0" borderId="0" xfId="176" applyNumberFormat="1" applyFont="1" applyAlignment="1"/>
    <xf numFmtId="0" fontId="10" fillId="0" borderId="0" xfId="757" applyFont="1" applyFill="1" applyBorder="1" applyAlignment="1">
      <alignment horizontal="left" wrapText="1"/>
    </xf>
    <xf numFmtId="169" fontId="5" fillId="0" borderId="0" xfId="176" applyNumberFormat="1" applyFont="1" applyBorder="1" applyAlignment="1">
      <alignment horizontal="right"/>
    </xf>
    <xf numFmtId="0" fontId="5" fillId="0" borderId="0" xfId="176" applyNumberFormat="1" applyFont="1" applyAlignment="1"/>
    <xf numFmtId="0" fontId="10" fillId="0" borderId="0" xfId="757" quotePrefix="1" applyFont="1" applyFill="1" applyBorder="1" applyAlignment="1">
      <alignment horizontal="left"/>
    </xf>
    <xf numFmtId="0" fontId="10" fillId="0" borderId="0" xfId="757" applyFont="1" applyFill="1" applyBorder="1" applyAlignment="1">
      <alignment horizontal="left"/>
    </xf>
    <xf numFmtId="0" fontId="7" fillId="0" borderId="0" xfId="0" applyFont="1" applyBorder="1" applyAlignment="1"/>
    <xf numFmtId="169" fontId="5" fillId="0" borderId="0" xfId="176" applyNumberFormat="1" applyFont="1" applyAlignment="1">
      <alignment horizontal="right"/>
    </xf>
    <xf numFmtId="0" fontId="9" fillId="0" borderId="0" xfId="176" applyNumberFormat="1" applyFont="1" applyFill="1" applyBorder="1" applyAlignment="1">
      <alignment horizontal="right" wrapText="1"/>
    </xf>
    <xf numFmtId="0" fontId="9" fillId="0" borderId="0" xfId="176" applyNumberFormat="1" applyFont="1" applyFill="1" applyBorder="1" applyAlignment="1">
      <alignment horizontal="center" wrapText="1"/>
    </xf>
    <xf numFmtId="0" fontId="9" fillId="0" borderId="20" xfId="758" applyFont="1" applyFill="1" applyBorder="1" applyAlignment="1">
      <alignment horizontal="right" wrapText="1"/>
    </xf>
    <xf numFmtId="0" fontId="9" fillId="0" borderId="20" xfId="758" applyFont="1" applyFill="1" applyBorder="1" applyAlignment="1">
      <alignment wrapText="1"/>
    </xf>
    <xf numFmtId="167" fontId="10" fillId="0" borderId="0" xfId="177" applyFont="1" applyFill="1" applyBorder="1" applyAlignment="1">
      <alignment horizontal="left" wrapText="1"/>
    </xf>
    <xf numFmtId="167" fontId="5" fillId="0" borderId="0" xfId="177" applyFont="1" applyBorder="1" applyAlignment="1">
      <alignment horizontal="right"/>
    </xf>
    <xf numFmtId="167" fontId="9" fillId="0" borderId="0" xfId="177" applyFont="1" applyFill="1" applyBorder="1" applyAlignment="1">
      <alignment horizontal="right" wrapText="1"/>
    </xf>
    <xf numFmtId="169" fontId="5" fillId="0" borderId="19" xfId="176" applyNumberFormat="1" applyFont="1" applyBorder="1"/>
    <xf numFmtId="169" fontId="10" fillId="0" borderId="0" xfId="176" applyNumberFormat="1" applyFont="1" applyFill="1" applyBorder="1" applyAlignment="1">
      <alignment horizontal="left" wrapText="1"/>
    </xf>
    <xf numFmtId="169" fontId="9" fillId="0" borderId="0" xfId="176" applyNumberFormat="1" applyFont="1" applyFill="1" applyBorder="1" applyAlignment="1">
      <alignment horizontal="center" wrapText="1"/>
    </xf>
    <xf numFmtId="169" fontId="10" fillId="0" borderId="0" xfId="176" quotePrefix="1" applyNumberFormat="1" applyFont="1" applyFill="1" applyBorder="1" applyAlignment="1">
      <alignment horizontal="left"/>
    </xf>
    <xf numFmtId="169" fontId="10" fillId="0" borderId="0" xfId="176" applyNumberFormat="1" applyFont="1" applyFill="1" applyBorder="1" applyAlignment="1">
      <alignment horizontal="left"/>
    </xf>
    <xf numFmtId="0" fontId="5" fillId="0" borderId="23" xfId="0" applyFont="1" applyBorder="1"/>
    <xf numFmtId="0" fontId="9" fillId="0" borderId="16" xfId="756" applyFont="1" applyFill="1" applyBorder="1" applyAlignment="1">
      <alignment wrapText="1"/>
    </xf>
    <xf numFmtId="169" fontId="9" fillId="0" borderId="21" xfId="176" applyNumberFormat="1" applyFont="1" applyFill="1" applyBorder="1" applyAlignment="1">
      <alignment horizontal="left" vertical="center" wrapText="1"/>
    </xf>
    <xf numFmtId="169" fontId="7" fillId="40" borderId="16" xfId="176" applyNumberFormat="1" applyFont="1" applyFill="1" applyBorder="1" applyAlignment="1">
      <alignment horizontal="centerContinuous" vertical="center"/>
    </xf>
    <xf numFmtId="169" fontId="9" fillId="0" borderId="0" xfId="176" applyNumberFormat="1" applyFont="1" applyFill="1" applyBorder="1" applyAlignment="1">
      <alignment horizontal="left" wrapText="1"/>
    </xf>
    <xf numFmtId="0" fontId="5" fillId="0" borderId="0" xfId="0" applyFont="1" applyFill="1"/>
    <xf numFmtId="167" fontId="5" fillId="0" borderId="0" xfId="177" applyFont="1" applyFill="1"/>
    <xf numFmtId="167" fontId="9" fillId="0" borderId="21" xfId="177" applyFont="1" applyFill="1" applyBorder="1" applyAlignment="1">
      <alignment horizontal="left" vertical="center" wrapText="1"/>
    </xf>
    <xf numFmtId="167" fontId="7" fillId="40" borderId="16" xfId="177" applyFont="1" applyFill="1" applyBorder="1" applyAlignment="1">
      <alignment horizontal="centerContinuous" vertical="center"/>
    </xf>
    <xf numFmtId="167" fontId="5" fillId="0" borderId="0" xfId="177" applyFont="1" applyAlignment="1">
      <alignment horizontal="left" vertical="center"/>
    </xf>
    <xf numFmtId="0" fontId="5" fillId="0" borderId="0" xfId="0" applyFont="1" applyAlignment="1">
      <alignment horizontal="left"/>
    </xf>
    <xf numFmtId="169" fontId="9" fillId="0" borderId="16" xfId="176" applyNumberFormat="1" applyFont="1" applyFill="1" applyBorder="1" applyAlignment="1">
      <alignment wrapText="1"/>
    </xf>
    <xf numFmtId="169" fontId="9" fillId="0" borderId="0" xfId="176" applyNumberFormat="1" applyFont="1" applyFill="1" applyBorder="1" applyAlignment="1">
      <alignment wrapText="1"/>
    </xf>
    <xf numFmtId="169" fontId="7" fillId="40" borderId="22" xfId="176" applyNumberFormat="1" applyFont="1" applyFill="1" applyBorder="1" applyAlignment="1">
      <alignment horizontal="centerContinuous" vertical="center"/>
    </xf>
    <xf numFmtId="169" fontId="9" fillId="0" borderId="0" xfId="176" applyNumberFormat="1" applyFont="1" applyFill="1" applyBorder="1" applyAlignment="1">
      <alignment horizontal="right" wrapText="1"/>
    </xf>
    <xf numFmtId="0" fontId="5" fillId="0" borderId="16" xfId="0" applyFont="1" applyBorder="1"/>
    <xf numFmtId="169" fontId="7" fillId="0" borderId="0" xfId="176" applyNumberFormat="1" applyFont="1" applyAlignment="1">
      <alignment horizontal="left"/>
    </xf>
    <xf numFmtId="169" fontId="5" fillId="0" borderId="0" xfId="176" applyNumberFormat="1" applyFont="1" applyAlignment="1">
      <alignment horizontal="left"/>
    </xf>
    <xf numFmtId="169" fontId="5" fillId="0" borderId="0" xfId="176" quotePrefix="1" applyNumberFormat="1" applyFont="1"/>
    <xf numFmtId="0" fontId="7" fillId="0" borderId="0" xfId="0" applyFont="1" applyBorder="1"/>
    <xf numFmtId="169" fontId="7" fillId="0" borderId="0" xfId="176" applyNumberFormat="1" applyFont="1" applyBorder="1"/>
    <xf numFmtId="169" fontId="5" fillId="0" borderId="0" xfId="0" applyNumberFormat="1" applyFont="1" applyBorder="1"/>
    <xf numFmtId="0" fontId="7" fillId="0" borderId="0" xfId="0" applyFont="1" applyAlignment="1">
      <alignment horizontal="center" vertical="center" wrapText="1"/>
    </xf>
    <xf numFmtId="0" fontId="5" fillId="0" borderId="0" xfId="0" applyNumberFormat="1" applyFont="1"/>
    <xf numFmtId="167" fontId="9" fillId="40" borderId="16" xfId="177" applyFont="1" applyFill="1" applyBorder="1" applyAlignment="1">
      <alignment horizontal="center"/>
    </xf>
    <xf numFmtId="169" fontId="9" fillId="40" borderId="16" xfId="176" applyNumberFormat="1" applyFont="1" applyFill="1" applyBorder="1" applyAlignment="1">
      <alignment horizontal="center"/>
    </xf>
    <xf numFmtId="0" fontId="9" fillId="0" borderId="0" xfId="745" applyFont="1" applyFill="1" applyBorder="1" applyAlignment="1">
      <alignment wrapText="1"/>
    </xf>
    <xf numFmtId="0" fontId="9" fillId="0" borderId="0" xfId="743" applyFont="1" applyFill="1" applyBorder="1" applyAlignment="1">
      <alignment wrapText="1"/>
    </xf>
    <xf numFmtId="167" fontId="7" fillId="0" borderId="0" xfId="177" applyFont="1" applyBorder="1"/>
    <xf numFmtId="167" fontId="5" fillId="0" borderId="0" xfId="177" applyFont="1" applyFill="1" applyAlignment="1" applyProtection="1">
      <alignment vertical="center"/>
    </xf>
    <xf numFmtId="167" fontId="7" fillId="0" borderId="0" xfId="177" applyFont="1" applyAlignment="1" applyProtection="1">
      <alignment horizontal="left" vertical="center"/>
    </xf>
    <xf numFmtId="0" fontId="7" fillId="0" borderId="0" xfId="0" applyFont="1" applyFill="1"/>
    <xf numFmtId="37" fontId="7" fillId="0" borderId="22" xfId="0" applyNumberFormat="1" applyFont="1" applyBorder="1" applyAlignment="1" applyProtection="1">
      <alignment horizontal="left" vertical="center"/>
    </xf>
    <xf numFmtId="0" fontId="7" fillId="0" borderId="24" xfId="0" applyFont="1" applyBorder="1" applyAlignment="1">
      <alignment horizontal="centerContinuous" vertical="justify"/>
    </xf>
    <xf numFmtId="0" fontId="7" fillId="0" borderId="17" xfId="0" applyFont="1" applyBorder="1" applyAlignment="1">
      <alignment horizontal="centerContinuous" vertical="justify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centerContinuous"/>
    </xf>
    <xf numFmtId="37" fontId="7" fillId="0" borderId="26" xfId="0" applyNumberFormat="1" applyFont="1" applyBorder="1" applyAlignment="1" applyProtection="1">
      <alignment horizontal="left" vertical="center"/>
    </xf>
    <xf numFmtId="0" fontId="7" fillId="0" borderId="27" xfId="0" applyFont="1" applyBorder="1" applyAlignment="1">
      <alignment horizontal="centerContinuous" vertical="justify"/>
    </xf>
    <xf numFmtId="0" fontId="7" fillId="0" borderId="28" xfId="0" applyFont="1" applyBorder="1" applyAlignment="1">
      <alignment horizontal="centerContinuous" vertical="justify"/>
    </xf>
    <xf numFmtId="0" fontId="7" fillId="0" borderId="27" xfId="0" applyFont="1" applyBorder="1" applyAlignment="1">
      <alignment horizontal="left" vertical="top"/>
    </xf>
    <xf numFmtId="0" fontId="7" fillId="0" borderId="29" xfId="0" applyFont="1" applyBorder="1" applyAlignment="1">
      <alignment horizontal="centerContinuous" vertical="top"/>
    </xf>
    <xf numFmtId="0" fontId="7" fillId="0" borderId="28" xfId="0" applyFont="1" applyBorder="1" applyAlignment="1">
      <alignment horizontal="centerContinuous"/>
    </xf>
    <xf numFmtId="0" fontId="7" fillId="0" borderId="29" xfId="0" applyFont="1" applyBorder="1" applyAlignment="1">
      <alignment horizontal="centerContinuous"/>
    </xf>
    <xf numFmtId="37" fontId="7" fillId="0" borderId="19" xfId="0" applyNumberFormat="1" applyFont="1" applyBorder="1" applyAlignment="1" applyProtection="1">
      <alignment vertical="center"/>
    </xf>
    <xf numFmtId="167" fontId="7" fillId="0" borderId="16" xfId="177" applyFont="1" applyBorder="1" applyAlignment="1">
      <alignment horizontal="center"/>
    </xf>
    <xf numFmtId="0" fontId="7" fillId="0" borderId="29" xfId="0" applyFont="1" applyBorder="1" applyAlignment="1">
      <alignment horizontal="left" vertical="top"/>
    </xf>
    <xf numFmtId="37" fontId="7" fillId="0" borderId="27" xfId="0" applyNumberFormat="1" applyFont="1" applyBorder="1" applyAlignment="1" applyProtection="1">
      <alignment vertical="center"/>
    </xf>
    <xf numFmtId="167" fontId="5" fillId="0" borderId="16" xfId="177" applyFont="1" applyBorder="1" applyAlignment="1">
      <alignment horizontal="center"/>
    </xf>
    <xf numFmtId="167" fontId="5" fillId="0" borderId="30" xfId="177" applyFont="1" applyBorder="1" applyAlignment="1">
      <alignment horizontal="center"/>
    </xf>
    <xf numFmtId="167" fontId="7" fillId="0" borderId="30" xfId="177" applyFont="1" applyBorder="1" applyAlignment="1">
      <alignment horizontal="center"/>
    </xf>
    <xf numFmtId="167" fontId="7" fillId="0" borderId="31" xfId="177" applyFont="1" applyBorder="1" applyAlignment="1">
      <alignment horizontal="center"/>
    </xf>
    <xf numFmtId="169" fontId="7" fillId="0" borderId="0" xfId="0" applyNumberFormat="1" applyFont="1" applyBorder="1"/>
    <xf numFmtId="0" fontId="10" fillId="41" borderId="16" xfId="754" applyFont="1" applyFill="1" applyBorder="1" applyAlignment="1">
      <alignment horizontal="center" vertical="center" wrapText="1"/>
    </xf>
    <xf numFmtId="0" fontId="10" fillId="41" borderId="16" xfId="748" applyFont="1" applyFill="1" applyBorder="1" applyAlignment="1">
      <alignment horizontal="center" vertical="center" wrapText="1"/>
    </xf>
    <xf numFmtId="0" fontId="10" fillId="41" borderId="16" xfId="753" applyFont="1" applyFill="1" applyBorder="1" applyAlignment="1">
      <alignment horizontal="center" vertical="center" wrapText="1"/>
    </xf>
    <xf numFmtId="0" fontId="10" fillId="41" borderId="16" xfId="751" applyFont="1" applyFill="1" applyBorder="1" applyAlignment="1">
      <alignment horizontal="center" vertical="center" wrapText="1"/>
    </xf>
    <xf numFmtId="0" fontId="10" fillId="41" borderId="16" xfId="750" applyFont="1" applyFill="1" applyBorder="1" applyAlignment="1">
      <alignment horizontal="center" vertical="center" wrapText="1"/>
    </xf>
    <xf numFmtId="0" fontId="10" fillId="41" borderId="16" xfId="749" applyFont="1" applyFill="1" applyBorder="1" applyAlignment="1">
      <alignment horizontal="center" vertical="center" wrapText="1"/>
    </xf>
    <xf numFmtId="0" fontId="9" fillId="0" borderId="16" xfId="760" applyFont="1" applyFill="1" applyBorder="1" applyAlignment="1">
      <alignment wrapText="1"/>
    </xf>
    <xf numFmtId="0" fontId="10" fillId="41" borderId="16" xfId="747" applyFont="1" applyFill="1" applyBorder="1" applyAlignment="1">
      <alignment horizontal="center" vertical="center" wrapText="1"/>
    </xf>
    <xf numFmtId="169" fontId="10" fillId="40" borderId="32" xfId="176" applyNumberFormat="1" applyFont="1" applyFill="1" applyBorder="1" applyAlignment="1">
      <alignment horizontal="center"/>
    </xf>
    <xf numFmtId="167" fontId="18" fillId="0" borderId="0" xfId="177" applyFont="1"/>
    <xf numFmtId="0" fontId="18" fillId="0" borderId="0" xfId="0" applyFont="1"/>
    <xf numFmtId="0" fontId="18" fillId="0" borderId="0" xfId="0" applyFont="1" applyBorder="1"/>
    <xf numFmtId="0" fontId="5" fillId="0" borderId="16" xfId="756" applyFont="1" applyFill="1" applyBorder="1" applyAlignment="1">
      <alignment wrapText="1"/>
    </xf>
    <xf numFmtId="0" fontId="13" fillId="0" borderId="16" xfId="746" applyFont="1" applyFill="1" applyBorder="1" applyAlignment="1">
      <alignment wrapText="1"/>
    </xf>
    <xf numFmtId="169" fontId="10" fillId="41" borderId="16" xfId="176" applyNumberFormat="1" applyFont="1" applyFill="1" applyBorder="1" applyAlignment="1">
      <alignment horizontal="center" vertical="center" wrapText="1"/>
    </xf>
    <xf numFmtId="0" fontId="9" fillId="0" borderId="0" xfId="760" applyFont="1" applyFill="1" applyBorder="1" applyAlignment="1">
      <alignment wrapText="1"/>
    </xf>
    <xf numFmtId="169" fontId="7" fillId="40" borderId="23" xfId="176" applyNumberFormat="1" applyFont="1" applyFill="1" applyBorder="1" applyAlignment="1">
      <alignment horizontal="centerContinuous" vertical="center"/>
    </xf>
    <xf numFmtId="0" fontId="9" fillId="0" borderId="0" xfId="755" applyFont="1" applyFill="1" applyBorder="1" applyAlignment="1">
      <alignment horizontal="right" wrapText="1"/>
    </xf>
    <xf numFmtId="3" fontId="5" fillId="0" borderId="0" xfId="0" applyNumberFormat="1" applyFont="1"/>
    <xf numFmtId="0" fontId="13" fillId="0" borderId="9" xfId="752" applyFont="1" applyFill="1" applyBorder="1" applyAlignment="1">
      <alignment horizontal="right" wrapText="1"/>
    </xf>
    <xf numFmtId="0" fontId="13" fillId="0" borderId="9" xfId="752" applyFont="1" applyFill="1" applyBorder="1" applyAlignment="1">
      <alignment wrapText="1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10" fillId="40" borderId="16" xfId="176" applyNumberFormat="1" applyFont="1" applyFill="1" applyBorder="1" applyAlignment="1">
      <alignment horizontal="center" vertical="center" wrapText="1"/>
    </xf>
    <xf numFmtId="169" fontId="20" fillId="0" borderId="0" xfId="176" quotePrefix="1" applyNumberFormat="1" applyFont="1"/>
    <xf numFmtId="169" fontId="20" fillId="0" borderId="0" xfId="176" applyNumberFormat="1" applyFont="1"/>
    <xf numFmtId="0" fontId="5" fillId="0" borderId="16" xfId="0" applyFont="1" applyBorder="1" applyAlignment="1" applyProtection="1">
      <alignment horizontal="left" vertical="center"/>
    </xf>
    <xf numFmtId="169" fontId="9" fillId="42" borderId="16" xfId="176" applyNumberFormat="1" applyFont="1" applyFill="1" applyBorder="1" applyAlignment="1">
      <alignment wrapText="1"/>
    </xf>
    <xf numFmtId="169" fontId="5" fillId="42" borderId="0" xfId="176" applyNumberFormat="1" applyFont="1" applyFill="1"/>
    <xf numFmtId="169" fontId="5" fillId="42" borderId="16" xfId="176" applyNumberFormat="1" applyFont="1" applyFill="1" applyBorder="1" applyAlignment="1"/>
    <xf numFmtId="3" fontId="5" fillId="0" borderId="0" xfId="0" applyNumberFormat="1" applyFont="1" applyBorder="1"/>
    <xf numFmtId="3" fontId="5" fillId="42" borderId="0" xfId="0" applyNumberFormat="1" applyFont="1" applyFill="1" applyBorder="1"/>
    <xf numFmtId="169" fontId="10" fillId="0" borderId="16" xfId="176" applyNumberFormat="1" applyFont="1" applyFill="1" applyBorder="1" applyAlignment="1">
      <alignment horizontal="right" wrapText="1"/>
    </xf>
    <xf numFmtId="169" fontId="10" fillId="0" borderId="16" xfId="176" applyNumberFormat="1" applyFont="1" applyFill="1" applyBorder="1" applyAlignment="1">
      <alignment horizontal="right" vertical="center" wrapText="1"/>
    </xf>
    <xf numFmtId="167" fontId="9" fillId="0" borderId="16" xfId="177" applyFont="1" applyBorder="1" applyAlignment="1">
      <alignment horizontal="center"/>
    </xf>
    <xf numFmtId="0" fontId="21" fillId="0" borderId="0" xfId="0" applyFont="1" applyAlignment="1" applyProtection="1">
      <alignment horizontal="left" vertical="center"/>
    </xf>
    <xf numFmtId="169" fontId="9" fillId="0" borderId="16" xfId="176" applyNumberFormat="1" applyFont="1" applyFill="1" applyBorder="1" applyAlignment="1" applyProtection="1">
      <alignment horizontal="left" vertical="center"/>
    </xf>
    <xf numFmtId="169" fontId="10" fillId="0" borderId="16" xfId="176" applyNumberFormat="1" applyFont="1" applyFill="1" applyBorder="1" applyAlignment="1" applyProtection="1">
      <alignment horizontal="left" vertical="center"/>
    </xf>
    <xf numFmtId="167" fontId="5" fillId="0" borderId="16" xfId="177" applyFont="1" applyFill="1" applyBorder="1" applyAlignment="1" applyProtection="1">
      <alignment horizontal="left" vertical="center"/>
    </xf>
    <xf numFmtId="171" fontId="5" fillId="0" borderId="16" xfId="0" applyNumberFormat="1" applyFont="1" applyFill="1" applyBorder="1"/>
    <xf numFmtId="37" fontId="5" fillId="0" borderId="0" xfId="0" applyNumberFormat="1" applyFont="1" applyFill="1" applyAlignment="1" applyProtection="1">
      <alignment vertical="center"/>
    </xf>
    <xf numFmtId="0" fontId="11" fillId="0" borderId="0" xfId="0" applyFont="1" applyAlignment="1" applyProtection="1">
      <alignment horizontal="left" vertical="center" indent="1"/>
    </xf>
    <xf numFmtId="0" fontId="11" fillId="0" borderId="0" xfId="0" applyFont="1"/>
    <xf numFmtId="0" fontId="11" fillId="0" borderId="0" xfId="0" applyFont="1" applyAlignment="1" applyProtection="1">
      <alignment horizontal="left" vertical="center" indent="2"/>
    </xf>
    <xf numFmtId="0" fontId="11" fillId="0" borderId="0" xfId="0" applyFont="1" applyFill="1" applyAlignment="1" applyProtection="1">
      <alignment horizontal="left" vertical="center" indent="1"/>
    </xf>
    <xf numFmtId="37" fontId="22" fillId="0" borderId="0" xfId="0" applyNumberFormat="1" applyFont="1" applyAlignment="1" applyProtection="1">
      <alignment horizontal="left"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 applyProtection="1">
      <alignment horizontal="left" vertical="center" indent="3"/>
    </xf>
    <xf numFmtId="0" fontId="11" fillId="0" borderId="0" xfId="0" applyFont="1" applyAlignment="1">
      <alignment horizontal="left" indent="4"/>
    </xf>
    <xf numFmtId="169" fontId="9" fillId="0" borderId="0" xfId="176" applyNumberFormat="1" applyFont="1" applyBorder="1"/>
    <xf numFmtId="169" fontId="5" fillId="0" borderId="16" xfId="176" applyNumberFormat="1" applyFont="1" applyFill="1" applyBorder="1" applyAlignment="1" applyProtection="1">
      <alignment vertical="center"/>
    </xf>
    <xf numFmtId="173" fontId="0" fillId="0" borderId="0" xfId="333" applyNumberFormat="1" applyFont="1"/>
    <xf numFmtId="173" fontId="0" fillId="0" borderId="0" xfId="0" applyNumberFormat="1"/>
    <xf numFmtId="169" fontId="5" fillId="0" borderId="16" xfId="176" applyNumberFormat="1" applyFont="1" applyBorder="1" applyAlignment="1">
      <alignment horizontal="center"/>
    </xf>
    <xf numFmtId="168" fontId="5" fillId="0" borderId="19" xfId="176" applyNumberFormat="1" applyFont="1" applyBorder="1"/>
    <xf numFmtId="0" fontId="29" fillId="0" borderId="0" xfId="0" applyFont="1"/>
    <xf numFmtId="0" fontId="29" fillId="0" borderId="0" xfId="0" applyFont="1" applyFill="1"/>
    <xf numFmtId="0" fontId="13" fillId="0" borderId="0" xfId="761" applyFont="1" applyFill="1" applyBorder="1" applyAlignment="1">
      <alignment horizontal="right" wrapText="1"/>
    </xf>
    <xf numFmtId="0" fontId="5" fillId="0" borderId="23" xfId="0" applyFont="1" applyBorder="1" applyAlignment="1">
      <alignment vertical="center"/>
    </xf>
    <xf numFmtId="169" fontId="5" fillId="0" borderId="16" xfId="393" applyNumberFormat="1" applyFont="1" applyBorder="1" applyAlignment="1">
      <alignment vertical="center"/>
    </xf>
    <xf numFmtId="168" fontId="7" fillId="0" borderId="16" xfId="176" applyNumberFormat="1" applyFont="1" applyFill="1" applyBorder="1" applyAlignment="1" applyProtection="1">
      <alignment vertical="center"/>
    </xf>
    <xf numFmtId="169" fontId="25" fillId="0" borderId="16" xfId="176" applyNumberFormat="1" applyFont="1" applyFill="1" applyBorder="1" applyAlignment="1">
      <alignment horizontal="right" wrapText="1"/>
    </xf>
    <xf numFmtId="169" fontId="7" fillId="79" borderId="16" xfId="176" applyNumberFormat="1" applyFont="1" applyFill="1" applyBorder="1"/>
    <xf numFmtId="169" fontId="10" fillId="79" borderId="16" xfId="176" applyNumberFormat="1" applyFont="1" applyFill="1" applyBorder="1" applyAlignment="1">
      <alignment wrapText="1"/>
    </xf>
    <xf numFmtId="169" fontId="9" fillId="79" borderId="16" xfId="176" applyNumberFormat="1" applyFont="1" applyFill="1" applyBorder="1" applyAlignment="1">
      <alignment wrapText="1"/>
    </xf>
    <xf numFmtId="169" fontId="9" fillId="79" borderId="16" xfId="176" applyNumberFormat="1" applyFont="1" applyFill="1" applyBorder="1" applyAlignment="1">
      <alignment horizontal="left" vertical="center" wrapText="1"/>
    </xf>
    <xf numFmtId="169" fontId="9" fillId="79" borderId="16" xfId="176" applyNumberFormat="1" applyFont="1" applyFill="1" applyBorder="1" applyAlignment="1">
      <alignment horizontal="left" wrapText="1"/>
    </xf>
    <xf numFmtId="169" fontId="10" fillId="79" borderId="16" xfId="176" applyNumberFormat="1" applyFont="1" applyFill="1" applyBorder="1" applyAlignment="1">
      <alignment horizontal="left" wrapText="1"/>
    </xf>
    <xf numFmtId="167" fontId="7" fillId="79" borderId="22" xfId="177" applyFont="1" applyFill="1" applyBorder="1" applyAlignment="1">
      <alignment horizontal="center"/>
    </xf>
    <xf numFmtId="167" fontId="7" fillId="79" borderId="25" xfId="177" applyFont="1" applyFill="1" applyBorder="1" applyAlignment="1">
      <alignment horizontal="center"/>
    </xf>
    <xf numFmtId="167" fontId="7" fillId="79" borderId="19" xfId="177" applyFont="1" applyFill="1" applyBorder="1"/>
    <xf numFmtId="167" fontId="7" fillId="79" borderId="29" xfId="177" quotePrefix="1" applyFont="1" applyFill="1" applyBorder="1" applyAlignment="1">
      <alignment horizontal="center"/>
    </xf>
    <xf numFmtId="167" fontId="7" fillId="79" borderId="19" xfId="177" quotePrefix="1" applyFont="1" applyFill="1" applyBorder="1" applyAlignment="1">
      <alignment horizontal="center"/>
    </xf>
    <xf numFmtId="167" fontId="7" fillId="79" borderId="19" xfId="177" applyFont="1" applyFill="1" applyBorder="1" applyAlignment="1">
      <alignment horizontal="center"/>
    </xf>
    <xf numFmtId="167" fontId="7" fillId="79" borderId="16" xfId="177" applyFont="1" applyFill="1" applyBorder="1"/>
    <xf numFmtId="169" fontId="7" fillId="0" borderId="16" xfId="176" applyNumberFormat="1" applyFont="1" applyBorder="1" applyAlignment="1">
      <alignment horizontal="right"/>
    </xf>
    <xf numFmtId="169" fontId="10" fillId="79" borderId="16" xfId="176" applyNumberFormat="1" applyFont="1" applyFill="1" applyBorder="1" applyAlignment="1">
      <alignment horizontal="center" vertical="center"/>
    </xf>
    <xf numFmtId="169" fontId="10" fillId="79" borderId="16" xfId="176" applyNumberFormat="1" applyFont="1" applyFill="1" applyBorder="1" applyAlignment="1">
      <alignment horizontal="center" vertical="center" wrapText="1" shrinkToFit="1"/>
    </xf>
    <xf numFmtId="169" fontId="10" fillId="79" borderId="16" xfId="176" applyNumberFormat="1" applyFont="1" applyFill="1" applyBorder="1" applyAlignment="1">
      <alignment horizontal="left" vertical="center" wrapText="1"/>
    </xf>
    <xf numFmtId="0" fontId="7" fillId="79" borderId="23" xfId="0" applyFont="1" applyFill="1" applyBorder="1"/>
    <xf numFmtId="0" fontId="5" fillId="79" borderId="22" xfId="0" applyFont="1" applyFill="1" applyBorder="1" applyAlignment="1">
      <alignment horizontal="centerContinuous"/>
    </xf>
    <xf numFmtId="0" fontId="7" fillId="79" borderId="17" xfId="0" applyFont="1" applyFill="1" applyBorder="1" applyAlignment="1">
      <alignment horizontal="centerContinuous"/>
    </xf>
    <xf numFmtId="0" fontId="5" fillId="79" borderId="25" xfId="0" applyFont="1" applyFill="1" applyBorder="1" applyAlignment="1">
      <alignment horizontal="centerContinuous"/>
    </xf>
    <xf numFmtId="0" fontId="7" fillId="79" borderId="16" xfId="0" applyFont="1" applyFill="1" applyBorder="1" applyAlignment="1">
      <alignment horizontal="center"/>
    </xf>
    <xf numFmtId="0" fontId="7" fillId="79" borderId="22" xfId="0" applyFont="1" applyFill="1" applyBorder="1" applyAlignment="1">
      <alignment horizontal="center"/>
    </xf>
    <xf numFmtId="169" fontId="9" fillId="79" borderId="23" xfId="176" applyNumberFormat="1" applyFont="1" applyFill="1" applyBorder="1" applyAlignment="1">
      <alignment vertical="center"/>
    </xf>
    <xf numFmtId="169" fontId="9" fillId="79" borderId="30" xfId="176" applyNumberFormat="1" applyFont="1" applyFill="1" applyBorder="1" applyAlignment="1">
      <alignment vertical="center"/>
    </xf>
    <xf numFmtId="169" fontId="10" fillId="79" borderId="30" xfId="176" applyNumberFormat="1" applyFont="1" applyFill="1" applyBorder="1" applyAlignment="1">
      <alignment horizontal="center" vertical="center"/>
    </xf>
    <xf numFmtId="169" fontId="9" fillId="79" borderId="31" xfId="176" applyNumberFormat="1" applyFont="1" applyFill="1" applyBorder="1" applyAlignment="1">
      <alignment vertical="center"/>
    </xf>
    <xf numFmtId="0" fontId="5" fillId="79" borderId="23" xfId="0" applyFont="1" applyFill="1" applyBorder="1" applyAlignment="1">
      <alignment horizontal="centerContinuous"/>
    </xf>
    <xf numFmtId="169" fontId="7" fillId="79" borderId="22" xfId="176" applyNumberFormat="1" applyFont="1" applyFill="1" applyBorder="1" applyAlignment="1">
      <alignment vertical="center"/>
    </xf>
    <xf numFmtId="169" fontId="7" fillId="79" borderId="19" xfId="176" applyNumberFormat="1" applyFont="1" applyFill="1" applyBorder="1" applyAlignment="1">
      <alignment horizontal="center" vertical="center" wrapText="1"/>
    </xf>
    <xf numFmtId="169" fontId="7" fillId="79" borderId="16" xfId="176" applyNumberFormat="1" applyFont="1" applyFill="1" applyBorder="1" applyAlignment="1">
      <alignment vertical="center"/>
    </xf>
    <xf numFmtId="169" fontId="7" fillId="79" borderId="24" xfId="176" applyNumberFormat="1" applyFont="1" applyFill="1" applyBorder="1" applyAlignment="1">
      <alignment vertical="center"/>
    </xf>
    <xf numFmtId="37" fontId="5" fillId="79" borderId="33" xfId="0" applyNumberFormat="1" applyFont="1" applyFill="1" applyBorder="1" applyAlignment="1" applyProtection="1">
      <alignment horizontal="center" vertical="center"/>
    </xf>
    <xf numFmtId="37" fontId="5" fillId="79" borderId="34" xfId="0" applyNumberFormat="1" applyFont="1" applyFill="1" applyBorder="1" applyAlignment="1" applyProtection="1">
      <alignment horizontal="center" vertical="center"/>
    </xf>
    <xf numFmtId="167" fontId="5" fillId="79" borderId="22" xfId="177" applyFont="1" applyFill="1" applyBorder="1" applyAlignment="1" applyProtection="1">
      <alignment vertical="center"/>
    </xf>
    <xf numFmtId="167" fontId="5" fillId="79" borderId="23" xfId="177" applyFont="1" applyFill="1" applyBorder="1" applyAlignment="1" applyProtection="1">
      <alignment horizontal="centerContinuous" vertical="center"/>
    </xf>
    <xf numFmtId="167" fontId="5" fillId="79" borderId="30" xfId="177" applyFont="1" applyFill="1" applyBorder="1" applyAlignment="1" applyProtection="1">
      <alignment horizontal="centerContinuous" vertical="center"/>
    </xf>
    <xf numFmtId="167" fontId="5" fillId="79" borderId="31" xfId="177" applyFont="1" applyFill="1" applyBorder="1" applyAlignment="1" applyProtection="1">
      <alignment horizontal="centerContinuous" vertical="center"/>
    </xf>
    <xf numFmtId="167" fontId="5" fillId="79" borderId="22" xfId="177" applyFont="1" applyFill="1" applyBorder="1" applyAlignment="1" applyProtection="1">
      <alignment horizontal="center" vertical="center"/>
    </xf>
    <xf numFmtId="167" fontId="5" fillId="79" borderId="19" xfId="177" applyFont="1" applyFill="1" applyBorder="1" applyAlignment="1" applyProtection="1">
      <alignment vertical="center"/>
    </xf>
    <xf numFmtId="167" fontId="5" fillId="79" borderId="19" xfId="177" applyFont="1" applyFill="1" applyBorder="1" applyAlignment="1" applyProtection="1">
      <alignment horizontal="center" vertical="center"/>
    </xf>
    <xf numFmtId="167" fontId="5" fillId="79" borderId="27" xfId="177" applyFont="1" applyFill="1" applyBorder="1" applyAlignment="1" applyProtection="1">
      <alignment vertical="center"/>
    </xf>
    <xf numFmtId="167" fontId="5" fillId="79" borderId="16" xfId="177" applyFont="1" applyFill="1" applyBorder="1" applyAlignment="1" applyProtection="1">
      <alignment horizontal="center" vertical="center"/>
    </xf>
    <xf numFmtId="167" fontId="5" fillId="79" borderId="25" xfId="177" applyFont="1" applyFill="1" applyBorder="1" applyAlignment="1" applyProtection="1">
      <alignment horizontal="center" vertical="center"/>
    </xf>
    <xf numFmtId="167" fontId="5" fillId="79" borderId="16" xfId="177" applyFont="1" applyFill="1" applyBorder="1" applyAlignment="1" applyProtection="1">
      <alignment horizontal="left" vertical="center"/>
    </xf>
    <xf numFmtId="167" fontId="5" fillId="79" borderId="23" xfId="177" applyFont="1" applyFill="1" applyBorder="1" applyAlignment="1" applyProtection="1">
      <alignment horizontal="center" vertical="center"/>
    </xf>
    <xf numFmtId="174" fontId="5" fillId="0" borderId="0" xfId="0" applyNumberFormat="1" applyFont="1"/>
    <xf numFmtId="0" fontId="15" fillId="0" borderId="0" xfId="759" applyFont="1" applyFill="1" applyBorder="1" applyAlignment="1">
      <alignment horizontal="right" wrapText="1"/>
    </xf>
    <xf numFmtId="168" fontId="5" fillId="42" borderId="0" xfId="176" applyNumberFormat="1" applyFont="1" applyFill="1"/>
    <xf numFmtId="168" fontId="5" fillId="0" borderId="0" xfId="0" applyNumberFormat="1" applyFont="1"/>
    <xf numFmtId="169" fontId="10" fillId="0" borderId="0" xfId="176" applyNumberFormat="1" applyFont="1" applyFill="1" applyBorder="1" applyAlignment="1">
      <alignment horizontal="center" vertical="center"/>
    </xf>
    <xf numFmtId="0" fontId="7" fillId="0" borderId="35" xfId="0" applyFont="1" applyBorder="1" applyAlignment="1" applyProtection="1">
      <alignment horizontal="left" vertical="center"/>
    </xf>
    <xf numFmtId="0" fontId="7" fillId="0" borderId="36" xfId="0" applyFont="1" applyFill="1" applyBorder="1" applyAlignment="1">
      <alignment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left" vertical="center"/>
    </xf>
    <xf numFmtId="0" fontId="7" fillId="0" borderId="39" xfId="0" applyFont="1" applyFill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</xf>
    <xf numFmtId="0" fontId="7" fillId="0" borderId="41" xfId="0" applyFont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horizontal="left"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 applyProtection="1">
      <alignment horizontal="left" vertical="center"/>
    </xf>
    <xf numFmtId="0" fontId="7" fillId="0" borderId="45" xfId="0" applyFont="1" applyBorder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4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7" fillId="0" borderId="39" xfId="0" applyFont="1" applyBorder="1" applyAlignment="1">
      <alignment vertical="center"/>
    </xf>
    <xf numFmtId="3" fontId="7" fillId="0" borderId="26" xfId="176" applyNumberFormat="1" applyFont="1" applyFill="1" applyBorder="1" applyAlignment="1">
      <alignment horizontal="center" vertical="center"/>
    </xf>
    <xf numFmtId="0" fontId="7" fillId="0" borderId="42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3" fontId="7" fillId="0" borderId="47" xfId="0" applyNumberFormat="1" applyFon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3" fontId="7" fillId="0" borderId="48" xfId="0" applyNumberFormat="1" applyFont="1" applyBorder="1" applyAlignment="1">
      <alignment vertical="center"/>
    </xf>
    <xf numFmtId="37" fontId="7" fillId="0" borderId="49" xfId="0" applyNumberFormat="1" applyFont="1" applyFill="1" applyBorder="1" applyAlignment="1" applyProtection="1">
      <alignment horizontal="center" vertical="center"/>
    </xf>
    <xf numFmtId="37" fontId="7" fillId="0" borderId="26" xfId="0" applyNumberFormat="1" applyFont="1" applyFill="1" applyBorder="1" applyAlignment="1" applyProtection="1">
      <alignment vertical="center"/>
    </xf>
    <xf numFmtId="37" fontId="7" fillId="0" borderId="50" xfId="0" applyNumberFormat="1" applyFont="1" applyFill="1" applyBorder="1" applyAlignment="1" applyProtection="1">
      <alignment horizontal="center" vertical="center"/>
    </xf>
    <xf numFmtId="0" fontId="7" fillId="0" borderId="51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7" fillId="0" borderId="35" xfId="0" applyFont="1" applyBorder="1" applyAlignment="1" applyProtection="1">
      <alignment horizontal="center" vertical="center"/>
    </xf>
    <xf numFmtId="0" fontId="7" fillId="0" borderId="54" xfId="0" applyFont="1" applyBorder="1" applyAlignment="1" applyProtection="1">
      <alignment horizontal="center" vertical="center"/>
    </xf>
    <xf numFmtId="3" fontId="7" fillId="0" borderId="47" xfId="0" applyNumberFormat="1" applyFont="1" applyFill="1" applyBorder="1" applyAlignment="1">
      <alignment vertical="center"/>
    </xf>
    <xf numFmtId="3" fontId="7" fillId="0" borderId="22" xfId="0" applyNumberFormat="1" applyFont="1" applyFill="1" applyBorder="1" applyAlignment="1">
      <alignment horizontal="center" vertical="center"/>
    </xf>
    <xf numFmtId="3" fontId="7" fillId="0" borderId="48" xfId="0" applyNumberFormat="1" applyFont="1" applyFill="1" applyBorder="1" applyAlignment="1">
      <alignment vertical="center"/>
    </xf>
    <xf numFmtId="0" fontId="7" fillId="0" borderId="52" xfId="0" applyFont="1" applyBorder="1" applyAlignment="1">
      <alignment horizontal="center" vertical="center"/>
    </xf>
    <xf numFmtId="3" fontId="7" fillId="0" borderId="55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169" fontId="10" fillId="42" borderId="16" xfId="176" applyNumberFormat="1" applyFont="1" applyFill="1" applyBorder="1"/>
    <xf numFmtId="169" fontId="70" fillId="0" borderId="16" xfId="176" applyNumberFormat="1" applyFont="1" applyFill="1" applyBorder="1" applyAlignment="1">
      <alignment horizontal="right" wrapText="1"/>
    </xf>
    <xf numFmtId="169" fontId="72" fillId="0" borderId="16" xfId="176" applyNumberFormat="1" applyFont="1" applyFill="1" applyBorder="1" applyAlignment="1">
      <alignment horizontal="right" wrapText="1"/>
    </xf>
    <xf numFmtId="169" fontId="67" fillId="0" borderId="16" xfId="176" applyNumberFormat="1" applyFont="1" applyBorder="1"/>
    <xf numFmtId="169" fontId="101" fillId="0" borderId="16" xfId="176" applyNumberFormat="1" applyFont="1" applyFill="1" applyBorder="1"/>
    <xf numFmtId="169" fontId="71" fillId="0" borderId="16" xfId="176" applyNumberFormat="1" applyFont="1" applyBorder="1"/>
    <xf numFmtId="169" fontId="70" fillId="0" borderId="16" xfId="176" applyNumberFormat="1" applyFont="1" applyBorder="1"/>
    <xf numFmtId="169" fontId="72" fillId="0" borderId="16" xfId="176" applyNumberFormat="1" applyFont="1" applyBorder="1"/>
    <xf numFmtId="169" fontId="72" fillId="0" borderId="16" xfId="176" applyNumberFormat="1" applyFont="1" applyFill="1" applyBorder="1"/>
    <xf numFmtId="169" fontId="75" fillId="0" borderId="16" xfId="176" applyNumberFormat="1" applyFont="1" applyFill="1" applyBorder="1" applyAlignment="1"/>
    <xf numFmtId="169" fontId="67" fillId="0" borderId="16" xfId="176" applyNumberFormat="1" applyFont="1" applyFill="1" applyBorder="1" applyAlignment="1"/>
    <xf numFmtId="169" fontId="70" fillId="0" borderId="16" xfId="176" applyNumberFormat="1" applyFont="1" applyFill="1" applyBorder="1" applyAlignment="1">
      <alignment horizontal="center" wrapText="1"/>
    </xf>
    <xf numFmtId="169" fontId="67" fillId="0" borderId="16" xfId="176" applyNumberFormat="1" applyFont="1" applyFill="1" applyBorder="1" applyAlignment="1">
      <alignment horizontal="center"/>
    </xf>
    <xf numFmtId="169" fontId="25" fillId="0" borderId="16" xfId="176" applyNumberFormat="1" applyFont="1" applyFill="1" applyBorder="1" applyAlignment="1">
      <alignment horizontal="center" wrapText="1"/>
    </xf>
    <xf numFmtId="169" fontId="67" fillId="0" borderId="16" xfId="176" applyNumberFormat="1" applyFont="1" applyFill="1" applyBorder="1" applyAlignment="1">
      <alignment horizontal="right" wrapText="1"/>
    </xf>
    <xf numFmtId="169" fontId="71" fillId="0" borderId="16" xfId="176" applyNumberFormat="1" applyFont="1" applyFill="1" applyBorder="1" applyAlignment="1">
      <alignment horizontal="center" wrapText="1"/>
    </xf>
    <xf numFmtId="169" fontId="69" fillId="0" borderId="16" xfId="176" applyNumberFormat="1" applyFont="1" applyBorder="1"/>
    <xf numFmtId="169" fontId="70" fillId="42" borderId="16" xfId="176" applyNumberFormat="1" applyFont="1" applyFill="1" applyBorder="1" applyAlignment="1">
      <alignment wrapText="1"/>
    </xf>
    <xf numFmtId="169" fontId="69" fillId="0" borderId="16" xfId="176" applyNumberFormat="1" applyFont="1" applyFill="1" applyBorder="1"/>
    <xf numFmtId="169" fontId="70" fillId="0" borderId="16" xfId="176" applyNumberFormat="1" applyFont="1" applyFill="1" applyBorder="1" applyAlignment="1">
      <alignment wrapText="1"/>
    </xf>
    <xf numFmtId="169" fontId="70" fillId="0" borderId="16" xfId="176" applyNumberFormat="1" applyFont="1" applyFill="1" applyBorder="1" applyAlignment="1">
      <alignment horizontal="center" vertical="center"/>
    </xf>
    <xf numFmtId="169" fontId="69" fillId="0" borderId="16" xfId="176" applyNumberFormat="1" applyFont="1" applyFill="1" applyBorder="1" applyAlignment="1">
      <alignment wrapText="1"/>
    </xf>
    <xf numFmtId="169" fontId="76" fillId="0" borderId="16" xfId="176" applyNumberFormat="1" applyFont="1" applyFill="1" applyBorder="1" applyAlignment="1">
      <alignment horizontal="center" vertical="center"/>
    </xf>
    <xf numFmtId="169" fontId="76" fillId="0" borderId="16" xfId="176" applyNumberFormat="1" applyFont="1" applyFill="1" applyBorder="1" applyAlignment="1">
      <alignment horizontal="right" wrapText="1"/>
    </xf>
    <xf numFmtId="169" fontId="76" fillId="0" borderId="16" xfId="176" applyNumberFormat="1" applyFont="1" applyFill="1" applyBorder="1" applyAlignment="1">
      <alignment horizontal="center"/>
    </xf>
    <xf numFmtId="169" fontId="74" fillId="0" borderId="16" xfId="176" applyNumberFormat="1" applyFont="1" applyFill="1" applyBorder="1" applyAlignment="1">
      <alignment horizontal="center" vertical="center"/>
    </xf>
    <xf numFmtId="169" fontId="74" fillId="0" borderId="16" xfId="176" applyNumberFormat="1" applyFont="1" applyBorder="1"/>
    <xf numFmtId="169" fontId="69" fillId="42" borderId="16" xfId="176" applyNumberFormat="1" applyFont="1" applyFill="1" applyBorder="1" applyAlignment="1">
      <alignment wrapText="1"/>
    </xf>
    <xf numFmtId="169" fontId="101" fillId="0" borderId="16" xfId="176" applyNumberFormat="1" applyFont="1" applyFill="1" applyBorder="1" applyAlignment="1"/>
    <xf numFmtId="169" fontId="74" fillId="0" borderId="16" xfId="176" applyNumberFormat="1" applyFont="1" applyBorder="1" applyAlignment="1"/>
    <xf numFmtId="169" fontId="102" fillId="0" borderId="16" xfId="176" applyNumberFormat="1" applyFont="1" applyFill="1" applyBorder="1" applyAlignment="1"/>
    <xf numFmtId="169" fontId="70" fillId="0" borderId="16" xfId="176" applyNumberFormat="1" applyFont="1" applyFill="1" applyBorder="1" applyAlignment="1">
      <alignment horizontal="left"/>
    </xf>
    <xf numFmtId="169" fontId="101" fillId="0" borderId="16" xfId="176" applyNumberFormat="1" applyFont="1" applyFill="1" applyBorder="1" applyAlignment="1">
      <alignment vertical="center"/>
    </xf>
    <xf numFmtId="169" fontId="71" fillId="0" borderId="16" xfId="176" applyNumberFormat="1" applyFont="1" applyFill="1" applyBorder="1" applyAlignment="1">
      <alignment vertical="center" wrapText="1"/>
    </xf>
    <xf numFmtId="169" fontId="71" fillId="42" borderId="16" xfId="176" applyNumberFormat="1" applyFont="1" applyFill="1" applyBorder="1" applyAlignment="1">
      <alignment vertical="center" wrapText="1"/>
    </xf>
    <xf numFmtId="169" fontId="67" fillId="0" borderId="16" xfId="176" applyNumberFormat="1" applyFont="1" applyBorder="1" applyAlignment="1">
      <alignment vertical="center"/>
    </xf>
    <xf numFmtId="169" fontId="69" fillId="0" borderId="16" xfId="176" applyNumberFormat="1" applyFont="1" applyFill="1" applyBorder="1" applyAlignment="1">
      <alignment vertical="center" wrapText="1"/>
    </xf>
    <xf numFmtId="169" fontId="69" fillId="42" borderId="16" xfId="176" applyNumberFormat="1" applyFont="1" applyFill="1" applyBorder="1" applyAlignment="1">
      <alignment vertical="center" wrapText="1"/>
    </xf>
    <xf numFmtId="169" fontId="74" fillId="0" borderId="16" xfId="176" applyNumberFormat="1" applyFont="1" applyBorder="1" applyAlignment="1">
      <alignment vertical="center"/>
    </xf>
    <xf numFmtId="169" fontId="76" fillId="0" borderId="16" xfId="176" applyNumberFormat="1" applyFont="1" applyFill="1" applyBorder="1" applyAlignment="1">
      <alignment horizontal="right" vertical="center" wrapText="1"/>
    </xf>
    <xf numFmtId="169" fontId="102" fillId="0" borderId="16" xfId="176" applyNumberFormat="1" applyFont="1" applyFill="1" applyBorder="1" applyAlignment="1">
      <alignment vertical="center"/>
    </xf>
    <xf numFmtId="169" fontId="75" fillId="0" borderId="16" xfId="176" applyNumberFormat="1" applyFont="1" applyBorder="1" applyAlignment="1">
      <alignment vertical="center"/>
    </xf>
    <xf numFmtId="169" fontId="9" fillId="0" borderId="16" xfId="176" applyNumberFormat="1" applyFont="1" applyFill="1" applyBorder="1" applyAlignment="1">
      <alignment horizontal="right" vertical="center" wrapText="1"/>
    </xf>
    <xf numFmtId="169" fontId="7" fillId="0" borderId="16" xfId="176" applyNumberFormat="1" applyFont="1" applyBorder="1" applyAlignment="1">
      <alignment horizontal="right" vertical="center"/>
    </xf>
    <xf numFmtId="169" fontId="11" fillId="0" borderId="16" xfId="176" applyNumberFormat="1" applyFont="1" applyBorder="1"/>
    <xf numFmtId="3" fontId="3" fillId="0" borderId="16" xfId="719" quotePrefix="1" applyNumberFormat="1" applyFont="1" applyFill="1" applyBorder="1" applyAlignment="1">
      <alignment horizontal="right"/>
    </xf>
    <xf numFmtId="3" fontId="7" fillId="0" borderId="16" xfId="0" applyNumberFormat="1" applyFont="1" applyBorder="1" applyAlignment="1">
      <alignment horizontal="right" vertical="center"/>
    </xf>
    <xf numFmtId="3" fontId="7" fillId="0" borderId="31" xfId="0" applyNumberFormat="1" applyFont="1" applyBorder="1" applyAlignment="1">
      <alignment horizontal="right" vertical="center"/>
    </xf>
    <xf numFmtId="169" fontId="0" fillId="0" borderId="0" xfId="0" applyNumberFormat="1"/>
    <xf numFmtId="169" fontId="7" fillId="0" borderId="16" xfId="176" applyNumberFormat="1" applyFont="1" applyBorder="1" applyAlignment="1">
      <alignment horizontal="left" indent="1"/>
    </xf>
    <xf numFmtId="167" fontId="5" fillId="0" borderId="0" xfId="177" applyFont="1" applyAlignment="1" applyProtection="1">
      <alignment horizontal="right" vertical="center"/>
    </xf>
    <xf numFmtId="0" fontId="5" fillId="0" borderId="0" xfId="0" applyFont="1" applyAlignment="1">
      <alignment horizontal="right"/>
    </xf>
    <xf numFmtId="167" fontId="28" fillId="0" borderId="0" xfId="0" applyNumberFormat="1" applyFont="1" applyBorder="1" applyAlignment="1">
      <alignment horizontal="left"/>
    </xf>
    <xf numFmtId="170" fontId="9" fillId="0" borderId="0" xfId="177" applyNumberFormat="1" applyFont="1" applyFill="1" applyBorder="1" applyProtection="1"/>
    <xf numFmtId="168" fontId="9" fillId="0" borderId="16" xfId="176" applyNumberFormat="1" applyFont="1" applyFill="1" applyBorder="1" applyAlignment="1" applyProtection="1">
      <alignment horizontal="left" vertical="center"/>
    </xf>
    <xf numFmtId="167" fontId="9" fillId="0" borderId="0" xfId="177" applyNumberFormat="1" applyFont="1" applyFill="1" applyBorder="1" applyProtection="1"/>
    <xf numFmtId="167" fontId="9" fillId="0" borderId="0" xfId="177" applyNumberFormat="1" applyFont="1" applyFill="1" applyBorder="1"/>
    <xf numFmtId="167" fontId="5" fillId="0" borderId="0" xfId="177" applyNumberFormat="1" applyFont="1" applyProtection="1"/>
    <xf numFmtId="167" fontId="28" fillId="0" borderId="0" xfId="505" applyNumberFormat="1" applyFont="1" applyBorder="1"/>
    <xf numFmtId="167" fontId="5" fillId="0" borderId="0" xfId="0" applyNumberFormat="1" applyFont="1" applyBorder="1"/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/>
    <xf numFmtId="3" fontId="7" fillId="0" borderId="0" xfId="176" applyNumberFormat="1" applyFont="1" applyBorder="1" applyAlignment="1">
      <alignment horizontal="right"/>
    </xf>
    <xf numFmtId="169" fontId="66" fillId="0" borderId="19" xfId="176" applyNumberFormat="1" applyFont="1" applyFill="1" applyBorder="1" applyAlignment="1">
      <alignment horizontal="left" vertical="center" wrapText="1"/>
    </xf>
    <xf numFmtId="169" fontId="12" fillId="0" borderId="16" xfId="176" applyNumberFormat="1" applyFont="1" applyFill="1" applyBorder="1"/>
    <xf numFmtId="169" fontId="66" fillId="0" borderId="16" xfId="176" applyNumberFormat="1" applyFont="1" applyFill="1" applyBorder="1" applyAlignment="1">
      <alignment horizontal="left" vertical="center" wrapText="1"/>
    </xf>
    <xf numFmtId="169" fontId="66" fillId="79" borderId="19" xfId="176" applyNumberFormat="1" applyFont="1" applyFill="1" applyBorder="1" applyAlignment="1">
      <alignment horizontal="center" vertical="center" wrapText="1"/>
    </xf>
    <xf numFmtId="0" fontId="5" fillId="79" borderId="16" xfId="0" applyFont="1" applyFill="1" applyBorder="1" applyAlignment="1">
      <alignment horizontal="center" vertical="center"/>
    </xf>
    <xf numFmtId="0" fontId="5" fillId="79" borderId="16" xfId="0" applyFont="1" applyFill="1" applyBorder="1" applyAlignment="1">
      <alignment horizontal="center" vertical="center" wrapText="1"/>
    </xf>
    <xf numFmtId="37" fontId="5" fillId="79" borderId="60" xfId="0" applyNumberFormat="1" applyFont="1" applyFill="1" applyBorder="1" applyAlignment="1" applyProtection="1">
      <alignment horizontal="center" vertical="center"/>
    </xf>
    <xf numFmtId="37" fontId="5" fillId="79" borderId="61" xfId="0" applyNumberFormat="1" applyFont="1" applyFill="1" applyBorder="1" applyAlignment="1" applyProtection="1">
      <alignment horizontal="center" vertical="center"/>
    </xf>
    <xf numFmtId="37" fontId="5" fillId="79" borderId="60" xfId="0" applyNumberFormat="1" applyFont="1" applyFill="1" applyBorder="1" applyAlignment="1" applyProtection="1">
      <alignment horizontal="left" vertical="center"/>
    </xf>
    <xf numFmtId="37" fontId="5" fillId="79" borderId="62" xfId="0" applyNumberFormat="1" applyFont="1" applyFill="1" applyBorder="1" applyAlignment="1" applyProtection="1">
      <alignment horizontal="left" vertical="center"/>
    </xf>
    <xf numFmtId="37" fontId="5" fillId="79" borderId="49" xfId="0" applyNumberFormat="1" applyFont="1" applyFill="1" applyBorder="1" applyAlignment="1" applyProtection="1">
      <alignment vertical="center"/>
    </xf>
    <xf numFmtId="37" fontId="5" fillId="79" borderId="51" xfId="0" applyNumberFormat="1" applyFont="1" applyFill="1" applyBorder="1" applyAlignment="1" applyProtection="1">
      <alignment horizontal="left" vertical="center"/>
    </xf>
    <xf numFmtId="37" fontId="5" fillId="79" borderId="60" xfId="0" applyNumberFormat="1" applyFont="1" applyFill="1" applyBorder="1" applyAlignment="1" applyProtection="1">
      <alignment vertical="center"/>
    </xf>
    <xf numFmtId="37" fontId="5" fillId="79" borderId="63" xfId="0" applyNumberFormat="1" applyFont="1" applyFill="1" applyBorder="1" applyAlignment="1" applyProtection="1">
      <alignment horizontal="center" vertical="center"/>
    </xf>
    <xf numFmtId="37" fontId="7" fillId="0" borderId="34" xfId="0" applyNumberFormat="1" applyFont="1" applyFill="1" applyBorder="1" applyAlignment="1" applyProtection="1">
      <alignment horizontal="right" vertical="center"/>
    </xf>
    <xf numFmtId="37" fontId="5" fillId="79" borderId="64" xfId="0" applyNumberFormat="1" applyFont="1" applyFill="1" applyBorder="1" applyAlignment="1" applyProtection="1">
      <alignment horizontal="center" vertical="center"/>
    </xf>
    <xf numFmtId="37" fontId="7" fillId="0" borderId="61" xfId="0" applyNumberFormat="1" applyFont="1" applyFill="1" applyBorder="1" applyAlignment="1" applyProtection="1">
      <alignment horizontal="right" vertical="center"/>
    </xf>
    <xf numFmtId="169" fontId="7" fillId="0" borderId="16" xfId="176" applyNumberFormat="1" applyFont="1" applyFill="1" applyBorder="1" applyAlignment="1" applyProtection="1">
      <alignment vertical="center"/>
    </xf>
    <xf numFmtId="167" fontId="7" fillId="0" borderId="16" xfId="177" applyNumberFormat="1" applyFont="1" applyFill="1" applyBorder="1" applyAlignment="1" applyProtection="1">
      <alignment vertical="center"/>
    </xf>
    <xf numFmtId="167" fontId="7" fillId="0" borderId="16" xfId="176" applyNumberFormat="1" applyFont="1" applyFill="1" applyBorder="1" applyAlignment="1" applyProtection="1">
      <alignment vertical="center"/>
    </xf>
    <xf numFmtId="0" fontId="11" fillId="0" borderId="0" xfId="0" applyFont="1" applyFill="1"/>
    <xf numFmtId="0" fontId="0" fillId="0" borderId="0" xfId="0" applyFill="1"/>
    <xf numFmtId="0" fontId="103" fillId="79" borderId="34" xfId="0" applyFont="1" applyFill="1" applyBorder="1" applyAlignment="1">
      <alignment horizontal="left" indent="1"/>
    </xf>
    <xf numFmtId="171" fontId="103" fillId="79" borderId="34" xfId="0" applyNumberFormat="1" applyFont="1" applyFill="1" applyBorder="1"/>
    <xf numFmtId="0" fontId="104" fillId="0" borderId="67" xfId="0" applyFont="1" applyBorder="1" applyAlignment="1">
      <alignment horizontal="left" indent="2"/>
    </xf>
    <xf numFmtId="171" fontId="104" fillId="0" borderId="67" xfId="0" applyNumberFormat="1" applyFont="1" applyBorder="1"/>
    <xf numFmtId="0" fontId="104" fillId="0" borderId="68" xfId="0" applyFont="1" applyBorder="1" applyAlignment="1">
      <alignment horizontal="left" indent="2"/>
    </xf>
    <xf numFmtId="171" fontId="104" fillId="0" borderId="68" xfId="0" applyNumberFormat="1" applyFont="1" applyBorder="1"/>
    <xf numFmtId="0" fontId="104" fillId="0" borderId="69" xfId="0" applyFont="1" applyBorder="1" applyAlignment="1">
      <alignment horizontal="left" indent="2"/>
    </xf>
    <xf numFmtId="171" fontId="104" fillId="0" borderId="69" xfId="0" applyNumberFormat="1" applyFont="1" applyBorder="1"/>
    <xf numFmtId="0" fontId="104" fillId="0" borderId="70" xfId="0" applyFont="1" applyBorder="1" applyAlignment="1">
      <alignment horizontal="left" indent="2"/>
    </xf>
    <xf numFmtId="171" fontId="104" fillId="0" borderId="70" xfId="0" applyNumberFormat="1" applyFont="1" applyBorder="1"/>
    <xf numFmtId="171" fontId="104" fillId="0" borderId="67" xfId="0" applyNumberFormat="1" applyFont="1" applyFill="1" applyBorder="1"/>
    <xf numFmtId="171" fontId="104" fillId="0" borderId="68" xfId="0" applyNumberFormat="1" applyFont="1" applyFill="1" applyBorder="1"/>
    <xf numFmtId="171" fontId="104" fillId="0" borderId="69" xfId="0" applyNumberFormat="1" applyFont="1" applyFill="1" applyBorder="1"/>
    <xf numFmtId="0" fontId="103" fillId="80" borderId="34" xfId="0" applyFont="1" applyFill="1" applyBorder="1" applyAlignment="1">
      <alignment horizontal="left"/>
    </xf>
    <xf numFmtId="171" fontId="103" fillId="80" borderId="34" xfId="0" applyNumberFormat="1" applyFont="1" applyFill="1" applyBorder="1"/>
    <xf numFmtId="0" fontId="77" fillId="0" borderId="33" xfId="0" applyFont="1" applyFill="1" applyBorder="1" applyAlignment="1">
      <alignment horizontal="center"/>
    </xf>
    <xf numFmtId="0" fontId="77" fillId="0" borderId="71" xfId="0" applyFont="1" applyFill="1" applyBorder="1" applyAlignment="1">
      <alignment horizontal="center"/>
    </xf>
    <xf numFmtId="0" fontId="77" fillId="0" borderId="72" xfId="0" applyFont="1" applyFill="1" applyBorder="1" applyAlignment="1">
      <alignment horizontal="center"/>
    </xf>
    <xf numFmtId="0" fontId="77" fillId="0" borderId="46" xfId="0" applyFont="1" applyFill="1" applyBorder="1" applyAlignment="1">
      <alignment horizontal="center"/>
    </xf>
    <xf numFmtId="171" fontId="103" fillId="79" borderId="73" xfId="0" applyNumberFormat="1" applyFont="1" applyFill="1" applyBorder="1"/>
    <xf numFmtId="171" fontId="103" fillId="79" borderId="74" xfId="0" applyNumberFormat="1" applyFont="1" applyFill="1" applyBorder="1"/>
    <xf numFmtId="171" fontId="103" fillId="79" borderId="75" xfId="0" applyNumberFormat="1" applyFont="1" applyFill="1" applyBorder="1"/>
    <xf numFmtId="171" fontId="104" fillId="0" borderId="29" xfId="0" applyNumberFormat="1" applyFont="1" applyBorder="1"/>
    <xf numFmtId="171" fontId="104" fillId="0" borderId="19" xfId="0" applyNumberFormat="1" applyFont="1" applyBorder="1"/>
    <xf numFmtId="171" fontId="104" fillId="0" borderId="27" xfId="0" applyNumberFormat="1" applyFont="1" applyBorder="1"/>
    <xf numFmtId="171" fontId="104" fillId="0" borderId="31" xfId="0" applyNumberFormat="1" applyFont="1" applyBorder="1"/>
    <xf numFmtId="171" fontId="104" fillId="0" borderId="16" xfId="0" applyNumberFormat="1" applyFont="1" applyBorder="1"/>
    <xf numFmtId="171" fontId="104" fillId="0" borderId="23" xfId="0" applyNumberFormat="1" applyFont="1" applyBorder="1"/>
    <xf numFmtId="171" fontId="104" fillId="0" borderId="25" xfId="0" applyNumberFormat="1" applyFont="1" applyBorder="1"/>
    <xf numFmtId="171" fontId="104" fillId="0" borderId="22" xfId="0" applyNumberFormat="1" applyFont="1" applyBorder="1"/>
    <xf numFmtId="171" fontId="104" fillId="0" borderId="24" xfId="0" applyNumberFormat="1" applyFont="1" applyBorder="1"/>
    <xf numFmtId="171" fontId="104" fillId="0" borderId="76" xfId="0" applyNumberFormat="1" applyFont="1" applyBorder="1"/>
    <xf numFmtId="171" fontId="104" fillId="0" borderId="26" xfId="0" applyNumberFormat="1" applyFont="1" applyBorder="1"/>
    <xf numFmtId="171" fontId="104" fillId="0" borderId="18" xfId="0" applyNumberFormat="1" applyFont="1" applyBorder="1"/>
    <xf numFmtId="171" fontId="103" fillId="0" borderId="29" xfId="0" applyNumberFormat="1" applyFont="1" applyFill="1" applyBorder="1"/>
    <xf numFmtId="171" fontId="103" fillId="0" borderId="19" xfId="0" applyNumberFormat="1" applyFont="1" applyFill="1" applyBorder="1"/>
    <xf numFmtId="171" fontId="103" fillId="0" borderId="27" xfId="0" applyNumberFormat="1" applyFont="1" applyFill="1" applyBorder="1"/>
    <xf numFmtId="171" fontId="103" fillId="80" borderId="73" xfId="0" applyNumberFormat="1" applyFont="1" applyFill="1" applyBorder="1"/>
    <xf numFmtId="171" fontId="103" fillId="80" borderId="74" xfId="0" applyNumberFormat="1" applyFont="1" applyFill="1" applyBorder="1"/>
    <xf numFmtId="171" fontId="103" fillId="80" borderId="75" xfId="0" applyNumberFormat="1" applyFont="1" applyFill="1" applyBorder="1"/>
    <xf numFmtId="169" fontId="105" fillId="0" borderId="16" xfId="176" applyNumberFormat="1" applyFont="1" applyFill="1" applyBorder="1"/>
    <xf numFmtId="169" fontId="78" fillId="42" borderId="16" xfId="176" applyNumberFormat="1" applyFont="1" applyFill="1" applyBorder="1"/>
    <xf numFmtId="0" fontId="71" fillId="0" borderId="16" xfId="742" applyFont="1" applyFill="1" applyBorder="1" applyAlignment="1">
      <alignment wrapText="1"/>
    </xf>
    <xf numFmtId="169" fontId="71" fillId="0" borderId="16" xfId="742" applyNumberFormat="1" applyFont="1" applyFill="1" applyBorder="1" applyAlignment="1">
      <alignment horizontal="right" wrapText="1"/>
    </xf>
    <xf numFmtId="169" fontId="70" fillId="0" borderId="0" xfId="176" applyNumberFormat="1" applyFont="1" applyFill="1" applyBorder="1" applyAlignment="1">
      <alignment horizontal="right" wrapText="1"/>
    </xf>
    <xf numFmtId="169" fontId="78" fillId="0" borderId="16" xfId="176" applyNumberFormat="1" applyFont="1" applyFill="1" applyBorder="1"/>
    <xf numFmtId="169" fontId="68" fillId="0" borderId="16" xfId="176" applyNumberFormat="1" applyFont="1" applyFill="1" applyBorder="1"/>
    <xf numFmtId="0" fontId="9" fillId="0" borderId="0" xfId="744" applyFont="1" applyFill="1" applyBorder="1" applyAlignment="1">
      <alignment horizontal="right" wrapText="1"/>
    </xf>
    <xf numFmtId="0" fontId="9" fillId="0" borderId="0" xfId="744" applyFont="1" applyFill="1" applyBorder="1" applyAlignment="1">
      <alignment horizontal="left" wrapText="1"/>
    </xf>
    <xf numFmtId="168" fontId="5" fillId="0" borderId="0" xfId="176" applyFont="1" applyBorder="1"/>
    <xf numFmtId="169" fontId="73" fillId="0" borderId="16" xfId="176" applyNumberFormat="1" applyFont="1" applyBorder="1"/>
    <xf numFmtId="169" fontId="10" fillId="81" borderId="16" xfId="176" applyNumberFormat="1" applyFont="1" applyFill="1" applyBorder="1" applyAlignment="1" applyProtection="1">
      <alignment horizontal="left" vertical="center"/>
    </xf>
    <xf numFmtId="169" fontId="25" fillId="81" borderId="16" xfId="176" applyNumberFormat="1" applyFont="1" applyFill="1" applyBorder="1" applyAlignment="1">
      <alignment horizontal="right" wrapText="1"/>
    </xf>
    <xf numFmtId="169" fontId="76" fillId="0" borderId="16" xfId="176" applyNumberFormat="1" applyFont="1" applyFill="1" applyBorder="1" applyAlignment="1"/>
    <xf numFmtId="169" fontId="10" fillId="0" borderId="16" xfId="176" applyNumberFormat="1" applyFont="1" applyFill="1" applyBorder="1"/>
    <xf numFmtId="3" fontId="7" fillId="0" borderId="16" xfId="0" applyNumberFormat="1" applyFont="1" applyFill="1" applyBorder="1" applyAlignment="1">
      <alignment horizontal="right"/>
    </xf>
    <xf numFmtId="3" fontId="7" fillId="0" borderId="16" xfId="177" applyNumberFormat="1" applyFont="1" applyFill="1" applyBorder="1" applyAlignment="1">
      <alignment horizontal="right"/>
    </xf>
    <xf numFmtId="169" fontId="10" fillId="0" borderId="16" xfId="176" applyNumberFormat="1" applyFont="1" applyFill="1" applyBorder="1" applyAlignment="1">
      <alignment horizontal="right" vertical="center"/>
    </xf>
    <xf numFmtId="169" fontId="66" fillId="81" borderId="16" xfId="176" applyNumberFormat="1" applyFont="1" applyFill="1" applyBorder="1" applyAlignment="1">
      <alignment vertical="center"/>
    </xf>
    <xf numFmtId="171" fontId="103" fillId="79" borderId="63" xfId="0" applyNumberFormat="1" applyFont="1" applyFill="1" applyBorder="1"/>
    <xf numFmtId="171" fontId="103" fillId="80" borderId="63" xfId="0" applyNumberFormat="1" applyFont="1" applyFill="1" applyBorder="1"/>
    <xf numFmtId="169" fontId="5" fillId="0" borderId="0" xfId="176" applyNumberFormat="1" applyFont="1" applyFill="1" applyBorder="1" applyAlignment="1">
      <alignment horizontal="right" vertical="center" wrapText="1"/>
    </xf>
    <xf numFmtId="0" fontId="9" fillId="0" borderId="16" xfId="760" applyFont="1" applyFill="1" applyBorder="1" applyAlignment="1">
      <alignment horizontal="left" wrapText="1"/>
    </xf>
    <xf numFmtId="0" fontId="104" fillId="0" borderId="68" xfId="0" applyFont="1" applyFill="1" applyBorder="1" applyAlignment="1">
      <alignment horizontal="left" indent="2"/>
    </xf>
    <xf numFmtId="1" fontId="5" fillId="0" borderId="0" xfId="0" applyNumberFormat="1" applyFont="1"/>
    <xf numFmtId="169" fontId="106" fillId="0" borderId="16" xfId="176" applyNumberFormat="1" applyFont="1" applyFill="1" applyBorder="1"/>
    <xf numFmtId="169" fontId="75" fillId="42" borderId="16" xfId="176" applyNumberFormat="1" applyFont="1" applyFill="1" applyBorder="1"/>
    <xf numFmtId="169" fontId="67" fillId="0" borderId="16" xfId="176" applyNumberFormat="1" applyFont="1" applyFill="1" applyBorder="1"/>
    <xf numFmtId="169" fontId="20" fillId="42" borderId="16" xfId="176" applyNumberFormat="1" applyFont="1" applyFill="1" applyBorder="1"/>
    <xf numFmtId="1" fontId="5" fillId="0" borderId="0" xfId="0" applyNumberFormat="1" applyFont="1" applyFill="1"/>
    <xf numFmtId="169" fontId="5" fillId="0" borderId="0" xfId="0" applyNumberFormat="1" applyFont="1" applyFill="1"/>
    <xf numFmtId="1" fontId="7" fillId="0" borderId="0" xfId="0" applyNumberFormat="1" applyFont="1"/>
    <xf numFmtId="169" fontId="72" fillId="79" borderId="16" xfId="176" applyNumberFormat="1" applyFont="1" applyFill="1" applyBorder="1" applyAlignment="1">
      <alignment wrapText="1"/>
    </xf>
    <xf numFmtId="3" fontId="106" fillId="0" borderId="16" xfId="0" applyNumberFormat="1" applyFont="1" applyFill="1" applyBorder="1"/>
    <xf numFmtId="3" fontId="75" fillId="42" borderId="16" xfId="176" applyNumberFormat="1" applyFont="1" applyFill="1" applyBorder="1"/>
    <xf numFmtId="3" fontId="70" fillId="0" borderId="16" xfId="176" applyNumberFormat="1" applyFont="1" applyFill="1" applyBorder="1" applyAlignment="1">
      <alignment horizontal="right" wrapText="1"/>
    </xf>
    <xf numFmtId="168" fontId="5" fillId="42" borderId="16" xfId="176" applyNumberFormat="1" applyFont="1" applyFill="1" applyBorder="1"/>
    <xf numFmtId="37" fontId="5" fillId="0" borderId="77" xfId="0" applyNumberFormat="1" applyFont="1" applyBorder="1" applyAlignment="1" applyProtection="1">
      <alignment horizontal="left" vertical="center"/>
    </xf>
    <xf numFmtId="37" fontId="5" fillId="0" borderId="78" xfId="0" applyNumberFormat="1" applyFont="1" applyBorder="1" applyAlignment="1" applyProtection="1">
      <alignment horizontal="left" vertical="center"/>
    </xf>
    <xf numFmtId="37" fontId="5" fillId="0" borderId="47" xfId="0" applyNumberFormat="1" applyFont="1" applyBorder="1" applyAlignment="1" applyProtection="1">
      <alignment horizontal="left" vertical="center"/>
    </xf>
    <xf numFmtId="173" fontId="90" fillId="0" borderId="16" xfId="0" applyNumberFormat="1" applyFont="1" applyBorder="1"/>
    <xf numFmtId="1" fontId="78" fillId="0" borderId="0" xfId="0" applyNumberFormat="1" applyFont="1"/>
    <xf numFmtId="167" fontId="10" fillId="79" borderId="22" xfId="177" applyFont="1" applyFill="1" applyBorder="1" applyAlignment="1" applyProtection="1">
      <alignment horizontal="center"/>
    </xf>
    <xf numFmtId="167" fontId="10" fillId="79" borderId="19" xfId="177" applyFont="1" applyFill="1" applyBorder="1" applyAlignment="1" applyProtection="1">
      <alignment horizontal="center"/>
    </xf>
    <xf numFmtId="167" fontId="10" fillId="79" borderId="26" xfId="177" applyFont="1" applyFill="1" applyBorder="1" applyAlignment="1" applyProtection="1">
      <alignment horizontal="center"/>
    </xf>
    <xf numFmtId="37" fontId="10" fillId="79" borderId="22" xfId="0" applyNumberFormat="1" applyFont="1" applyFill="1" applyBorder="1" applyAlignment="1" applyProtection="1">
      <alignment vertical="center"/>
    </xf>
    <xf numFmtId="37" fontId="10" fillId="79" borderId="24" xfId="0" applyNumberFormat="1" applyFont="1" applyFill="1" applyBorder="1" applyAlignment="1" applyProtection="1">
      <alignment horizontal="center" vertical="center"/>
    </xf>
    <xf numFmtId="167" fontId="10" fillId="79" borderId="26" xfId="177" applyFont="1" applyFill="1" applyBorder="1" applyAlignment="1" applyProtection="1">
      <alignment vertical="center"/>
    </xf>
    <xf numFmtId="167" fontId="10" fillId="79" borderId="18" xfId="177" applyFont="1" applyFill="1" applyBorder="1" applyAlignment="1" applyProtection="1">
      <alignment horizontal="center" vertical="center"/>
    </xf>
    <xf numFmtId="167" fontId="10" fillId="79" borderId="19" xfId="177" applyFont="1" applyFill="1" applyBorder="1" applyAlignment="1" applyProtection="1">
      <alignment horizontal="left" vertical="center"/>
    </xf>
    <xf numFmtId="167" fontId="10" fillId="79" borderId="18" xfId="177" applyFont="1" applyFill="1" applyBorder="1" applyAlignment="1" applyProtection="1">
      <alignment horizontal="left" vertical="center"/>
    </xf>
    <xf numFmtId="0" fontId="5" fillId="0" borderId="0" xfId="0" applyFont="1" applyAlignment="1"/>
    <xf numFmtId="169" fontId="66" fillId="0" borderId="16" xfId="176" applyNumberFormat="1" applyFont="1" applyBorder="1" applyAlignment="1">
      <alignment vertical="center"/>
    </xf>
    <xf numFmtId="169" fontId="66" fillId="0" borderId="0" xfId="176" applyNumberFormat="1" applyFont="1" applyBorder="1" applyAlignment="1">
      <alignment vertical="center"/>
    </xf>
    <xf numFmtId="169" fontId="66" fillId="0" borderId="0" xfId="176" applyNumberFormat="1" applyFont="1" applyBorder="1"/>
    <xf numFmtId="0" fontId="5" fillId="79" borderId="16" xfId="0" applyFont="1" applyFill="1" applyBorder="1" applyAlignment="1"/>
    <xf numFmtId="169" fontId="7" fillId="0" borderId="16" xfId="176" applyNumberFormat="1" applyFont="1" applyBorder="1" applyAlignment="1"/>
    <xf numFmtId="169" fontId="102" fillId="0" borderId="16" xfId="176" applyNumberFormat="1" applyFont="1" applyFill="1" applyBorder="1"/>
    <xf numFmtId="37" fontId="5" fillId="79" borderId="62" xfId="0" applyNumberFormat="1" applyFont="1" applyFill="1" applyBorder="1" applyAlignment="1" applyProtection="1">
      <alignment horizontal="center"/>
    </xf>
    <xf numFmtId="37" fontId="5" fillId="79" borderId="49" xfId="0" applyNumberFormat="1" applyFont="1" applyFill="1" applyBorder="1" applyAlignment="1" applyProtection="1">
      <alignment horizontal="center"/>
    </xf>
    <xf numFmtId="37" fontId="5" fillId="79" borderId="33" xfId="0" applyNumberFormat="1" applyFont="1" applyFill="1" applyBorder="1" applyAlignment="1" applyProtection="1">
      <alignment horizontal="center"/>
    </xf>
    <xf numFmtId="37" fontId="5" fillId="79" borderId="70" xfId="0" applyNumberFormat="1" applyFont="1" applyFill="1" applyBorder="1" applyAlignment="1" applyProtection="1">
      <alignment horizontal="center"/>
    </xf>
    <xf numFmtId="169" fontId="5" fillId="79" borderId="33" xfId="176" applyNumberFormat="1" applyFont="1" applyFill="1" applyBorder="1" applyAlignment="1" applyProtection="1">
      <alignment horizontal="center"/>
    </xf>
    <xf numFmtId="169" fontId="5" fillId="79" borderId="70" xfId="176" applyNumberFormat="1" applyFont="1" applyFill="1" applyBorder="1" applyAlignment="1" applyProtection="1">
      <alignment horizontal="center"/>
    </xf>
    <xf numFmtId="169" fontId="5" fillId="79" borderId="64" xfId="176" applyNumberFormat="1" applyFont="1" applyFill="1" applyBorder="1" applyAlignment="1" applyProtection="1">
      <alignment horizontal="center"/>
    </xf>
    <xf numFmtId="37" fontId="5" fillId="0" borderId="35" xfId="0" applyNumberFormat="1" applyFont="1" applyBorder="1" applyAlignment="1" applyProtection="1">
      <alignment horizontal="left" vertical="center"/>
    </xf>
    <xf numFmtId="167" fontId="5" fillId="79" borderId="49" xfId="177" applyFont="1" applyFill="1" applyBorder="1" applyAlignment="1" applyProtection="1">
      <alignment horizontal="center"/>
    </xf>
    <xf numFmtId="37" fontId="7" fillId="0" borderId="68" xfId="0" applyNumberFormat="1" applyFont="1" applyFill="1" applyBorder="1" applyAlignment="1" applyProtection="1">
      <alignment horizontal="right" vertical="center"/>
    </xf>
    <xf numFmtId="37" fontId="7" fillId="0" borderId="54" xfId="0" applyNumberFormat="1" applyFont="1" applyFill="1" applyBorder="1" applyAlignment="1" applyProtection="1">
      <alignment horizontal="right" vertical="center"/>
    </xf>
    <xf numFmtId="37" fontId="7" fillId="0" borderId="80" xfId="0" applyNumberFormat="1" applyFont="1" applyFill="1" applyBorder="1" applyAlignment="1" applyProtection="1">
      <alignment horizontal="right" vertical="center"/>
    </xf>
    <xf numFmtId="167" fontId="5" fillId="79" borderId="70" xfId="177" applyFont="1" applyFill="1" applyBorder="1" applyAlignment="1" applyProtection="1">
      <alignment horizontal="center"/>
    </xf>
    <xf numFmtId="41" fontId="5" fillId="0" borderId="0" xfId="204" applyFont="1"/>
    <xf numFmtId="41" fontId="6" fillId="0" borderId="0" xfId="204" applyFont="1"/>
    <xf numFmtId="0" fontId="100" fillId="0" borderId="0" xfId="0" applyFont="1" applyFill="1" applyBorder="1"/>
    <xf numFmtId="173" fontId="0" fillId="0" borderId="16" xfId="0" applyNumberFormat="1" applyBorder="1"/>
    <xf numFmtId="3" fontId="5" fillId="0" borderId="0" xfId="0" applyNumberFormat="1" applyFont="1" applyAlignment="1">
      <alignment vertical="center"/>
    </xf>
    <xf numFmtId="169" fontId="72" fillId="0" borderId="16" xfId="176" applyNumberFormat="1" applyFont="1" applyFill="1" applyBorder="1" applyAlignment="1">
      <alignment horizontal="center" wrapText="1"/>
    </xf>
    <xf numFmtId="41" fontId="111" fillId="0" borderId="0" xfId="177" quotePrefix="1" applyNumberFormat="1" applyFont="1" applyAlignment="1">
      <alignment vertical="center"/>
    </xf>
    <xf numFmtId="0" fontId="100" fillId="84" borderId="0" xfId="0" applyFont="1" applyFill="1" applyAlignment="1">
      <alignment vertical="center"/>
    </xf>
    <xf numFmtId="0" fontId="84" fillId="84" borderId="0" xfId="0" applyFont="1" applyFill="1" applyAlignment="1">
      <alignment horizontal="left" vertical="center"/>
    </xf>
    <xf numFmtId="0" fontId="100" fillId="84" borderId="0" xfId="0" applyFont="1" applyFill="1" applyAlignment="1">
      <alignment horizontal="right" vertical="center"/>
    </xf>
    <xf numFmtId="0" fontId="10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12" fillId="0" borderId="0" xfId="0" applyNumberFormat="1" applyFont="1" applyAlignment="1">
      <alignment horizontal="right" vertical="center"/>
    </xf>
    <xf numFmtId="0" fontId="100" fillId="0" borderId="97" xfId="0" applyFont="1" applyBorder="1" applyAlignment="1">
      <alignment vertical="center"/>
    </xf>
    <xf numFmtId="0" fontId="108" fillId="82" borderId="98" xfId="0" applyFont="1" applyFill="1" applyBorder="1" applyAlignment="1">
      <alignment vertical="center"/>
    </xf>
    <xf numFmtId="3" fontId="108" fillId="82" borderId="98" xfId="0" applyNumberFormat="1" applyFont="1" applyFill="1" applyBorder="1" applyAlignment="1">
      <alignment horizontal="right" vertical="center"/>
    </xf>
    <xf numFmtId="0" fontId="100" fillId="0" borderId="0" xfId="0" applyFont="1" applyBorder="1" applyAlignment="1">
      <alignment vertical="center"/>
    </xf>
    <xf numFmtId="0" fontId="100" fillId="0" borderId="30" xfId="0" applyFont="1" applyBorder="1" applyAlignment="1">
      <alignment vertical="center"/>
    </xf>
    <xf numFmtId="3" fontId="108" fillId="0" borderId="30" xfId="0" applyNumberFormat="1" applyFont="1" applyBorder="1" applyAlignment="1">
      <alignment horizontal="right" vertical="center"/>
    </xf>
    <xf numFmtId="0" fontId="108" fillId="82" borderId="30" xfId="0" applyFont="1" applyFill="1" applyBorder="1" applyAlignment="1">
      <alignment horizontal="center" vertical="center" wrapText="1"/>
    </xf>
    <xf numFmtId="37" fontId="5" fillId="79" borderId="62" xfId="0" applyNumberFormat="1" applyFont="1" applyFill="1" applyBorder="1" applyAlignment="1" applyProtection="1">
      <alignment horizontal="center" vertical="center"/>
    </xf>
    <xf numFmtId="0" fontId="0" fillId="0" borderId="16" xfId="0" applyBorder="1"/>
    <xf numFmtId="0" fontId="100" fillId="83" borderId="16" xfId="0" applyFont="1" applyFill="1" applyBorder="1" applyAlignment="1">
      <alignment horizontal="center"/>
    </xf>
    <xf numFmtId="173" fontId="100" fillId="83" borderId="16" xfId="0" applyNumberFormat="1" applyFont="1" applyFill="1" applyBorder="1"/>
    <xf numFmtId="169" fontId="5" fillId="79" borderId="16" xfId="176" applyNumberFormat="1" applyFont="1" applyFill="1" applyBorder="1"/>
    <xf numFmtId="169" fontId="7" fillId="79" borderId="16" xfId="176" applyNumberFormat="1" applyFont="1" applyFill="1" applyBorder="1" applyAlignment="1">
      <alignment horizontal="center"/>
    </xf>
    <xf numFmtId="169" fontId="5" fillId="79" borderId="16" xfId="176" applyNumberFormat="1" applyFont="1" applyFill="1" applyBorder="1" applyAlignment="1">
      <alignment vertical="center"/>
    </xf>
    <xf numFmtId="37" fontId="5" fillId="79" borderId="51" xfId="0" quotePrefix="1" applyNumberFormat="1" applyFont="1" applyFill="1" applyBorder="1" applyAlignment="1" applyProtection="1">
      <alignment horizontal="center" vertical="center"/>
    </xf>
    <xf numFmtId="37" fontId="5" fillId="79" borderId="61" xfId="0" applyNumberFormat="1" applyFont="1" applyFill="1" applyBorder="1" applyAlignment="1" applyProtection="1">
      <alignment vertical="center"/>
    </xf>
    <xf numFmtId="0" fontId="77" fillId="0" borderId="33" xfId="0" applyFont="1" applyBorder="1" applyAlignment="1">
      <alignment horizontal="center"/>
    </xf>
    <xf numFmtId="0" fontId="77" fillId="0" borderId="46" xfId="0" applyFont="1" applyBorder="1" applyAlignment="1">
      <alignment horizontal="center"/>
    </xf>
    <xf numFmtId="0" fontId="77" fillId="0" borderId="72" xfId="0" applyFont="1" applyBorder="1" applyAlignment="1">
      <alignment horizontal="center"/>
    </xf>
    <xf numFmtId="0" fontId="77" fillId="0" borderId="71" xfId="0" applyFont="1" applyBorder="1" applyAlignment="1">
      <alignment horizontal="center"/>
    </xf>
    <xf numFmtId="167" fontId="7" fillId="0" borderId="0" xfId="800" applyFont="1" applyAlignment="1">
      <alignment horizontal="left" vertical="center"/>
    </xf>
    <xf numFmtId="37" fontId="5" fillId="0" borderId="0" xfId="0" applyNumberFormat="1" applyFont="1" applyAlignment="1">
      <alignment horizontal="left" vertical="center"/>
    </xf>
    <xf numFmtId="171" fontId="104" fillId="0" borderId="0" xfId="0" applyNumberFormat="1" applyFont="1" applyBorder="1"/>
    <xf numFmtId="171" fontId="104" fillId="0" borderId="31" xfId="0" applyNumberFormat="1" applyFont="1" applyFill="1" applyBorder="1"/>
    <xf numFmtId="171" fontId="104" fillId="0" borderId="16" xfId="0" applyNumberFormat="1" applyFont="1" applyFill="1" applyBorder="1"/>
    <xf numFmtId="171" fontId="104" fillId="0" borderId="23" xfId="0" applyNumberFormat="1" applyFont="1" applyFill="1" applyBorder="1"/>
    <xf numFmtId="0" fontId="5" fillId="0" borderId="29" xfId="0" applyFont="1" applyFill="1" applyBorder="1"/>
    <xf numFmtId="0" fontId="5" fillId="0" borderId="19" xfId="0" applyFont="1" applyFill="1" applyBorder="1"/>
    <xf numFmtId="0" fontId="5" fillId="0" borderId="27" xfId="0" applyFont="1" applyFill="1" applyBorder="1"/>
    <xf numFmtId="171" fontId="104" fillId="0" borderId="25" xfId="0" applyNumberFormat="1" applyFont="1" applyFill="1" applyBorder="1"/>
    <xf numFmtId="171" fontId="104" fillId="0" borderId="22" xfId="0" applyNumberFormat="1" applyFont="1" applyFill="1" applyBorder="1"/>
    <xf numFmtId="171" fontId="104" fillId="0" borderId="24" xfId="0" applyNumberFormat="1" applyFont="1" applyFill="1" applyBorder="1"/>
    <xf numFmtId="0" fontId="104" fillId="0" borderId="67" xfId="0" applyFont="1" applyFill="1" applyBorder="1" applyAlignment="1">
      <alignment horizontal="left" indent="2"/>
    </xf>
    <xf numFmtId="0" fontId="104" fillId="0" borderId="69" xfId="0" applyFont="1" applyFill="1" applyBorder="1" applyAlignment="1">
      <alignment horizontal="left" indent="2"/>
    </xf>
    <xf numFmtId="167" fontId="5" fillId="0" borderId="33" xfId="800" applyFont="1" applyBorder="1" applyAlignment="1">
      <alignment horizontal="left" vertical="center"/>
    </xf>
    <xf numFmtId="167" fontId="5" fillId="0" borderId="65" xfId="800" applyFont="1" applyBorder="1" applyAlignment="1">
      <alignment vertical="center"/>
    </xf>
    <xf numFmtId="167" fontId="5" fillId="0" borderId="65" xfId="800" applyFont="1" applyBorder="1" applyAlignment="1">
      <alignment horizontal="left" vertical="center"/>
    </xf>
    <xf numFmtId="167" fontId="5" fillId="0" borderId="66" xfId="800" applyFont="1" applyBorder="1" applyAlignment="1">
      <alignment horizontal="right" vertical="center"/>
    </xf>
    <xf numFmtId="167" fontId="5" fillId="0" borderId="51" xfId="800" applyFont="1" applyBorder="1" applyAlignment="1">
      <alignment horizontal="left" vertical="center"/>
    </xf>
    <xf numFmtId="167" fontId="5" fillId="0" borderId="34" xfId="800" applyFont="1" applyBorder="1" applyAlignment="1">
      <alignment horizontal="center" vertical="center"/>
    </xf>
    <xf numFmtId="173" fontId="107" fillId="0" borderId="35" xfId="0" applyNumberFormat="1" applyFont="1" applyFill="1" applyBorder="1" applyAlignment="1">
      <alignment horizontal="center" vertical="center"/>
    </xf>
    <xf numFmtId="173" fontId="107" fillId="0" borderId="79" xfId="0" applyNumberFormat="1" applyFont="1" applyFill="1" applyBorder="1" applyAlignment="1">
      <alignment horizontal="center" vertical="center"/>
    </xf>
    <xf numFmtId="173" fontId="107" fillId="0" borderId="78" xfId="0" applyNumberFormat="1" applyFont="1" applyFill="1" applyBorder="1" applyAlignment="1">
      <alignment horizontal="center" vertical="center"/>
    </xf>
    <xf numFmtId="173" fontId="107" fillId="0" borderId="68" xfId="0" applyNumberFormat="1" applyFont="1" applyFill="1" applyBorder="1" applyAlignment="1">
      <alignment horizontal="center" vertical="center"/>
    </xf>
    <xf numFmtId="173" fontId="107" fillId="0" borderId="47" xfId="0" applyNumberFormat="1" applyFont="1" applyFill="1" applyBorder="1" applyAlignment="1">
      <alignment horizontal="center" vertical="center"/>
    </xf>
    <xf numFmtId="37" fontId="7" fillId="0" borderId="69" xfId="0" applyNumberFormat="1" applyFont="1" applyFill="1" applyBorder="1" applyAlignment="1" applyProtection="1">
      <alignment horizontal="right" vertical="center"/>
    </xf>
    <xf numFmtId="37" fontId="7" fillId="0" borderId="48" xfId="0" applyNumberFormat="1" applyFont="1" applyFill="1" applyBorder="1" applyAlignment="1" applyProtection="1">
      <alignment horizontal="right" vertical="center"/>
    </xf>
    <xf numFmtId="37" fontId="7" fillId="0" borderId="41" xfId="0" applyNumberFormat="1" applyFont="1" applyFill="1" applyBorder="1" applyAlignment="1" applyProtection="1">
      <alignment horizontal="center" vertical="center"/>
    </xf>
    <xf numFmtId="173" fontId="11" fillId="0" borderId="19" xfId="0" applyNumberFormat="1" applyFont="1" applyFill="1" applyBorder="1" applyAlignment="1">
      <alignment horizontal="center" vertical="center"/>
    </xf>
    <xf numFmtId="173" fontId="11" fillId="0" borderId="39" xfId="0" applyNumberFormat="1" applyFont="1" applyFill="1" applyBorder="1" applyAlignment="1">
      <alignment horizontal="center" vertical="center"/>
    </xf>
    <xf numFmtId="173" fontId="11" fillId="0" borderId="68" xfId="0" applyNumberFormat="1" applyFont="1" applyFill="1" applyBorder="1"/>
    <xf numFmtId="173" fontId="11" fillId="0" borderId="16" xfId="0" applyNumberFormat="1" applyFont="1" applyFill="1" applyBorder="1" applyAlignment="1">
      <alignment horizontal="center" vertical="center"/>
    </xf>
    <xf numFmtId="173" fontId="11" fillId="0" borderId="99" xfId="0" applyNumberFormat="1" applyFont="1" applyFill="1" applyBorder="1" applyAlignment="1">
      <alignment horizontal="center" vertical="center"/>
    </xf>
    <xf numFmtId="173" fontId="11" fillId="0" borderId="82" xfId="0" applyNumberFormat="1" applyFont="1" applyFill="1" applyBorder="1" applyAlignment="1">
      <alignment horizontal="center" vertical="center"/>
    </xf>
    <xf numFmtId="173" fontId="11" fillId="0" borderId="22" xfId="0" applyNumberFormat="1" applyFont="1" applyFill="1" applyBorder="1" applyAlignment="1">
      <alignment horizontal="center" vertical="center"/>
    </xf>
    <xf numFmtId="173" fontId="11" fillId="0" borderId="55" xfId="0" applyNumberFormat="1" applyFont="1" applyFill="1" applyBorder="1" applyAlignment="1">
      <alignment horizontal="center" vertical="center"/>
    </xf>
    <xf numFmtId="0" fontId="104" fillId="0" borderId="70" xfId="0" applyFont="1" applyFill="1" applyBorder="1" applyAlignment="1">
      <alignment horizontal="left" indent="2"/>
    </xf>
    <xf numFmtId="171" fontId="104" fillId="0" borderId="29" xfId="0" applyNumberFormat="1" applyFont="1" applyFill="1" applyBorder="1"/>
    <xf numFmtId="171" fontId="104" fillId="0" borderId="19" xfId="0" applyNumberFormat="1" applyFont="1" applyFill="1" applyBorder="1"/>
    <xf numFmtId="171" fontId="104" fillId="0" borderId="27" xfId="0" applyNumberFormat="1" applyFont="1" applyFill="1" applyBorder="1"/>
    <xf numFmtId="171" fontId="104" fillId="0" borderId="28" xfId="0" applyNumberFormat="1" applyFont="1" applyFill="1" applyBorder="1"/>
    <xf numFmtId="171" fontId="104" fillId="0" borderId="76" xfId="0" applyNumberFormat="1" applyFont="1" applyFill="1" applyBorder="1"/>
    <xf numFmtId="171" fontId="104" fillId="0" borderId="26" xfId="0" applyNumberFormat="1" applyFont="1" applyFill="1" applyBorder="1"/>
    <xf numFmtId="171" fontId="104" fillId="0" borderId="18" xfId="0" applyNumberFormat="1" applyFont="1" applyFill="1" applyBorder="1"/>
    <xf numFmtId="171" fontId="104" fillId="0" borderId="30" xfId="0" applyNumberFormat="1" applyFont="1" applyFill="1" applyBorder="1"/>
    <xf numFmtId="171" fontId="104" fillId="0" borderId="0" xfId="0" applyNumberFormat="1" applyFont="1" applyFill="1" applyBorder="1"/>
    <xf numFmtId="171" fontId="104" fillId="0" borderId="70" xfId="0" applyNumberFormat="1" applyFont="1" applyFill="1" applyBorder="1"/>
    <xf numFmtId="0" fontId="104" fillId="0" borderId="79" xfId="0" applyFont="1" applyBorder="1" applyAlignment="1">
      <alignment horizontal="left" indent="2"/>
    </xf>
    <xf numFmtId="171" fontId="104" fillId="0" borderId="38" xfId="0" applyNumberFormat="1" applyFont="1" applyBorder="1"/>
    <xf numFmtId="0" fontId="5" fillId="0" borderId="38" xfId="0" applyFont="1" applyBorder="1"/>
    <xf numFmtId="0" fontId="5" fillId="0" borderId="68" xfId="0" applyFont="1" applyBorder="1"/>
    <xf numFmtId="0" fontId="77" fillId="0" borderId="100" xfId="0" applyFont="1" applyFill="1" applyBorder="1" applyAlignment="1">
      <alignment horizontal="center"/>
    </xf>
    <xf numFmtId="0" fontId="77" fillId="0" borderId="74" xfId="0" applyFont="1" applyFill="1" applyBorder="1" applyAlignment="1">
      <alignment horizontal="center"/>
    </xf>
    <xf numFmtId="0" fontId="77" fillId="0" borderId="75" xfId="0" applyFont="1" applyFill="1" applyBorder="1" applyAlignment="1">
      <alignment horizontal="center"/>
    </xf>
    <xf numFmtId="0" fontId="77" fillId="0" borderId="34" xfId="0" applyFont="1" applyFill="1" applyBorder="1" applyAlignment="1">
      <alignment horizontal="center"/>
    </xf>
    <xf numFmtId="171" fontId="104" fillId="0" borderId="41" xfId="0" applyNumberFormat="1" applyFont="1" applyBorder="1"/>
    <xf numFmtId="171" fontId="103" fillId="79" borderId="100" xfId="0" applyNumberFormat="1" applyFont="1" applyFill="1" applyBorder="1"/>
    <xf numFmtId="171" fontId="104" fillId="0" borderId="82" xfId="0" applyNumberFormat="1" applyFont="1" applyBorder="1"/>
    <xf numFmtId="171" fontId="104" fillId="0" borderId="83" xfId="0" applyNumberFormat="1" applyFont="1" applyBorder="1"/>
    <xf numFmtId="171" fontId="103" fillId="80" borderId="100" xfId="0" applyNumberFormat="1" applyFont="1" applyFill="1" applyBorder="1"/>
    <xf numFmtId="169" fontId="7" fillId="0" borderId="0" xfId="176" applyNumberFormat="1" applyFont="1" applyFill="1"/>
    <xf numFmtId="169" fontId="5" fillId="0" borderId="0" xfId="176" applyNumberFormat="1" applyFont="1" applyFill="1"/>
    <xf numFmtId="168" fontId="5" fillId="0" borderId="0" xfId="176" applyNumberFormat="1" applyFont="1" applyFill="1"/>
    <xf numFmtId="169" fontId="24" fillId="0" borderId="16" xfId="176" applyNumberFormat="1" applyFont="1" applyFill="1" applyBorder="1" applyAlignment="1"/>
    <xf numFmtId="169" fontId="10" fillId="79" borderId="16" xfId="176" applyNumberFormat="1" applyFont="1" applyFill="1" applyBorder="1" applyAlignment="1"/>
    <xf numFmtId="169" fontId="10" fillId="79" borderId="16" xfId="176" applyNumberFormat="1" applyFont="1" applyFill="1" applyBorder="1"/>
    <xf numFmtId="169" fontId="5" fillId="0" borderId="16" xfId="176" applyNumberFormat="1" applyFont="1" applyFill="1" applyBorder="1" applyAlignment="1">
      <alignment horizontal="right" vertical="center" wrapText="1"/>
    </xf>
    <xf numFmtId="169" fontId="5" fillId="0" borderId="16" xfId="586" applyNumberFormat="1" applyFont="1" applyFill="1" applyBorder="1" applyAlignment="1">
      <alignment vertical="center"/>
    </xf>
    <xf numFmtId="167" fontId="5" fillId="0" borderId="0" xfId="0" applyNumberFormat="1" applyFont="1" applyAlignment="1">
      <alignment vertical="center"/>
    </xf>
    <xf numFmtId="169" fontId="10" fillId="79" borderId="19" xfId="176" applyNumberFormat="1" applyFont="1" applyFill="1" applyBorder="1" applyAlignment="1">
      <alignment horizontal="center" vertical="center" wrapText="1" shrinkToFit="1"/>
    </xf>
    <xf numFmtId="169" fontId="66" fillId="79" borderId="24" xfId="176" applyNumberFormat="1" applyFont="1" applyFill="1" applyBorder="1" applyAlignment="1">
      <alignment vertical="center"/>
    </xf>
    <xf numFmtId="0" fontId="2" fillId="0" borderId="0" xfId="0" applyFont="1" applyAlignment="1" applyProtection="1">
      <alignment horizontal="left" vertical="center" indent="3"/>
    </xf>
    <xf numFmtId="0" fontId="2" fillId="0" borderId="0" xfId="0" applyFont="1" applyAlignment="1" applyProtection="1">
      <alignment horizontal="left" vertical="center" indent="1"/>
    </xf>
    <xf numFmtId="169" fontId="102" fillId="0" borderId="16" xfId="176" applyNumberFormat="1" applyFont="1" applyFill="1" applyBorder="1" applyAlignment="1">
      <alignment horizontal="left"/>
    </xf>
    <xf numFmtId="3" fontId="7" fillId="0" borderId="49" xfId="0" applyNumberFormat="1" applyFont="1" applyFill="1" applyBorder="1" applyAlignment="1" applyProtection="1">
      <alignment horizontal="center" vertical="center"/>
    </xf>
    <xf numFmtId="3" fontId="7" fillId="0" borderId="50" xfId="0" quotePrefix="1" applyNumberFormat="1" applyFont="1" applyFill="1" applyBorder="1" applyAlignment="1" applyProtection="1">
      <alignment horizontal="center" vertical="center"/>
    </xf>
    <xf numFmtId="3" fontId="108" fillId="0" borderId="30" xfId="0" applyNumberFormat="1" applyFont="1" applyFill="1" applyBorder="1" applyAlignment="1">
      <alignment horizontal="right" vertical="center"/>
    </xf>
    <xf numFmtId="169" fontId="5" fillId="0" borderId="0" xfId="176" applyNumberFormat="1" applyFont="1" applyFill="1" applyBorder="1"/>
    <xf numFmtId="169" fontId="7" fillId="0" borderId="0" xfId="176" applyNumberFormat="1" applyFont="1" applyFill="1" applyBorder="1" applyAlignment="1">
      <alignment vertical="center"/>
    </xf>
    <xf numFmtId="169" fontId="7" fillId="0" borderId="0" xfId="176" applyNumberFormat="1" applyFont="1" applyFill="1" applyBorder="1" applyAlignment="1">
      <alignment horizontal="center" vertical="center" wrapText="1"/>
    </xf>
    <xf numFmtId="169" fontId="10" fillId="0" borderId="0" xfId="176" applyNumberFormat="1" applyFont="1" applyFill="1" applyBorder="1" applyAlignment="1">
      <alignment horizontal="center" vertical="center" wrapText="1" shrinkToFit="1"/>
    </xf>
    <xf numFmtId="177" fontId="90" fillId="0" borderId="0" xfId="0" applyNumberFormat="1" applyFont="1" applyBorder="1"/>
    <xf numFmtId="177" fontId="5" fillId="0" borderId="0" xfId="0" applyNumberFormat="1" applyFont="1"/>
    <xf numFmtId="177" fontId="5" fillId="0" borderId="0" xfId="0" applyNumberFormat="1" applyFont="1" applyBorder="1"/>
    <xf numFmtId="37" fontId="2" fillId="0" borderId="38" xfId="0" applyNumberFormat="1" applyFont="1" applyFill="1" applyBorder="1" applyAlignment="1" applyProtection="1">
      <alignment horizontal="right" vertical="center"/>
    </xf>
    <xf numFmtId="37" fontId="5" fillId="0" borderId="0" xfId="0" applyNumberFormat="1" applyFont="1" applyBorder="1"/>
    <xf numFmtId="37" fontId="5" fillId="0" borderId="0" xfId="0" applyNumberFormat="1" applyFont="1"/>
    <xf numFmtId="0" fontId="104" fillId="0" borderId="0" xfId="0" applyFont="1" applyFill="1" applyBorder="1" applyAlignment="1">
      <alignment horizontal="left" indent="2"/>
    </xf>
    <xf numFmtId="0" fontId="103" fillId="0" borderId="0" xfId="0" applyFont="1" applyFill="1" applyBorder="1" applyAlignment="1">
      <alignment horizontal="left" indent="1"/>
    </xf>
    <xf numFmtId="0" fontId="5" fillId="0" borderId="0" xfId="0" applyFont="1" applyFill="1" applyBorder="1"/>
    <xf numFmtId="0" fontId="103" fillId="0" borderId="0" xfId="0" applyFont="1" applyFill="1" applyBorder="1" applyAlignment="1">
      <alignment horizontal="left"/>
    </xf>
    <xf numFmtId="3" fontId="67" fillId="0" borderId="58" xfId="0" applyNumberFormat="1" applyFont="1" applyFill="1" applyBorder="1" applyAlignment="1">
      <alignment horizontal="center" vertical="center"/>
    </xf>
    <xf numFmtId="3" fontId="67" fillId="0" borderId="59" xfId="0" applyNumberFormat="1" applyFont="1" applyFill="1" applyBorder="1" applyAlignment="1">
      <alignment horizontal="center" vertical="center"/>
    </xf>
    <xf numFmtId="3" fontId="67" fillId="0" borderId="45" xfId="0" applyNumberFormat="1" applyFont="1" applyFill="1" applyBorder="1" applyAlignment="1">
      <alignment horizontal="center" vertical="center"/>
    </xf>
    <xf numFmtId="173" fontId="107" fillId="0" borderId="0" xfId="0" applyNumberFormat="1" applyFont="1"/>
    <xf numFmtId="42" fontId="5" fillId="0" borderId="0" xfId="802" applyFont="1"/>
    <xf numFmtId="3" fontId="7" fillId="0" borderId="56" xfId="176" quotePrefix="1" applyNumberFormat="1" applyFont="1" applyFill="1" applyBorder="1" applyAlignment="1">
      <alignment horizontal="center" vertical="center"/>
    </xf>
    <xf numFmtId="3" fontId="7" fillId="0" borderId="49" xfId="176" applyNumberFormat="1" applyFont="1" applyFill="1" applyBorder="1" applyAlignment="1">
      <alignment horizontal="center" vertical="center"/>
    </xf>
    <xf numFmtId="3" fontId="7" fillId="0" borderId="50" xfId="176" applyNumberFormat="1" applyFont="1" applyFill="1" applyBorder="1" applyAlignment="1">
      <alignment horizontal="center" vertical="center"/>
    </xf>
    <xf numFmtId="0" fontId="7" fillId="0" borderId="46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3" fontId="68" fillId="0" borderId="58" xfId="0" applyNumberFormat="1" applyFont="1" applyFill="1" applyBorder="1" applyAlignment="1">
      <alignment horizontal="center" vertical="center"/>
    </xf>
    <xf numFmtId="3" fontId="68" fillId="0" borderId="81" xfId="0" applyNumberFormat="1" applyFont="1" applyFill="1" applyBorder="1" applyAlignment="1">
      <alignment horizontal="center" vertical="center"/>
    </xf>
    <xf numFmtId="3" fontId="7" fillId="0" borderId="82" xfId="176" applyNumberFormat="1" applyFont="1" applyFill="1" applyBorder="1" applyAlignment="1" applyProtection="1">
      <alignment horizontal="center" vertical="center"/>
    </xf>
    <xf numFmtId="3" fontId="7" fillId="0" borderId="83" xfId="176" applyNumberFormat="1" applyFont="1" applyFill="1" applyBorder="1" applyAlignment="1" applyProtection="1">
      <alignment horizontal="center" vertical="center"/>
    </xf>
    <xf numFmtId="3" fontId="7" fillId="0" borderId="84" xfId="176" applyNumberFormat="1" applyFont="1" applyFill="1" applyBorder="1" applyAlignment="1" applyProtection="1">
      <alignment horizontal="center" vertical="center"/>
    </xf>
    <xf numFmtId="3" fontId="7" fillId="0" borderId="22" xfId="176" applyNumberFormat="1" applyFont="1" applyFill="1" applyBorder="1" applyAlignment="1">
      <alignment horizontal="center" vertical="center"/>
    </xf>
    <xf numFmtId="3" fontId="7" fillId="0" borderId="26" xfId="176" applyNumberFormat="1" applyFont="1" applyFill="1" applyBorder="1" applyAlignment="1">
      <alignment horizontal="center" vertical="center"/>
    </xf>
    <xf numFmtId="3" fontId="7" fillId="0" borderId="52" xfId="176" applyNumberFormat="1" applyFont="1" applyFill="1" applyBorder="1" applyAlignment="1">
      <alignment horizontal="center" vertical="center"/>
    </xf>
    <xf numFmtId="3" fontId="7" fillId="0" borderId="55" xfId="176" applyNumberFormat="1" applyFont="1" applyFill="1" applyBorder="1" applyAlignment="1" applyProtection="1">
      <alignment horizontal="center" vertical="center"/>
    </xf>
    <xf numFmtId="3" fontId="7" fillId="0" borderId="56" xfId="176" applyNumberFormat="1" applyFont="1" applyFill="1" applyBorder="1" applyAlignment="1" applyProtection="1">
      <alignment horizontal="center" vertical="center"/>
    </xf>
    <xf numFmtId="3" fontId="7" fillId="0" borderId="57" xfId="176" applyNumberFormat="1" applyFont="1" applyFill="1" applyBorder="1" applyAlignment="1" applyProtection="1">
      <alignment horizontal="center" vertical="center"/>
    </xf>
    <xf numFmtId="37" fontId="5" fillId="79" borderId="62" xfId="0" applyNumberFormat="1" applyFont="1" applyFill="1" applyBorder="1" applyAlignment="1" applyProtection="1">
      <alignment horizontal="center" vertical="center"/>
    </xf>
    <xf numFmtId="37" fontId="5" fillId="79" borderId="66" xfId="0" applyNumberFormat="1" applyFont="1" applyFill="1" applyBorder="1" applyAlignment="1" applyProtection="1">
      <alignment horizontal="center" vertical="center"/>
    </xf>
    <xf numFmtId="37" fontId="10" fillId="79" borderId="22" xfId="0" applyNumberFormat="1" applyFont="1" applyFill="1" applyBorder="1" applyAlignment="1" applyProtection="1">
      <alignment horizontal="center" vertical="center"/>
    </xf>
    <xf numFmtId="37" fontId="10" fillId="79" borderId="19" xfId="0" applyNumberFormat="1" applyFont="1" applyFill="1" applyBorder="1" applyAlignment="1" applyProtection="1">
      <alignment horizontal="center" vertical="center"/>
    </xf>
    <xf numFmtId="167" fontId="10" fillId="79" borderId="22" xfId="177" applyFont="1" applyFill="1" applyBorder="1" applyAlignment="1" applyProtection="1">
      <alignment horizontal="center" vertical="center"/>
    </xf>
    <xf numFmtId="167" fontId="10" fillId="79" borderId="19" xfId="177" applyFont="1" applyFill="1" applyBorder="1" applyAlignment="1" applyProtection="1">
      <alignment horizontal="center" vertical="center"/>
    </xf>
    <xf numFmtId="0" fontId="109" fillId="0" borderId="0" xfId="177" quotePrefix="1" applyNumberFormat="1" applyFont="1" applyAlignment="1">
      <alignment horizontal="center" vertical="center"/>
    </xf>
    <xf numFmtId="0" fontId="110" fillId="0" borderId="0" xfId="177" quotePrefix="1" applyNumberFormat="1" applyFont="1" applyAlignment="1">
      <alignment horizontal="center" vertical="center"/>
    </xf>
    <xf numFmtId="0" fontId="100" fillId="82" borderId="16" xfId="0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169" fontId="22" fillId="79" borderId="23" xfId="176" applyNumberFormat="1" applyFont="1" applyFill="1" applyBorder="1" applyAlignment="1">
      <alignment horizontal="center" vertical="center"/>
    </xf>
    <xf numFmtId="169" fontId="22" fillId="79" borderId="30" xfId="176" applyNumberFormat="1" applyFont="1" applyFill="1" applyBorder="1" applyAlignment="1">
      <alignment horizontal="center" vertical="center"/>
    </xf>
    <xf numFmtId="169" fontId="22" fillId="79" borderId="31" xfId="176" applyNumberFormat="1" applyFont="1" applyFill="1" applyBorder="1" applyAlignment="1">
      <alignment horizontal="center" vertical="center"/>
    </xf>
    <xf numFmtId="169" fontId="7" fillId="79" borderId="23" xfId="176" applyNumberFormat="1" applyFont="1" applyFill="1" applyBorder="1" applyAlignment="1">
      <alignment horizontal="center" vertical="center"/>
    </xf>
    <xf numFmtId="169" fontId="7" fillId="79" borderId="30" xfId="176" applyNumberFormat="1" applyFont="1" applyFill="1" applyBorder="1" applyAlignment="1">
      <alignment horizontal="center" vertical="center"/>
    </xf>
    <xf numFmtId="169" fontId="7" fillId="79" borderId="31" xfId="176" applyNumberFormat="1" applyFont="1" applyFill="1" applyBorder="1" applyAlignment="1">
      <alignment horizontal="center" vertical="center"/>
    </xf>
    <xf numFmtId="169" fontId="66" fillId="79" borderId="23" xfId="176" applyNumberFormat="1" applyFont="1" applyFill="1" applyBorder="1" applyAlignment="1">
      <alignment horizontal="center" vertical="center"/>
    </xf>
    <xf numFmtId="169" fontId="66" fillId="79" borderId="30" xfId="176" applyNumberFormat="1" applyFont="1" applyFill="1" applyBorder="1" applyAlignment="1">
      <alignment horizontal="center" vertical="center"/>
    </xf>
    <xf numFmtId="169" fontId="66" fillId="79" borderId="31" xfId="176" applyNumberFormat="1" applyFont="1" applyFill="1" applyBorder="1" applyAlignment="1">
      <alignment horizontal="center" vertical="center"/>
    </xf>
  </cellXfs>
  <cellStyles count="80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builtinId="30" customBuiltin="1"/>
    <cellStyle name="20% - Énfasis1 2" xfId="8" xr:uid="{00000000-0005-0000-0000-000007000000}"/>
    <cellStyle name="20% - Énfasis1 2 2" xfId="9" xr:uid="{00000000-0005-0000-0000-000008000000}"/>
    <cellStyle name="20% - Énfasis2" xfId="10" builtinId="34" customBuiltin="1"/>
    <cellStyle name="20% - Énfasis2 2" xfId="11" xr:uid="{00000000-0005-0000-0000-00000A000000}"/>
    <cellStyle name="20% - Énfasis2 2 2" xfId="12" xr:uid="{00000000-0005-0000-0000-00000B000000}"/>
    <cellStyle name="20% - Énfasis3" xfId="13" builtinId="38" customBuiltin="1"/>
    <cellStyle name="20% - Énfasis3 2" xfId="14" xr:uid="{00000000-0005-0000-0000-00000D000000}"/>
    <cellStyle name="20% - Énfasis3 2 2" xfId="15" xr:uid="{00000000-0005-0000-0000-00000E000000}"/>
    <cellStyle name="20% - Énfasis4" xfId="16" builtinId="42" customBuiltin="1"/>
    <cellStyle name="20% - Énfasis4 2" xfId="17" xr:uid="{00000000-0005-0000-0000-000010000000}"/>
    <cellStyle name="20% - Énfasis4 2 2" xfId="18" xr:uid="{00000000-0005-0000-0000-000011000000}"/>
    <cellStyle name="20% - Énfasis5" xfId="19" builtinId="46" customBuiltin="1"/>
    <cellStyle name="20% - Énfasis5 2" xfId="20" xr:uid="{00000000-0005-0000-0000-000013000000}"/>
    <cellStyle name="20% - Énfasis5 2 2" xfId="21" xr:uid="{00000000-0005-0000-0000-000014000000}"/>
    <cellStyle name="20% - Énfasis6" xfId="22" builtinId="50" customBuiltin="1"/>
    <cellStyle name="20% - Énfasis6 2" xfId="23" xr:uid="{00000000-0005-0000-0000-000016000000}"/>
    <cellStyle name="20% - Énfasis6 2 2" xfId="24" xr:uid="{00000000-0005-0000-0000-000017000000}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builtinId="31" customBuiltin="1"/>
    <cellStyle name="40% - Énfasis1 2" xfId="32" xr:uid="{00000000-0005-0000-0000-00001F000000}"/>
    <cellStyle name="40% - Énfasis1 2 2" xfId="33" xr:uid="{00000000-0005-0000-0000-000020000000}"/>
    <cellStyle name="40% - Énfasis2" xfId="34" builtinId="35" customBuiltin="1"/>
    <cellStyle name="40% - Énfasis2 2" xfId="35" xr:uid="{00000000-0005-0000-0000-000022000000}"/>
    <cellStyle name="40% - Énfasis2 2 2" xfId="36" xr:uid="{00000000-0005-0000-0000-000023000000}"/>
    <cellStyle name="40% - Énfasis3" xfId="37" builtinId="39" customBuiltin="1"/>
    <cellStyle name="40% - Énfasis3 2" xfId="38" xr:uid="{00000000-0005-0000-0000-000025000000}"/>
    <cellStyle name="40% - Énfasis3 2 2" xfId="39" xr:uid="{00000000-0005-0000-0000-000026000000}"/>
    <cellStyle name="40% - Énfasis4" xfId="40" builtinId="43" customBuiltin="1"/>
    <cellStyle name="40% - Énfasis4 2" xfId="41" xr:uid="{00000000-0005-0000-0000-000028000000}"/>
    <cellStyle name="40% - Énfasis4 2 2" xfId="42" xr:uid="{00000000-0005-0000-0000-000029000000}"/>
    <cellStyle name="40% - Énfasis5" xfId="43" builtinId="47" customBuiltin="1"/>
    <cellStyle name="40% - Énfasis5 2" xfId="44" xr:uid="{00000000-0005-0000-0000-00002B000000}"/>
    <cellStyle name="40% - Énfasis5 2 2" xfId="45" xr:uid="{00000000-0005-0000-0000-00002C000000}"/>
    <cellStyle name="40% - Énfasis6" xfId="46" builtinId="51" customBuiltin="1"/>
    <cellStyle name="40% - Énfasis6 2" xfId="47" xr:uid="{00000000-0005-0000-0000-00002E000000}"/>
    <cellStyle name="40% - Énfasis6 2 2" xfId="48" xr:uid="{00000000-0005-0000-0000-00002F000000}"/>
    <cellStyle name="60% - Accent1" xfId="49" xr:uid="{00000000-0005-0000-0000-000030000000}"/>
    <cellStyle name="60% - Accent2" xfId="50" xr:uid="{00000000-0005-0000-0000-000031000000}"/>
    <cellStyle name="60% - Accent3" xfId="51" xr:uid="{00000000-0005-0000-0000-000032000000}"/>
    <cellStyle name="60% - Accent4" xfId="52" xr:uid="{00000000-0005-0000-0000-000033000000}"/>
    <cellStyle name="60% - Accent5" xfId="53" xr:uid="{00000000-0005-0000-0000-000034000000}"/>
    <cellStyle name="60% - Accent6" xfId="54" xr:uid="{00000000-0005-0000-0000-000035000000}"/>
    <cellStyle name="60% - Énfasis1" xfId="55" builtinId="32" customBuiltin="1"/>
    <cellStyle name="60% - Énfasis1 2" xfId="56" xr:uid="{00000000-0005-0000-0000-000037000000}"/>
    <cellStyle name="60% - Énfasis2" xfId="57" builtinId="36" customBuiltin="1"/>
    <cellStyle name="60% - Énfasis2 2" xfId="58" xr:uid="{00000000-0005-0000-0000-000039000000}"/>
    <cellStyle name="60% - Énfasis3" xfId="59" builtinId="40" customBuiltin="1"/>
    <cellStyle name="60% - Énfasis3 2" xfId="60" xr:uid="{00000000-0005-0000-0000-00003B000000}"/>
    <cellStyle name="60% - Énfasis4" xfId="61" builtinId="44" customBuiltin="1"/>
    <cellStyle name="60% - Énfasis4 2" xfId="62" xr:uid="{00000000-0005-0000-0000-00003D000000}"/>
    <cellStyle name="60% - Énfasis5" xfId="63" builtinId="48" customBuiltin="1"/>
    <cellStyle name="60% - Énfasis5 2" xfId="64" xr:uid="{00000000-0005-0000-0000-00003F000000}"/>
    <cellStyle name="60% - Énfasis6" xfId="65" builtinId="52" customBuiltin="1"/>
    <cellStyle name="60% - Énfasis6 2" xfId="66" xr:uid="{00000000-0005-0000-0000-000041000000}"/>
    <cellStyle name="Accent1" xfId="67" xr:uid="{00000000-0005-0000-0000-000042000000}"/>
    <cellStyle name="Accent2" xfId="68" xr:uid="{00000000-0005-0000-0000-000043000000}"/>
    <cellStyle name="Accent3" xfId="69" xr:uid="{00000000-0005-0000-0000-000044000000}"/>
    <cellStyle name="Accent4" xfId="70" xr:uid="{00000000-0005-0000-0000-000045000000}"/>
    <cellStyle name="Accent5" xfId="71" xr:uid="{00000000-0005-0000-0000-000046000000}"/>
    <cellStyle name="Accent6" xfId="72" xr:uid="{00000000-0005-0000-0000-000047000000}"/>
    <cellStyle name="Bad" xfId="73" xr:uid="{00000000-0005-0000-0000-000048000000}"/>
    <cellStyle name="Buena 2" xfId="74" xr:uid="{00000000-0005-0000-0000-000049000000}"/>
    <cellStyle name="Buena 2 2" xfId="75" xr:uid="{00000000-0005-0000-0000-00004A000000}"/>
    <cellStyle name="Bueno" xfId="76" builtinId="26" customBuiltin="1"/>
    <cellStyle name="C|‰" xfId="77" xr:uid="{00000000-0005-0000-0000-00004C000000}"/>
    <cellStyle name="C|‰ 2" xfId="78" xr:uid="{00000000-0005-0000-0000-00004D000000}"/>
    <cellStyle name="C|‰ 2 2" xfId="79" xr:uid="{00000000-0005-0000-0000-00004E000000}"/>
    <cellStyle name="Calculation" xfId="80" xr:uid="{00000000-0005-0000-0000-00004F000000}"/>
    <cellStyle name="Cálculo" xfId="81" builtinId="22" customBuiltin="1"/>
    <cellStyle name="Cálculo 2" xfId="82" xr:uid="{00000000-0005-0000-0000-000051000000}"/>
    <cellStyle name="Cálculo 2 2" xfId="83" xr:uid="{00000000-0005-0000-0000-000052000000}"/>
    <cellStyle name="Celda de comprobación" xfId="84" builtinId="23" customBuiltin="1"/>
    <cellStyle name="Celda de comprobación 2" xfId="85" xr:uid="{00000000-0005-0000-0000-000054000000}"/>
    <cellStyle name="Celda de comprobación 2 2" xfId="86" xr:uid="{00000000-0005-0000-0000-000055000000}"/>
    <cellStyle name="Celda vinculada" xfId="87" builtinId="24" customBuiltin="1"/>
    <cellStyle name="Celda vinculada 2" xfId="88" xr:uid="{00000000-0005-0000-0000-000057000000}"/>
    <cellStyle name="Celda vinculada 2 2" xfId="89" xr:uid="{00000000-0005-0000-0000-000058000000}"/>
    <cellStyle name="Check Cell" xfId="90" xr:uid="{00000000-0005-0000-0000-000059000000}"/>
    <cellStyle name="Encabezado 1" xfId="91" builtinId="16" customBuiltin="1"/>
    <cellStyle name="Encabezado 4" xfId="92" builtinId="19" customBuiltin="1"/>
    <cellStyle name="Encabezado 4 2" xfId="93" xr:uid="{00000000-0005-0000-0000-00005C000000}"/>
    <cellStyle name="Encabezado 4 2 2" xfId="94" xr:uid="{00000000-0005-0000-0000-00005D000000}"/>
    <cellStyle name="Énfasis 1" xfId="95" xr:uid="{00000000-0005-0000-0000-00005E000000}"/>
    <cellStyle name="Énfasis 2" xfId="96" xr:uid="{00000000-0005-0000-0000-00005F000000}"/>
    <cellStyle name="Énfasis 3" xfId="97" xr:uid="{00000000-0005-0000-0000-000060000000}"/>
    <cellStyle name="Énfasis1" xfId="98" builtinId="29" customBuiltin="1"/>
    <cellStyle name="Énfasis1 - 20%" xfId="99" xr:uid="{00000000-0005-0000-0000-000062000000}"/>
    <cellStyle name="Énfasis1 - 40%" xfId="100" xr:uid="{00000000-0005-0000-0000-000063000000}"/>
    <cellStyle name="Énfasis1 - 60%" xfId="101" xr:uid="{00000000-0005-0000-0000-000064000000}"/>
    <cellStyle name="Énfasis1 2" xfId="102" xr:uid="{00000000-0005-0000-0000-000065000000}"/>
    <cellStyle name="Énfasis1 2 2" xfId="103" xr:uid="{00000000-0005-0000-0000-000066000000}"/>
    <cellStyle name="Énfasis1 3" xfId="104" xr:uid="{00000000-0005-0000-0000-000067000000}"/>
    <cellStyle name="Énfasis1 4" xfId="105" xr:uid="{00000000-0005-0000-0000-000068000000}"/>
    <cellStyle name="Énfasis1 5" xfId="106" xr:uid="{00000000-0005-0000-0000-000069000000}"/>
    <cellStyle name="Énfasis2" xfId="107" builtinId="33" customBuiltin="1"/>
    <cellStyle name="Énfasis2 - 20%" xfId="108" xr:uid="{00000000-0005-0000-0000-00006B000000}"/>
    <cellStyle name="Énfasis2 - 40%" xfId="109" xr:uid="{00000000-0005-0000-0000-00006C000000}"/>
    <cellStyle name="Énfasis2 - 60%" xfId="110" xr:uid="{00000000-0005-0000-0000-00006D000000}"/>
    <cellStyle name="Énfasis2 2" xfId="111" xr:uid="{00000000-0005-0000-0000-00006E000000}"/>
    <cellStyle name="Énfasis2 2 2" xfId="112" xr:uid="{00000000-0005-0000-0000-00006F000000}"/>
    <cellStyle name="Énfasis2 3" xfId="113" xr:uid="{00000000-0005-0000-0000-000070000000}"/>
    <cellStyle name="Énfasis2 4" xfId="114" xr:uid="{00000000-0005-0000-0000-000071000000}"/>
    <cellStyle name="Énfasis2 5" xfId="115" xr:uid="{00000000-0005-0000-0000-000072000000}"/>
    <cellStyle name="Énfasis3" xfId="116" builtinId="37" customBuiltin="1"/>
    <cellStyle name="Énfasis3 - 20%" xfId="117" xr:uid="{00000000-0005-0000-0000-000074000000}"/>
    <cellStyle name="Énfasis3 - 40%" xfId="118" xr:uid="{00000000-0005-0000-0000-000075000000}"/>
    <cellStyle name="Énfasis3 - 60%" xfId="119" xr:uid="{00000000-0005-0000-0000-000076000000}"/>
    <cellStyle name="Énfasis3 2" xfId="120" xr:uid="{00000000-0005-0000-0000-000077000000}"/>
    <cellStyle name="Énfasis3 2 2" xfId="121" xr:uid="{00000000-0005-0000-0000-000078000000}"/>
    <cellStyle name="Énfasis3 3" xfId="122" xr:uid="{00000000-0005-0000-0000-000079000000}"/>
    <cellStyle name="Énfasis3 4" xfId="123" xr:uid="{00000000-0005-0000-0000-00007A000000}"/>
    <cellStyle name="Énfasis3 5" xfId="124" xr:uid="{00000000-0005-0000-0000-00007B000000}"/>
    <cellStyle name="Énfasis4" xfId="125" builtinId="41" customBuiltin="1"/>
    <cellStyle name="Énfasis4 - 20%" xfId="126" xr:uid="{00000000-0005-0000-0000-00007D000000}"/>
    <cellStyle name="Énfasis4 - 40%" xfId="127" xr:uid="{00000000-0005-0000-0000-00007E000000}"/>
    <cellStyle name="Énfasis4 - 60%" xfId="128" xr:uid="{00000000-0005-0000-0000-00007F000000}"/>
    <cellStyle name="Énfasis4 2" xfId="129" xr:uid="{00000000-0005-0000-0000-000080000000}"/>
    <cellStyle name="Énfasis4 2 2" xfId="130" xr:uid="{00000000-0005-0000-0000-000081000000}"/>
    <cellStyle name="Énfasis4 3" xfId="131" xr:uid="{00000000-0005-0000-0000-000082000000}"/>
    <cellStyle name="Énfasis4 4" xfId="132" xr:uid="{00000000-0005-0000-0000-000083000000}"/>
    <cellStyle name="Énfasis4 5" xfId="133" xr:uid="{00000000-0005-0000-0000-000084000000}"/>
    <cellStyle name="Énfasis5" xfId="134" builtinId="45" customBuiltin="1"/>
    <cellStyle name="Énfasis5 - 20%" xfId="135" xr:uid="{00000000-0005-0000-0000-000086000000}"/>
    <cellStyle name="Énfasis5 - 40%" xfId="136" xr:uid="{00000000-0005-0000-0000-000087000000}"/>
    <cellStyle name="Énfasis5 - 60%" xfId="137" xr:uid="{00000000-0005-0000-0000-000088000000}"/>
    <cellStyle name="Énfasis5 2" xfId="138" xr:uid="{00000000-0005-0000-0000-000089000000}"/>
    <cellStyle name="Énfasis5 2 2" xfId="139" xr:uid="{00000000-0005-0000-0000-00008A000000}"/>
    <cellStyle name="Énfasis5 3" xfId="140" xr:uid="{00000000-0005-0000-0000-00008B000000}"/>
    <cellStyle name="Énfasis5 4" xfId="141" xr:uid="{00000000-0005-0000-0000-00008C000000}"/>
    <cellStyle name="Énfasis5 5" xfId="142" xr:uid="{00000000-0005-0000-0000-00008D000000}"/>
    <cellStyle name="Énfasis6" xfId="143" builtinId="49" customBuiltin="1"/>
    <cellStyle name="Énfasis6 - 20%" xfId="144" xr:uid="{00000000-0005-0000-0000-00008F000000}"/>
    <cellStyle name="Énfasis6 - 40%" xfId="145" xr:uid="{00000000-0005-0000-0000-000090000000}"/>
    <cellStyle name="Énfasis6 - 60%" xfId="146" xr:uid="{00000000-0005-0000-0000-000091000000}"/>
    <cellStyle name="Énfasis6 2" xfId="147" xr:uid="{00000000-0005-0000-0000-000092000000}"/>
    <cellStyle name="Énfasis6 2 2" xfId="148" xr:uid="{00000000-0005-0000-0000-000093000000}"/>
    <cellStyle name="Énfasis6 3" xfId="149" xr:uid="{00000000-0005-0000-0000-000094000000}"/>
    <cellStyle name="Énfasis6 4" xfId="150" xr:uid="{00000000-0005-0000-0000-000095000000}"/>
    <cellStyle name="Énfasis6 5" xfId="151" xr:uid="{00000000-0005-0000-0000-000096000000}"/>
    <cellStyle name="Entrada" xfId="152" builtinId="20" customBuiltin="1"/>
    <cellStyle name="Entrada 2" xfId="153" xr:uid="{00000000-0005-0000-0000-000098000000}"/>
    <cellStyle name="Entrada 2 2" xfId="154" xr:uid="{00000000-0005-0000-0000-000099000000}"/>
    <cellStyle name="Euro" xfId="155" xr:uid="{00000000-0005-0000-0000-00009A000000}"/>
    <cellStyle name="Euro 2" xfId="156" xr:uid="{00000000-0005-0000-0000-00009B000000}"/>
    <cellStyle name="Euro 3" xfId="157" xr:uid="{00000000-0005-0000-0000-00009C000000}"/>
    <cellStyle name="Euro 3 2" xfId="158" xr:uid="{00000000-0005-0000-0000-00009D000000}"/>
    <cellStyle name="Euro 4" xfId="159" xr:uid="{00000000-0005-0000-0000-00009E000000}"/>
    <cellStyle name="Euro 4 2" xfId="160" xr:uid="{00000000-0005-0000-0000-00009F000000}"/>
    <cellStyle name="Euro 5" xfId="161" xr:uid="{00000000-0005-0000-0000-0000A0000000}"/>
    <cellStyle name="Euro 5 2" xfId="162" xr:uid="{00000000-0005-0000-0000-0000A1000000}"/>
    <cellStyle name="Euro 6" xfId="163" xr:uid="{00000000-0005-0000-0000-0000A2000000}"/>
    <cellStyle name="Explanatory Text" xfId="164" xr:uid="{00000000-0005-0000-0000-0000A3000000}"/>
    <cellStyle name="Fijo" xfId="165" xr:uid="{00000000-0005-0000-0000-0000A4000000}"/>
    <cellStyle name="Good" xfId="166" xr:uid="{00000000-0005-0000-0000-0000A5000000}"/>
    <cellStyle name="Heading 1" xfId="167" xr:uid="{00000000-0005-0000-0000-0000A6000000}"/>
    <cellStyle name="Heading 2" xfId="168" xr:uid="{00000000-0005-0000-0000-0000A7000000}"/>
    <cellStyle name="Heading 3" xfId="169" xr:uid="{00000000-0005-0000-0000-0000A8000000}"/>
    <cellStyle name="Heading 4" xfId="170" xr:uid="{00000000-0005-0000-0000-0000A9000000}"/>
    <cellStyle name="Incorrecto" xfId="171" builtinId="27" customBuiltin="1"/>
    <cellStyle name="Incorrecto 2" xfId="172" xr:uid="{00000000-0005-0000-0000-0000AB000000}"/>
    <cellStyle name="Incorrecto 2 2" xfId="173" xr:uid="{00000000-0005-0000-0000-0000AC000000}"/>
    <cellStyle name="Input" xfId="174" xr:uid="{00000000-0005-0000-0000-0000AD000000}"/>
    <cellStyle name="Linked Cell" xfId="175" xr:uid="{00000000-0005-0000-0000-0000AE000000}"/>
    <cellStyle name="Millares" xfId="176" builtinId="3"/>
    <cellStyle name="Millares [0]" xfId="177" builtinId="6"/>
    <cellStyle name="Millares [0] 2" xfId="178" xr:uid="{00000000-0005-0000-0000-0000B1000000}"/>
    <cellStyle name="Millares [0] 2 2" xfId="179" xr:uid="{00000000-0005-0000-0000-0000B2000000}"/>
    <cellStyle name="Millares [0] 2 2 2" xfId="180" xr:uid="{00000000-0005-0000-0000-0000B3000000}"/>
    <cellStyle name="Millares [0] 2 2 3" xfId="181" xr:uid="{00000000-0005-0000-0000-0000B4000000}"/>
    <cellStyle name="Millares [0] 2 3" xfId="182" xr:uid="{00000000-0005-0000-0000-0000B5000000}"/>
    <cellStyle name="Millares [0] 2 3 2" xfId="183" xr:uid="{00000000-0005-0000-0000-0000B6000000}"/>
    <cellStyle name="Millares [0] 2 3 3" xfId="184" xr:uid="{00000000-0005-0000-0000-0000B7000000}"/>
    <cellStyle name="Millares [0] 2 4" xfId="185" xr:uid="{00000000-0005-0000-0000-0000B8000000}"/>
    <cellStyle name="Millares [0] 3" xfId="186" xr:uid="{00000000-0005-0000-0000-0000B9000000}"/>
    <cellStyle name="Millares [0] 3 2" xfId="187" xr:uid="{00000000-0005-0000-0000-0000BA000000}"/>
    <cellStyle name="Millares [0] 3 2 2" xfId="188" xr:uid="{00000000-0005-0000-0000-0000BB000000}"/>
    <cellStyle name="Millares [0] 3 3" xfId="189" xr:uid="{00000000-0005-0000-0000-0000BC000000}"/>
    <cellStyle name="Millares [0] 4" xfId="190" xr:uid="{00000000-0005-0000-0000-0000BD000000}"/>
    <cellStyle name="Millares [0] 4 2" xfId="191" xr:uid="{00000000-0005-0000-0000-0000BE000000}"/>
    <cellStyle name="Millares [0] 5" xfId="192" xr:uid="{00000000-0005-0000-0000-0000BF000000}"/>
    <cellStyle name="Millares [0] 5 2" xfId="193" xr:uid="{00000000-0005-0000-0000-0000C0000000}"/>
    <cellStyle name="Millares [0] 6" xfId="194" xr:uid="{00000000-0005-0000-0000-0000C1000000}"/>
    <cellStyle name="Millares [0] 6 2" xfId="195" xr:uid="{00000000-0005-0000-0000-0000C2000000}"/>
    <cellStyle name="Millares [0] 6 2 2" xfId="196" xr:uid="{00000000-0005-0000-0000-0000C3000000}"/>
    <cellStyle name="Millares [0] 6 3" xfId="197" xr:uid="{00000000-0005-0000-0000-0000C4000000}"/>
    <cellStyle name="Millares [0] 6 3 2" xfId="198" xr:uid="{00000000-0005-0000-0000-0000C5000000}"/>
    <cellStyle name="Millares [0] 6 3 2 2" xfId="199" xr:uid="{00000000-0005-0000-0000-0000C6000000}"/>
    <cellStyle name="Millares [0] 6 3 3" xfId="200" xr:uid="{00000000-0005-0000-0000-0000C7000000}"/>
    <cellStyle name="Millares [0] 6 4" xfId="201" xr:uid="{00000000-0005-0000-0000-0000C8000000}"/>
    <cellStyle name="Millares [0] 7" xfId="202" xr:uid="{00000000-0005-0000-0000-0000C9000000}"/>
    <cellStyle name="Millares [0] 7 2" xfId="203" xr:uid="{00000000-0005-0000-0000-0000CA000000}"/>
    <cellStyle name="Millares [0] 8" xfId="204" xr:uid="{00000000-0005-0000-0000-0000CB000000}"/>
    <cellStyle name="Millares [0] 9" xfId="800" xr:uid="{77102714-4D08-4BD5-AD92-0E836AFB3EBB}"/>
    <cellStyle name="Millares 10" xfId="205" xr:uid="{00000000-0005-0000-0000-0000CC000000}"/>
    <cellStyle name="Millares 10 2" xfId="206" xr:uid="{00000000-0005-0000-0000-0000CD000000}"/>
    <cellStyle name="Millares 100" xfId="207" xr:uid="{00000000-0005-0000-0000-0000CE000000}"/>
    <cellStyle name="Millares 100 2" xfId="208" xr:uid="{00000000-0005-0000-0000-0000CF000000}"/>
    <cellStyle name="Millares 100 3" xfId="209" xr:uid="{00000000-0005-0000-0000-0000D0000000}"/>
    <cellStyle name="Millares 101" xfId="210" xr:uid="{00000000-0005-0000-0000-0000D1000000}"/>
    <cellStyle name="Millares 101 2" xfId="211" xr:uid="{00000000-0005-0000-0000-0000D2000000}"/>
    <cellStyle name="Millares 101 3" xfId="212" xr:uid="{00000000-0005-0000-0000-0000D3000000}"/>
    <cellStyle name="Millares 102" xfId="213" xr:uid="{00000000-0005-0000-0000-0000D4000000}"/>
    <cellStyle name="Millares 102 2" xfId="214" xr:uid="{00000000-0005-0000-0000-0000D5000000}"/>
    <cellStyle name="Millares 102 3" xfId="215" xr:uid="{00000000-0005-0000-0000-0000D6000000}"/>
    <cellStyle name="Millares 103" xfId="216" xr:uid="{00000000-0005-0000-0000-0000D7000000}"/>
    <cellStyle name="Millares 103 2" xfId="217" xr:uid="{00000000-0005-0000-0000-0000D8000000}"/>
    <cellStyle name="Millares 103 3" xfId="218" xr:uid="{00000000-0005-0000-0000-0000D9000000}"/>
    <cellStyle name="Millares 104" xfId="219" xr:uid="{00000000-0005-0000-0000-0000DA000000}"/>
    <cellStyle name="Millares 104 2" xfId="220" xr:uid="{00000000-0005-0000-0000-0000DB000000}"/>
    <cellStyle name="Millares 104 3" xfId="221" xr:uid="{00000000-0005-0000-0000-0000DC000000}"/>
    <cellStyle name="Millares 105" xfId="222" xr:uid="{00000000-0005-0000-0000-0000DD000000}"/>
    <cellStyle name="Millares 105 2" xfId="223" xr:uid="{00000000-0005-0000-0000-0000DE000000}"/>
    <cellStyle name="Millares 105 3" xfId="224" xr:uid="{00000000-0005-0000-0000-0000DF000000}"/>
    <cellStyle name="Millares 106" xfId="225" xr:uid="{00000000-0005-0000-0000-0000E0000000}"/>
    <cellStyle name="Millares 106 2" xfId="226" xr:uid="{00000000-0005-0000-0000-0000E1000000}"/>
    <cellStyle name="Millares 106 3" xfId="227" xr:uid="{00000000-0005-0000-0000-0000E2000000}"/>
    <cellStyle name="Millares 107" xfId="228" xr:uid="{00000000-0005-0000-0000-0000E3000000}"/>
    <cellStyle name="Millares 107 2" xfId="229" xr:uid="{00000000-0005-0000-0000-0000E4000000}"/>
    <cellStyle name="Millares 107 3" xfId="230" xr:uid="{00000000-0005-0000-0000-0000E5000000}"/>
    <cellStyle name="Millares 108" xfId="231" xr:uid="{00000000-0005-0000-0000-0000E6000000}"/>
    <cellStyle name="Millares 108 2" xfId="232" xr:uid="{00000000-0005-0000-0000-0000E7000000}"/>
    <cellStyle name="Millares 108 3" xfId="233" xr:uid="{00000000-0005-0000-0000-0000E8000000}"/>
    <cellStyle name="Millares 109" xfId="234" xr:uid="{00000000-0005-0000-0000-0000E9000000}"/>
    <cellStyle name="Millares 109 2" xfId="235" xr:uid="{00000000-0005-0000-0000-0000EA000000}"/>
    <cellStyle name="Millares 109 3" xfId="236" xr:uid="{00000000-0005-0000-0000-0000EB000000}"/>
    <cellStyle name="Millares 11" xfId="237" xr:uid="{00000000-0005-0000-0000-0000EC000000}"/>
    <cellStyle name="Millares 11 2" xfId="238" xr:uid="{00000000-0005-0000-0000-0000ED000000}"/>
    <cellStyle name="Millares 110" xfId="239" xr:uid="{00000000-0005-0000-0000-0000EE000000}"/>
    <cellStyle name="Millares 110 2" xfId="240" xr:uid="{00000000-0005-0000-0000-0000EF000000}"/>
    <cellStyle name="Millares 110 3" xfId="241" xr:uid="{00000000-0005-0000-0000-0000F0000000}"/>
    <cellStyle name="Millares 111" xfId="242" xr:uid="{00000000-0005-0000-0000-0000F1000000}"/>
    <cellStyle name="Millares 111 2" xfId="243" xr:uid="{00000000-0005-0000-0000-0000F2000000}"/>
    <cellStyle name="Millares 111 3" xfId="244" xr:uid="{00000000-0005-0000-0000-0000F3000000}"/>
    <cellStyle name="Millares 112" xfId="245" xr:uid="{00000000-0005-0000-0000-0000F4000000}"/>
    <cellStyle name="Millares 112 2" xfId="246" xr:uid="{00000000-0005-0000-0000-0000F5000000}"/>
    <cellStyle name="Millares 112 3" xfId="247" xr:uid="{00000000-0005-0000-0000-0000F6000000}"/>
    <cellStyle name="Millares 113" xfId="248" xr:uid="{00000000-0005-0000-0000-0000F7000000}"/>
    <cellStyle name="Millares 113 2" xfId="249" xr:uid="{00000000-0005-0000-0000-0000F8000000}"/>
    <cellStyle name="Millares 113 3" xfId="250" xr:uid="{00000000-0005-0000-0000-0000F9000000}"/>
    <cellStyle name="Millares 114" xfId="251" xr:uid="{00000000-0005-0000-0000-0000FA000000}"/>
    <cellStyle name="Millares 114 2" xfId="252" xr:uid="{00000000-0005-0000-0000-0000FB000000}"/>
    <cellStyle name="Millares 114 3" xfId="253" xr:uid="{00000000-0005-0000-0000-0000FC000000}"/>
    <cellStyle name="Millares 115" xfId="254" xr:uid="{00000000-0005-0000-0000-0000FD000000}"/>
    <cellStyle name="Millares 115 2" xfId="255" xr:uid="{00000000-0005-0000-0000-0000FE000000}"/>
    <cellStyle name="Millares 115 3" xfId="256" xr:uid="{00000000-0005-0000-0000-0000FF000000}"/>
    <cellStyle name="Millares 116" xfId="257" xr:uid="{00000000-0005-0000-0000-000000010000}"/>
    <cellStyle name="Millares 116 2" xfId="258" xr:uid="{00000000-0005-0000-0000-000001010000}"/>
    <cellStyle name="Millares 116 3" xfId="259" xr:uid="{00000000-0005-0000-0000-000002010000}"/>
    <cellStyle name="Millares 117" xfId="260" xr:uid="{00000000-0005-0000-0000-000003010000}"/>
    <cellStyle name="Millares 117 2" xfId="261" xr:uid="{00000000-0005-0000-0000-000004010000}"/>
    <cellStyle name="Millares 117 3" xfId="262" xr:uid="{00000000-0005-0000-0000-000005010000}"/>
    <cellStyle name="Millares 118" xfId="263" xr:uid="{00000000-0005-0000-0000-000006010000}"/>
    <cellStyle name="Millares 118 2" xfId="264" xr:uid="{00000000-0005-0000-0000-000007010000}"/>
    <cellStyle name="Millares 118 3" xfId="265" xr:uid="{00000000-0005-0000-0000-000008010000}"/>
    <cellStyle name="Millares 119" xfId="266" xr:uid="{00000000-0005-0000-0000-000009010000}"/>
    <cellStyle name="Millares 119 2" xfId="267" xr:uid="{00000000-0005-0000-0000-00000A010000}"/>
    <cellStyle name="Millares 119 3" xfId="268" xr:uid="{00000000-0005-0000-0000-00000B010000}"/>
    <cellStyle name="Millares 12" xfId="269" xr:uid="{00000000-0005-0000-0000-00000C010000}"/>
    <cellStyle name="Millares 12 2" xfId="270" xr:uid="{00000000-0005-0000-0000-00000D010000}"/>
    <cellStyle name="Millares 120" xfId="271" xr:uid="{00000000-0005-0000-0000-00000E010000}"/>
    <cellStyle name="Millares 120 2" xfId="272" xr:uid="{00000000-0005-0000-0000-00000F010000}"/>
    <cellStyle name="Millares 120 3" xfId="273" xr:uid="{00000000-0005-0000-0000-000010010000}"/>
    <cellStyle name="Millares 121" xfId="274" xr:uid="{00000000-0005-0000-0000-000011010000}"/>
    <cellStyle name="Millares 121 2" xfId="275" xr:uid="{00000000-0005-0000-0000-000012010000}"/>
    <cellStyle name="Millares 121 3" xfId="276" xr:uid="{00000000-0005-0000-0000-000013010000}"/>
    <cellStyle name="Millares 122" xfId="277" xr:uid="{00000000-0005-0000-0000-000014010000}"/>
    <cellStyle name="Millares 122 2" xfId="278" xr:uid="{00000000-0005-0000-0000-000015010000}"/>
    <cellStyle name="Millares 122 3" xfId="279" xr:uid="{00000000-0005-0000-0000-000016010000}"/>
    <cellStyle name="Millares 123" xfId="280" xr:uid="{00000000-0005-0000-0000-000017010000}"/>
    <cellStyle name="Millares 123 2" xfId="281" xr:uid="{00000000-0005-0000-0000-000018010000}"/>
    <cellStyle name="Millares 123 3" xfId="282" xr:uid="{00000000-0005-0000-0000-000019010000}"/>
    <cellStyle name="Millares 124" xfId="283" xr:uid="{00000000-0005-0000-0000-00001A010000}"/>
    <cellStyle name="Millares 124 2" xfId="284" xr:uid="{00000000-0005-0000-0000-00001B010000}"/>
    <cellStyle name="Millares 124 3" xfId="285" xr:uid="{00000000-0005-0000-0000-00001C010000}"/>
    <cellStyle name="Millares 125" xfId="286" xr:uid="{00000000-0005-0000-0000-00001D010000}"/>
    <cellStyle name="Millares 125 2" xfId="287" xr:uid="{00000000-0005-0000-0000-00001E010000}"/>
    <cellStyle name="Millares 125 3" xfId="288" xr:uid="{00000000-0005-0000-0000-00001F010000}"/>
    <cellStyle name="Millares 126" xfId="289" xr:uid="{00000000-0005-0000-0000-000020010000}"/>
    <cellStyle name="Millares 126 2" xfId="290" xr:uid="{00000000-0005-0000-0000-000021010000}"/>
    <cellStyle name="Millares 126 3" xfId="291" xr:uid="{00000000-0005-0000-0000-000022010000}"/>
    <cellStyle name="Millares 127" xfId="292" xr:uid="{00000000-0005-0000-0000-000023010000}"/>
    <cellStyle name="Millares 127 2" xfId="293" xr:uid="{00000000-0005-0000-0000-000024010000}"/>
    <cellStyle name="Millares 127 2 2" xfId="294" xr:uid="{00000000-0005-0000-0000-000025010000}"/>
    <cellStyle name="Millares 127 2 2 2" xfId="295" xr:uid="{00000000-0005-0000-0000-000026010000}"/>
    <cellStyle name="Millares 127 2 3" xfId="296" xr:uid="{00000000-0005-0000-0000-000027010000}"/>
    <cellStyle name="Millares 127 3" xfId="297" xr:uid="{00000000-0005-0000-0000-000028010000}"/>
    <cellStyle name="Millares 128" xfId="298" xr:uid="{00000000-0005-0000-0000-000029010000}"/>
    <cellStyle name="Millares 128 2" xfId="299" xr:uid="{00000000-0005-0000-0000-00002A010000}"/>
    <cellStyle name="Millares 128 2 2" xfId="300" xr:uid="{00000000-0005-0000-0000-00002B010000}"/>
    <cellStyle name="Millares 128 2 2 2" xfId="301" xr:uid="{00000000-0005-0000-0000-00002C010000}"/>
    <cellStyle name="Millares 128 2 3" xfId="302" xr:uid="{00000000-0005-0000-0000-00002D010000}"/>
    <cellStyle name="Millares 128 3" xfId="303" xr:uid="{00000000-0005-0000-0000-00002E010000}"/>
    <cellStyle name="Millares 129" xfId="304" xr:uid="{00000000-0005-0000-0000-00002F010000}"/>
    <cellStyle name="Millares 129 2" xfId="305" xr:uid="{00000000-0005-0000-0000-000030010000}"/>
    <cellStyle name="Millares 129 2 2" xfId="306" xr:uid="{00000000-0005-0000-0000-000031010000}"/>
    <cellStyle name="Millares 129 3" xfId="307" xr:uid="{00000000-0005-0000-0000-000032010000}"/>
    <cellStyle name="Millares 13" xfId="308" xr:uid="{00000000-0005-0000-0000-000033010000}"/>
    <cellStyle name="Millares 13 2" xfId="309" xr:uid="{00000000-0005-0000-0000-000034010000}"/>
    <cellStyle name="Millares 130" xfId="310" xr:uid="{00000000-0005-0000-0000-000035010000}"/>
    <cellStyle name="Millares 130 2" xfId="311" xr:uid="{00000000-0005-0000-0000-000036010000}"/>
    <cellStyle name="Millares 130 2 2" xfId="312" xr:uid="{00000000-0005-0000-0000-000037010000}"/>
    <cellStyle name="Millares 130 3" xfId="313" xr:uid="{00000000-0005-0000-0000-000038010000}"/>
    <cellStyle name="Millares 131" xfId="314" xr:uid="{00000000-0005-0000-0000-000039010000}"/>
    <cellStyle name="Millares 131 2" xfId="315" xr:uid="{00000000-0005-0000-0000-00003A010000}"/>
    <cellStyle name="Millares 131 3" xfId="316" xr:uid="{00000000-0005-0000-0000-00003B010000}"/>
    <cellStyle name="Millares 132" xfId="317" xr:uid="{00000000-0005-0000-0000-00003C010000}"/>
    <cellStyle name="Millares 132 2" xfId="318" xr:uid="{00000000-0005-0000-0000-00003D010000}"/>
    <cellStyle name="Millares 133" xfId="319" xr:uid="{00000000-0005-0000-0000-00003E010000}"/>
    <cellStyle name="Millares 133 2" xfId="320" xr:uid="{00000000-0005-0000-0000-00003F010000}"/>
    <cellStyle name="Millares 134" xfId="321" xr:uid="{00000000-0005-0000-0000-000040010000}"/>
    <cellStyle name="Millares 134 2" xfId="322" xr:uid="{00000000-0005-0000-0000-000041010000}"/>
    <cellStyle name="Millares 135" xfId="323" xr:uid="{00000000-0005-0000-0000-000042010000}"/>
    <cellStyle name="Millares 135 2" xfId="324" xr:uid="{00000000-0005-0000-0000-000043010000}"/>
    <cellStyle name="Millares 136" xfId="325" xr:uid="{00000000-0005-0000-0000-000044010000}"/>
    <cellStyle name="Millares 136 2" xfId="326" xr:uid="{00000000-0005-0000-0000-000045010000}"/>
    <cellStyle name="Millares 137" xfId="327" xr:uid="{00000000-0005-0000-0000-000046010000}"/>
    <cellStyle name="Millares 137 2" xfId="328" xr:uid="{00000000-0005-0000-0000-000047010000}"/>
    <cellStyle name="Millares 138" xfId="329" xr:uid="{00000000-0005-0000-0000-000048010000}"/>
    <cellStyle name="Millares 138 2" xfId="330" xr:uid="{00000000-0005-0000-0000-000049010000}"/>
    <cellStyle name="Millares 139" xfId="331" xr:uid="{00000000-0005-0000-0000-00004A010000}"/>
    <cellStyle name="Millares 139 2" xfId="332" xr:uid="{00000000-0005-0000-0000-00004B010000}"/>
    <cellStyle name="Millares 14" xfId="333" xr:uid="{00000000-0005-0000-0000-00004C010000}"/>
    <cellStyle name="Millares 14 2" xfId="334" xr:uid="{00000000-0005-0000-0000-00004D010000}"/>
    <cellStyle name="Millares 14 2 2" xfId="335" xr:uid="{00000000-0005-0000-0000-00004E010000}"/>
    <cellStyle name="Millares 14 2 3" xfId="336" xr:uid="{00000000-0005-0000-0000-00004F010000}"/>
    <cellStyle name="Millares 14 3" xfId="337" xr:uid="{00000000-0005-0000-0000-000050010000}"/>
    <cellStyle name="Millares 14 4" xfId="338" xr:uid="{00000000-0005-0000-0000-000051010000}"/>
    <cellStyle name="Millares 140" xfId="339" xr:uid="{00000000-0005-0000-0000-000052010000}"/>
    <cellStyle name="Millares 140 2" xfId="340" xr:uid="{00000000-0005-0000-0000-000053010000}"/>
    <cellStyle name="Millares 141" xfId="341" xr:uid="{00000000-0005-0000-0000-000054010000}"/>
    <cellStyle name="Millares 141 2" xfId="342" xr:uid="{00000000-0005-0000-0000-000055010000}"/>
    <cellStyle name="Millares 142" xfId="343" xr:uid="{00000000-0005-0000-0000-000056010000}"/>
    <cellStyle name="Millares 142 2" xfId="344" xr:uid="{00000000-0005-0000-0000-000057010000}"/>
    <cellStyle name="Millares 143" xfId="345" xr:uid="{00000000-0005-0000-0000-000058010000}"/>
    <cellStyle name="Millares 143 2" xfId="346" xr:uid="{00000000-0005-0000-0000-000059010000}"/>
    <cellStyle name="Millares 144" xfId="347" xr:uid="{00000000-0005-0000-0000-00005A010000}"/>
    <cellStyle name="Millares 144 2" xfId="348" xr:uid="{00000000-0005-0000-0000-00005B010000}"/>
    <cellStyle name="Millares 145" xfId="349" xr:uid="{00000000-0005-0000-0000-00005C010000}"/>
    <cellStyle name="Millares 145 2" xfId="350" xr:uid="{00000000-0005-0000-0000-00005D010000}"/>
    <cellStyle name="Millares 146" xfId="351" xr:uid="{00000000-0005-0000-0000-00005E010000}"/>
    <cellStyle name="Millares 146 2" xfId="352" xr:uid="{00000000-0005-0000-0000-00005F010000}"/>
    <cellStyle name="Millares 147" xfId="353" xr:uid="{00000000-0005-0000-0000-000060010000}"/>
    <cellStyle name="Millares 147 2" xfId="354" xr:uid="{00000000-0005-0000-0000-000061010000}"/>
    <cellStyle name="Millares 148" xfId="355" xr:uid="{00000000-0005-0000-0000-000062010000}"/>
    <cellStyle name="Millares 148 2" xfId="356" xr:uid="{00000000-0005-0000-0000-000063010000}"/>
    <cellStyle name="Millares 149" xfId="357" xr:uid="{00000000-0005-0000-0000-000064010000}"/>
    <cellStyle name="Millares 149 2" xfId="358" xr:uid="{00000000-0005-0000-0000-000065010000}"/>
    <cellStyle name="Millares 15" xfId="359" xr:uid="{00000000-0005-0000-0000-000066010000}"/>
    <cellStyle name="Millares 15 2" xfId="360" xr:uid="{00000000-0005-0000-0000-000067010000}"/>
    <cellStyle name="Millares 15 2 2" xfId="361" xr:uid="{00000000-0005-0000-0000-000068010000}"/>
    <cellStyle name="Millares 15 2 3" xfId="362" xr:uid="{00000000-0005-0000-0000-000069010000}"/>
    <cellStyle name="Millares 15 3" xfId="363" xr:uid="{00000000-0005-0000-0000-00006A010000}"/>
    <cellStyle name="Millares 15 4" xfId="364" xr:uid="{00000000-0005-0000-0000-00006B010000}"/>
    <cellStyle name="Millares 150" xfId="365" xr:uid="{00000000-0005-0000-0000-00006C010000}"/>
    <cellStyle name="Millares 150 2" xfId="366" xr:uid="{00000000-0005-0000-0000-00006D010000}"/>
    <cellStyle name="Millares 151" xfId="367" xr:uid="{00000000-0005-0000-0000-00006E010000}"/>
    <cellStyle name="Millares 151 2" xfId="368" xr:uid="{00000000-0005-0000-0000-00006F010000}"/>
    <cellStyle name="Millares 152" xfId="369" xr:uid="{00000000-0005-0000-0000-000070010000}"/>
    <cellStyle name="Millares 152 2" xfId="370" xr:uid="{00000000-0005-0000-0000-000071010000}"/>
    <cellStyle name="Millares 153" xfId="371" xr:uid="{00000000-0005-0000-0000-000072010000}"/>
    <cellStyle name="Millares 153 2" xfId="372" xr:uid="{00000000-0005-0000-0000-000073010000}"/>
    <cellStyle name="Millares 154" xfId="373" xr:uid="{00000000-0005-0000-0000-000074010000}"/>
    <cellStyle name="Millares 154 2" xfId="374" xr:uid="{00000000-0005-0000-0000-000075010000}"/>
    <cellStyle name="Millares 155" xfId="375" xr:uid="{00000000-0005-0000-0000-000076010000}"/>
    <cellStyle name="Millares 155 2" xfId="376" xr:uid="{00000000-0005-0000-0000-000077010000}"/>
    <cellStyle name="Millares 156" xfId="377" xr:uid="{00000000-0005-0000-0000-000078010000}"/>
    <cellStyle name="Millares 156 2" xfId="378" xr:uid="{00000000-0005-0000-0000-000079010000}"/>
    <cellStyle name="Millares 157" xfId="379" xr:uid="{00000000-0005-0000-0000-00007A010000}"/>
    <cellStyle name="Millares 157 2" xfId="380" xr:uid="{00000000-0005-0000-0000-00007B010000}"/>
    <cellStyle name="Millares 158" xfId="381" xr:uid="{00000000-0005-0000-0000-00007C010000}"/>
    <cellStyle name="Millares 158 2" xfId="382" xr:uid="{00000000-0005-0000-0000-00007D010000}"/>
    <cellStyle name="Millares 159" xfId="383" xr:uid="{00000000-0005-0000-0000-00007E010000}"/>
    <cellStyle name="Millares 159 2" xfId="384" xr:uid="{00000000-0005-0000-0000-00007F010000}"/>
    <cellStyle name="Millares 16" xfId="385" xr:uid="{00000000-0005-0000-0000-000080010000}"/>
    <cellStyle name="Millares 16 2" xfId="386" xr:uid="{00000000-0005-0000-0000-000081010000}"/>
    <cellStyle name="Millares 16 2 2" xfId="387" xr:uid="{00000000-0005-0000-0000-000082010000}"/>
    <cellStyle name="Millares 16 2 3" xfId="388" xr:uid="{00000000-0005-0000-0000-000083010000}"/>
    <cellStyle name="Millares 16 3" xfId="389" xr:uid="{00000000-0005-0000-0000-000084010000}"/>
    <cellStyle name="Millares 16 4" xfId="390" xr:uid="{00000000-0005-0000-0000-000085010000}"/>
    <cellStyle name="Millares 160" xfId="391" xr:uid="{00000000-0005-0000-0000-000086010000}"/>
    <cellStyle name="Millares 160 2" xfId="392" xr:uid="{00000000-0005-0000-0000-000087010000}"/>
    <cellStyle name="Millares 161" xfId="393" xr:uid="{00000000-0005-0000-0000-000088010000}"/>
    <cellStyle name="Millares 161 2" xfId="394" xr:uid="{00000000-0005-0000-0000-000089010000}"/>
    <cellStyle name="Millares 162" xfId="395" xr:uid="{00000000-0005-0000-0000-00008A010000}"/>
    <cellStyle name="Millares 162 2" xfId="396" xr:uid="{00000000-0005-0000-0000-00008B010000}"/>
    <cellStyle name="Millares 163" xfId="397" xr:uid="{00000000-0005-0000-0000-00008C010000}"/>
    <cellStyle name="Millares 163 2" xfId="398" xr:uid="{00000000-0005-0000-0000-00008D010000}"/>
    <cellStyle name="Millares 164" xfId="399" xr:uid="{00000000-0005-0000-0000-00008E010000}"/>
    <cellStyle name="Millares 164 2" xfId="400" xr:uid="{00000000-0005-0000-0000-00008F010000}"/>
    <cellStyle name="Millares 165" xfId="401" xr:uid="{00000000-0005-0000-0000-000090010000}"/>
    <cellStyle name="Millares 165 2" xfId="402" xr:uid="{00000000-0005-0000-0000-000091010000}"/>
    <cellStyle name="Millares 166" xfId="403" xr:uid="{00000000-0005-0000-0000-000092010000}"/>
    <cellStyle name="Millares 166 2" xfId="404" xr:uid="{00000000-0005-0000-0000-000093010000}"/>
    <cellStyle name="Millares 167" xfId="405" xr:uid="{00000000-0005-0000-0000-000094010000}"/>
    <cellStyle name="Millares 167 2" xfId="406" xr:uid="{00000000-0005-0000-0000-000095010000}"/>
    <cellStyle name="Millares 168" xfId="407" xr:uid="{00000000-0005-0000-0000-000096010000}"/>
    <cellStyle name="Millares 168 2" xfId="408" xr:uid="{00000000-0005-0000-0000-000097010000}"/>
    <cellStyle name="Millares 169" xfId="409" xr:uid="{00000000-0005-0000-0000-000098010000}"/>
    <cellStyle name="Millares 17" xfId="410" xr:uid="{00000000-0005-0000-0000-000099010000}"/>
    <cellStyle name="Millares 17 2" xfId="411" xr:uid="{00000000-0005-0000-0000-00009A010000}"/>
    <cellStyle name="Millares 17 2 2" xfId="412" xr:uid="{00000000-0005-0000-0000-00009B010000}"/>
    <cellStyle name="Millares 17 2 3" xfId="413" xr:uid="{00000000-0005-0000-0000-00009C010000}"/>
    <cellStyle name="Millares 17 3" xfId="414" xr:uid="{00000000-0005-0000-0000-00009D010000}"/>
    <cellStyle name="Millares 17 4" xfId="415" xr:uid="{00000000-0005-0000-0000-00009E010000}"/>
    <cellStyle name="Millares 170" xfId="416" xr:uid="{00000000-0005-0000-0000-00009F010000}"/>
    <cellStyle name="Millares 171" xfId="417" xr:uid="{00000000-0005-0000-0000-0000A0010000}"/>
    <cellStyle name="Millares 172" xfId="418" xr:uid="{00000000-0005-0000-0000-0000A1010000}"/>
    <cellStyle name="Millares 173" xfId="419" xr:uid="{00000000-0005-0000-0000-0000A2010000}"/>
    <cellStyle name="Millares 174" xfId="420" xr:uid="{00000000-0005-0000-0000-0000A3010000}"/>
    <cellStyle name="Millares 18" xfId="421" xr:uid="{00000000-0005-0000-0000-0000A4010000}"/>
    <cellStyle name="Millares 18 2" xfId="422" xr:uid="{00000000-0005-0000-0000-0000A5010000}"/>
    <cellStyle name="Millares 18 2 2" xfId="423" xr:uid="{00000000-0005-0000-0000-0000A6010000}"/>
    <cellStyle name="Millares 18 2 3" xfId="424" xr:uid="{00000000-0005-0000-0000-0000A7010000}"/>
    <cellStyle name="Millares 18 3" xfId="425" xr:uid="{00000000-0005-0000-0000-0000A8010000}"/>
    <cellStyle name="Millares 18 4" xfId="426" xr:uid="{00000000-0005-0000-0000-0000A9010000}"/>
    <cellStyle name="Millares 19" xfId="427" xr:uid="{00000000-0005-0000-0000-0000AA010000}"/>
    <cellStyle name="Millares 19 2" xfId="428" xr:uid="{00000000-0005-0000-0000-0000AB010000}"/>
    <cellStyle name="Millares 19 2 2" xfId="429" xr:uid="{00000000-0005-0000-0000-0000AC010000}"/>
    <cellStyle name="Millares 19 2 3" xfId="430" xr:uid="{00000000-0005-0000-0000-0000AD010000}"/>
    <cellStyle name="Millares 19 3" xfId="431" xr:uid="{00000000-0005-0000-0000-0000AE010000}"/>
    <cellStyle name="Millares 19 4" xfId="432" xr:uid="{00000000-0005-0000-0000-0000AF010000}"/>
    <cellStyle name="Millares 2" xfId="433" xr:uid="{00000000-0005-0000-0000-0000B0010000}"/>
    <cellStyle name="Millares 2 2" xfId="434" xr:uid="{00000000-0005-0000-0000-0000B1010000}"/>
    <cellStyle name="Millares 2 3" xfId="435" xr:uid="{00000000-0005-0000-0000-0000B2010000}"/>
    <cellStyle name="Millares 2 4" xfId="436" xr:uid="{00000000-0005-0000-0000-0000B3010000}"/>
    <cellStyle name="Millares 2 4 2" xfId="437" xr:uid="{00000000-0005-0000-0000-0000B4010000}"/>
    <cellStyle name="Millares 2 5" xfId="438" xr:uid="{00000000-0005-0000-0000-0000B5010000}"/>
    <cellStyle name="Millares 2 6" xfId="439" xr:uid="{00000000-0005-0000-0000-0000B6010000}"/>
    <cellStyle name="Millares 2 6 2" xfId="440" xr:uid="{00000000-0005-0000-0000-0000B7010000}"/>
    <cellStyle name="Millares 2 7" xfId="441" xr:uid="{00000000-0005-0000-0000-0000B8010000}"/>
    <cellStyle name="Millares 2 7 2" xfId="442" xr:uid="{00000000-0005-0000-0000-0000B9010000}"/>
    <cellStyle name="Millares 2 8" xfId="443" xr:uid="{00000000-0005-0000-0000-0000BA010000}"/>
    <cellStyle name="Millares 2 8 2" xfId="444" xr:uid="{00000000-0005-0000-0000-0000BB010000}"/>
    <cellStyle name="Millares 20" xfId="445" xr:uid="{00000000-0005-0000-0000-0000BC010000}"/>
    <cellStyle name="Millares 20 2" xfId="446" xr:uid="{00000000-0005-0000-0000-0000BD010000}"/>
    <cellStyle name="Millares 20 2 2" xfId="447" xr:uid="{00000000-0005-0000-0000-0000BE010000}"/>
    <cellStyle name="Millares 20 2 3" xfId="448" xr:uid="{00000000-0005-0000-0000-0000BF010000}"/>
    <cellStyle name="Millares 20 3" xfId="449" xr:uid="{00000000-0005-0000-0000-0000C0010000}"/>
    <cellStyle name="Millares 20 4" xfId="450" xr:uid="{00000000-0005-0000-0000-0000C1010000}"/>
    <cellStyle name="Millares 21" xfId="451" xr:uid="{00000000-0005-0000-0000-0000C2010000}"/>
    <cellStyle name="Millares 21 2" xfId="452" xr:uid="{00000000-0005-0000-0000-0000C3010000}"/>
    <cellStyle name="Millares 21 2 2" xfId="453" xr:uid="{00000000-0005-0000-0000-0000C4010000}"/>
    <cellStyle name="Millares 21 2 3" xfId="454" xr:uid="{00000000-0005-0000-0000-0000C5010000}"/>
    <cellStyle name="Millares 21 3" xfId="455" xr:uid="{00000000-0005-0000-0000-0000C6010000}"/>
    <cellStyle name="Millares 21 4" xfId="456" xr:uid="{00000000-0005-0000-0000-0000C7010000}"/>
    <cellStyle name="Millares 22" xfId="457" xr:uid="{00000000-0005-0000-0000-0000C8010000}"/>
    <cellStyle name="Millares 22 2" xfId="458" xr:uid="{00000000-0005-0000-0000-0000C9010000}"/>
    <cellStyle name="Millares 22 2 2" xfId="459" xr:uid="{00000000-0005-0000-0000-0000CA010000}"/>
    <cellStyle name="Millares 22 2 3" xfId="460" xr:uid="{00000000-0005-0000-0000-0000CB010000}"/>
    <cellStyle name="Millares 22 3" xfId="461" xr:uid="{00000000-0005-0000-0000-0000CC010000}"/>
    <cellStyle name="Millares 22 4" xfId="462" xr:uid="{00000000-0005-0000-0000-0000CD010000}"/>
    <cellStyle name="Millares 23" xfId="463" xr:uid="{00000000-0005-0000-0000-0000CE010000}"/>
    <cellStyle name="Millares 23 2" xfId="464" xr:uid="{00000000-0005-0000-0000-0000CF010000}"/>
    <cellStyle name="Millares 23 2 2" xfId="465" xr:uid="{00000000-0005-0000-0000-0000D0010000}"/>
    <cellStyle name="Millares 23 2 3" xfId="466" xr:uid="{00000000-0005-0000-0000-0000D1010000}"/>
    <cellStyle name="Millares 23 3" xfId="467" xr:uid="{00000000-0005-0000-0000-0000D2010000}"/>
    <cellStyle name="Millares 23 4" xfId="468" xr:uid="{00000000-0005-0000-0000-0000D3010000}"/>
    <cellStyle name="Millares 24" xfId="469" xr:uid="{00000000-0005-0000-0000-0000D4010000}"/>
    <cellStyle name="Millares 24 2" xfId="470" xr:uid="{00000000-0005-0000-0000-0000D5010000}"/>
    <cellStyle name="Millares 24 2 2" xfId="471" xr:uid="{00000000-0005-0000-0000-0000D6010000}"/>
    <cellStyle name="Millares 24 2 3" xfId="472" xr:uid="{00000000-0005-0000-0000-0000D7010000}"/>
    <cellStyle name="Millares 24 3" xfId="473" xr:uid="{00000000-0005-0000-0000-0000D8010000}"/>
    <cellStyle name="Millares 24 4" xfId="474" xr:uid="{00000000-0005-0000-0000-0000D9010000}"/>
    <cellStyle name="Millares 25" xfId="475" xr:uid="{00000000-0005-0000-0000-0000DA010000}"/>
    <cellStyle name="Millares 25 2" xfId="476" xr:uid="{00000000-0005-0000-0000-0000DB010000}"/>
    <cellStyle name="Millares 25 2 2" xfId="477" xr:uid="{00000000-0005-0000-0000-0000DC010000}"/>
    <cellStyle name="Millares 25 2 3" xfId="478" xr:uid="{00000000-0005-0000-0000-0000DD010000}"/>
    <cellStyle name="Millares 25 3" xfId="479" xr:uid="{00000000-0005-0000-0000-0000DE010000}"/>
    <cellStyle name="Millares 25 4" xfId="480" xr:uid="{00000000-0005-0000-0000-0000DF010000}"/>
    <cellStyle name="Millares 26" xfId="481" xr:uid="{00000000-0005-0000-0000-0000E0010000}"/>
    <cellStyle name="Millares 26 2" xfId="482" xr:uid="{00000000-0005-0000-0000-0000E1010000}"/>
    <cellStyle name="Millares 26 2 2" xfId="483" xr:uid="{00000000-0005-0000-0000-0000E2010000}"/>
    <cellStyle name="Millares 26 2 3" xfId="484" xr:uid="{00000000-0005-0000-0000-0000E3010000}"/>
    <cellStyle name="Millares 26 3" xfId="485" xr:uid="{00000000-0005-0000-0000-0000E4010000}"/>
    <cellStyle name="Millares 26 4" xfId="486" xr:uid="{00000000-0005-0000-0000-0000E5010000}"/>
    <cellStyle name="Millares 27" xfId="487" xr:uid="{00000000-0005-0000-0000-0000E6010000}"/>
    <cellStyle name="Millares 27 2" xfId="488" xr:uid="{00000000-0005-0000-0000-0000E7010000}"/>
    <cellStyle name="Millares 27 2 2" xfId="489" xr:uid="{00000000-0005-0000-0000-0000E8010000}"/>
    <cellStyle name="Millares 27 2 3" xfId="490" xr:uid="{00000000-0005-0000-0000-0000E9010000}"/>
    <cellStyle name="Millares 27 3" xfId="491" xr:uid="{00000000-0005-0000-0000-0000EA010000}"/>
    <cellStyle name="Millares 27 4" xfId="492" xr:uid="{00000000-0005-0000-0000-0000EB010000}"/>
    <cellStyle name="Millares 28" xfId="493" xr:uid="{00000000-0005-0000-0000-0000EC010000}"/>
    <cellStyle name="Millares 28 2" xfId="494" xr:uid="{00000000-0005-0000-0000-0000ED010000}"/>
    <cellStyle name="Millares 28 2 2" xfId="495" xr:uid="{00000000-0005-0000-0000-0000EE010000}"/>
    <cellStyle name="Millares 28 2 3" xfId="496" xr:uid="{00000000-0005-0000-0000-0000EF010000}"/>
    <cellStyle name="Millares 28 3" xfId="497" xr:uid="{00000000-0005-0000-0000-0000F0010000}"/>
    <cellStyle name="Millares 28 4" xfId="498" xr:uid="{00000000-0005-0000-0000-0000F1010000}"/>
    <cellStyle name="Millares 29" xfId="499" xr:uid="{00000000-0005-0000-0000-0000F2010000}"/>
    <cellStyle name="Millares 29 2" xfId="500" xr:uid="{00000000-0005-0000-0000-0000F3010000}"/>
    <cellStyle name="Millares 29 2 2" xfId="501" xr:uid="{00000000-0005-0000-0000-0000F4010000}"/>
    <cellStyle name="Millares 29 2 3" xfId="502" xr:uid="{00000000-0005-0000-0000-0000F5010000}"/>
    <cellStyle name="Millares 29 3" xfId="503" xr:uid="{00000000-0005-0000-0000-0000F6010000}"/>
    <cellStyle name="Millares 29 4" xfId="504" xr:uid="{00000000-0005-0000-0000-0000F7010000}"/>
    <cellStyle name="Millares 3" xfId="505" xr:uid="{00000000-0005-0000-0000-0000F8010000}"/>
    <cellStyle name="Millares 3 2" xfId="506" xr:uid="{00000000-0005-0000-0000-0000F9010000}"/>
    <cellStyle name="Millares 3 2 2" xfId="507" xr:uid="{00000000-0005-0000-0000-0000FA010000}"/>
    <cellStyle name="Millares 3 2 2 2" xfId="508" xr:uid="{00000000-0005-0000-0000-0000FB010000}"/>
    <cellStyle name="Millares 3 2 2 3" xfId="509" xr:uid="{00000000-0005-0000-0000-0000FC010000}"/>
    <cellStyle name="Millares 3 2 3" xfId="510" xr:uid="{00000000-0005-0000-0000-0000FD010000}"/>
    <cellStyle name="Millares 3 2 4" xfId="511" xr:uid="{00000000-0005-0000-0000-0000FE010000}"/>
    <cellStyle name="Millares 3 3" xfId="512" xr:uid="{00000000-0005-0000-0000-0000FF010000}"/>
    <cellStyle name="Millares 3 4" xfId="513" xr:uid="{00000000-0005-0000-0000-000000020000}"/>
    <cellStyle name="Millares 3 4 2" xfId="514" xr:uid="{00000000-0005-0000-0000-000001020000}"/>
    <cellStyle name="Millares 3 4 2 2" xfId="515" xr:uid="{00000000-0005-0000-0000-000002020000}"/>
    <cellStyle name="Millares 3 4 2 3" xfId="516" xr:uid="{00000000-0005-0000-0000-000003020000}"/>
    <cellStyle name="Millares 3 4 3" xfId="517" xr:uid="{00000000-0005-0000-0000-000004020000}"/>
    <cellStyle name="Millares 3 4 4" xfId="518" xr:uid="{00000000-0005-0000-0000-000005020000}"/>
    <cellStyle name="Millares 3 5" xfId="519" xr:uid="{00000000-0005-0000-0000-000006020000}"/>
    <cellStyle name="Millares 3 5 2" xfId="520" xr:uid="{00000000-0005-0000-0000-000007020000}"/>
    <cellStyle name="Millares 3 6" xfId="521" xr:uid="{00000000-0005-0000-0000-000008020000}"/>
    <cellStyle name="Millares 3 6 2" xfId="522" xr:uid="{00000000-0005-0000-0000-000009020000}"/>
    <cellStyle name="Millares 3 6 3" xfId="523" xr:uid="{00000000-0005-0000-0000-00000A020000}"/>
    <cellStyle name="Millares 30" xfId="524" xr:uid="{00000000-0005-0000-0000-00000B020000}"/>
    <cellStyle name="Millares 30 2" xfId="525" xr:uid="{00000000-0005-0000-0000-00000C020000}"/>
    <cellStyle name="Millares 30 2 2" xfId="526" xr:uid="{00000000-0005-0000-0000-00000D020000}"/>
    <cellStyle name="Millares 30 3" xfId="527" xr:uid="{00000000-0005-0000-0000-00000E020000}"/>
    <cellStyle name="Millares 30 3 2" xfId="528" xr:uid="{00000000-0005-0000-0000-00000F020000}"/>
    <cellStyle name="Millares 30 3 3" xfId="529" xr:uid="{00000000-0005-0000-0000-000010020000}"/>
    <cellStyle name="Millares 30 4" xfId="530" xr:uid="{00000000-0005-0000-0000-000011020000}"/>
    <cellStyle name="Millares 30 5" xfId="531" xr:uid="{00000000-0005-0000-0000-000012020000}"/>
    <cellStyle name="Millares 31" xfId="532" xr:uid="{00000000-0005-0000-0000-000013020000}"/>
    <cellStyle name="Millares 31 2" xfId="533" xr:uid="{00000000-0005-0000-0000-000014020000}"/>
    <cellStyle name="Millares 31 3" xfId="534" xr:uid="{00000000-0005-0000-0000-000015020000}"/>
    <cellStyle name="Millares 31 3 2" xfId="535" xr:uid="{00000000-0005-0000-0000-000016020000}"/>
    <cellStyle name="Millares 31 3 3" xfId="536" xr:uid="{00000000-0005-0000-0000-000017020000}"/>
    <cellStyle name="Millares 31 4" xfId="537" xr:uid="{00000000-0005-0000-0000-000018020000}"/>
    <cellStyle name="Millares 31 5" xfId="538" xr:uid="{00000000-0005-0000-0000-000019020000}"/>
    <cellStyle name="Millares 32" xfId="539" xr:uid="{00000000-0005-0000-0000-00001A020000}"/>
    <cellStyle name="Millares 32 2" xfId="540" xr:uid="{00000000-0005-0000-0000-00001B020000}"/>
    <cellStyle name="Millares 32 2 2" xfId="541" xr:uid="{00000000-0005-0000-0000-00001C020000}"/>
    <cellStyle name="Millares 32 2 3" xfId="542" xr:uid="{00000000-0005-0000-0000-00001D020000}"/>
    <cellStyle name="Millares 32 3" xfId="543" xr:uid="{00000000-0005-0000-0000-00001E020000}"/>
    <cellStyle name="Millares 32 3 2" xfId="544" xr:uid="{00000000-0005-0000-0000-00001F020000}"/>
    <cellStyle name="Millares 32 3 3" xfId="545" xr:uid="{00000000-0005-0000-0000-000020020000}"/>
    <cellStyle name="Millares 32 3 3 2" xfId="546" xr:uid="{00000000-0005-0000-0000-000021020000}"/>
    <cellStyle name="Millares 32 3 4" xfId="547" xr:uid="{00000000-0005-0000-0000-000022020000}"/>
    <cellStyle name="Millares 32 4" xfId="548" xr:uid="{00000000-0005-0000-0000-000023020000}"/>
    <cellStyle name="Millares 32 4 2" xfId="549" xr:uid="{00000000-0005-0000-0000-000024020000}"/>
    <cellStyle name="Millares 32 5" xfId="550" xr:uid="{00000000-0005-0000-0000-000025020000}"/>
    <cellStyle name="Millares 33" xfId="551" xr:uid="{00000000-0005-0000-0000-000026020000}"/>
    <cellStyle name="Millares 33 2" xfId="552" xr:uid="{00000000-0005-0000-0000-000027020000}"/>
    <cellStyle name="Millares 33 2 2" xfId="553" xr:uid="{00000000-0005-0000-0000-000028020000}"/>
    <cellStyle name="Millares 33 3" xfId="554" xr:uid="{00000000-0005-0000-0000-000029020000}"/>
    <cellStyle name="Millares 33 3 2" xfId="555" xr:uid="{00000000-0005-0000-0000-00002A020000}"/>
    <cellStyle name="Millares 33 3 2 2" xfId="556" xr:uid="{00000000-0005-0000-0000-00002B020000}"/>
    <cellStyle name="Millares 33 3 3" xfId="557" xr:uid="{00000000-0005-0000-0000-00002C020000}"/>
    <cellStyle name="Millares 33 4" xfId="558" xr:uid="{00000000-0005-0000-0000-00002D020000}"/>
    <cellStyle name="Millares 34" xfId="559" xr:uid="{00000000-0005-0000-0000-00002E020000}"/>
    <cellStyle name="Millares 34 2" xfId="560" xr:uid="{00000000-0005-0000-0000-00002F020000}"/>
    <cellStyle name="Millares 34 2 2" xfId="561" xr:uid="{00000000-0005-0000-0000-000030020000}"/>
    <cellStyle name="Millares 34 2 2 2" xfId="562" xr:uid="{00000000-0005-0000-0000-000031020000}"/>
    <cellStyle name="Millares 34 2 3" xfId="563" xr:uid="{00000000-0005-0000-0000-000032020000}"/>
    <cellStyle name="Millares 34 3" xfId="564" xr:uid="{00000000-0005-0000-0000-000033020000}"/>
    <cellStyle name="Millares 35" xfId="565" xr:uid="{00000000-0005-0000-0000-000034020000}"/>
    <cellStyle name="Millares 35 2" xfId="566" xr:uid="{00000000-0005-0000-0000-000035020000}"/>
    <cellStyle name="Millares 35 3" xfId="567" xr:uid="{00000000-0005-0000-0000-000036020000}"/>
    <cellStyle name="Millares 35 3 2" xfId="568" xr:uid="{00000000-0005-0000-0000-000037020000}"/>
    <cellStyle name="Millares 35 3 3" xfId="569" xr:uid="{00000000-0005-0000-0000-000038020000}"/>
    <cellStyle name="Millares 35 4" xfId="570" xr:uid="{00000000-0005-0000-0000-000039020000}"/>
    <cellStyle name="Millares 35 5" xfId="571" xr:uid="{00000000-0005-0000-0000-00003A020000}"/>
    <cellStyle name="Millares 35 5 2" xfId="572" xr:uid="{00000000-0005-0000-0000-00003B020000}"/>
    <cellStyle name="Millares 36" xfId="573" xr:uid="{00000000-0005-0000-0000-00003C020000}"/>
    <cellStyle name="Millares 36 2" xfId="574" xr:uid="{00000000-0005-0000-0000-00003D020000}"/>
    <cellStyle name="Millares 36 2 2" xfId="575" xr:uid="{00000000-0005-0000-0000-00003E020000}"/>
    <cellStyle name="Millares 36 3" xfId="576" xr:uid="{00000000-0005-0000-0000-00003F020000}"/>
    <cellStyle name="Millares 36 3 2" xfId="577" xr:uid="{00000000-0005-0000-0000-000040020000}"/>
    <cellStyle name="Millares 36 3 3" xfId="578" xr:uid="{00000000-0005-0000-0000-000041020000}"/>
    <cellStyle name="Millares 36 4" xfId="579" xr:uid="{00000000-0005-0000-0000-000042020000}"/>
    <cellStyle name="Millares 37" xfId="580" xr:uid="{00000000-0005-0000-0000-000043020000}"/>
    <cellStyle name="Millares 37 2" xfId="581" xr:uid="{00000000-0005-0000-0000-000044020000}"/>
    <cellStyle name="Millares 38" xfId="582" xr:uid="{00000000-0005-0000-0000-000045020000}"/>
    <cellStyle name="Millares 38 2" xfId="583" xr:uid="{00000000-0005-0000-0000-000046020000}"/>
    <cellStyle name="Millares 39" xfId="584" xr:uid="{00000000-0005-0000-0000-000047020000}"/>
    <cellStyle name="Millares 39 2" xfId="585" xr:uid="{00000000-0005-0000-0000-000048020000}"/>
    <cellStyle name="Millares 4" xfId="586" xr:uid="{00000000-0005-0000-0000-000049020000}"/>
    <cellStyle name="Millares 4 2" xfId="587" xr:uid="{00000000-0005-0000-0000-00004A020000}"/>
    <cellStyle name="Millares 4 2 2" xfId="588" xr:uid="{00000000-0005-0000-0000-00004B020000}"/>
    <cellStyle name="Millares 4 2 2 2" xfId="589" xr:uid="{00000000-0005-0000-0000-00004C020000}"/>
    <cellStyle name="Millares 4 2 2 3" xfId="590" xr:uid="{00000000-0005-0000-0000-00004D020000}"/>
    <cellStyle name="Millares 4 2 3" xfId="591" xr:uid="{00000000-0005-0000-0000-00004E020000}"/>
    <cellStyle name="Millares 4 2 4" xfId="592" xr:uid="{00000000-0005-0000-0000-00004F020000}"/>
    <cellStyle name="Millares 4 3" xfId="593" xr:uid="{00000000-0005-0000-0000-000050020000}"/>
    <cellStyle name="Millares 4 3 2" xfId="594" xr:uid="{00000000-0005-0000-0000-000051020000}"/>
    <cellStyle name="Millares 4 3 2 2" xfId="595" xr:uid="{00000000-0005-0000-0000-000052020000}"/>
    <cellStyle name="Millares 4 3 3" xfId="596" xr:uid="{00000000-0005-0000-0000-000053020000}"/>
    <cellStyle name="Millares 4 3 3 2" xfId="597" xr:uid="{00000000-0005-0000-0000-000054020000}"/>
    <cellStyle name="Millares 4 3 3 2 2" xfId="598" xr:uid="{00000000-0005-0000-0000-000055020000}"/>
    <cellStyle name="Millares 4 3 3 3" xfId="599" xr:uid="{00000000-0005-0000-0000-000056020000}"/>
    <cellStyle name="Millares 4 3 4" xfId="600" xr:uid="{00000000-0005-0000-0000-000057020000}"/>
    <cellStyle name="Millares 4 4" xfId="601" xr:uid="{00000000-0005-0000-0000-000058020000}"/>
    <cellStyle name="Millares 4 4 2" xfId="602" xr:uid="{00000000-0005-0000-0000-000059020000}"/>
    <cellStyle name="Millares 4 4 2 2" xfId="603" xr:uid="{00000000-0005-0000-0000-00005A020000}"/>
    <cellStyle name="Millares 4 4 3" xfId="604" xr:uid="{00000000-0005-0000-0000-00005B020000}"/>
    <cellStyle name="Millares 4 5" xfId="605" xr:uid="{00000000-0005-0000-0000-00005C020000}"/>
    <cellStyle name="Millares 4 6" xfId="606" xr:uid="{00000000-0005-0000-0000-00005D020000}"/>
    <cellStyle name="Millares 40" xfId="607" xr:uid="{00000000-0005-0000-0000-00005E020000}"/>
    <cellStyle name="Millares 40 2" xfId="608" xr:uid="{00000000-0005-0000-0000-00005F020000}"/>
    <cellStyle name="Millares 41" xfId="609" xr:uid="{00000000-0005-0000-0000-000060020000}"/>
    <cellStyle name="Millares 41 2" xfId="610" xr:uid="{00000000-0005-0000-0000-000061020000}"/>
    <cellStyle name="Millares 42" xfId="611" xr:uid="{00000000-0005-0000-0000-000062020000}"/>
    <cellStyle name="Millares 42 2" xfId="612" xr:uid="{00000000-0005-0000-0000-000063020000}"/>
    <cellStyle name="Millares 43" xfId="613" xr:uid="{00000000-0005-0000-0000-000064020000}"/>
    <cellStyle name="Millares 43 2" xfId="614" xr:uid="{00000000-0005-0000-0000-000065020000}"/>
    <cellStyle name="Millares 44" xfId="615" xr:uid="{00000000-0005-0000-0000-000066020000}"/>
    <cellStyle name="Millares 44 2" xfId="616" xr:uid="{00000000-0005-0000-0000-000067020000}"/>
    <cellStyle name="Millares 45" xfId="617" xr:uid="{00000000-0005-0000-0000-000068020000}"/>
    <cellStyle name="Millares 45 2" xfId="618" xr:uid="{00000000-0005-0000-0000-000069020000}"/>
    <cellStyle name="Millares 46" xfId="619" xr:uid="{00000000-0005-0000-0000-00006A020000}"/>
    <cellStyle name="Millares 46 2" xfId="620" xr:uid="{00000000-0005-0000-0000-00006B020000}"/>
    <cellStyle name="Millares 47" xfId="621" xr:uid="{00000000-0005-0000-0000-00006C020000}"/>
    <cellStyle name="Millares 47 2" xfId="622" xr:uid="{00000000-0005-0000-0000-00006D020000}"/>
    <cellStyle name="Millares 48" xfId="623" xr:uid="{00000000-0005-0000-0000-00006E020000}"/>
    <cellStyle name="Millares 48 2" xfId="624" xr:uid="{00000000-0005-0000-0000-00006F020000}"/>
    <cellStyle name="Millares 49" xfId="625" xr:uid="{00000000-0005-0000-0000-000070020000}"/>
    <cellStyle name="Millares 49 2" xfId="626" xr:uid="{00000000-0005-0000-0000-000071020000}"/>
    <cellStyle name="Millares 5" xfId="627" xr:uid="{00000000-0005-0000-0000-000072020000}"/>
    <cellStyle name="Millares 5 2" xfId="628" xr:uid="{00000000-0005-0000-0000-000073020000}"/>
    <cellStyle name="Millares 5 2 2" xfId="629" xr:uid="{00000000-0005-0000-0000-000074020000}"/>
    <cellStyle name="Millares 5 3" xfId="630" xr:uid="{00000000-0005-0000-0000-000075020000}"/>
    <cellStyle name="Millares 50" xfId="631" xr:uid="{00000000-0005-0000-0000-000076020000}"/>
    <cellStyle name="Millares 50 2" xfId="632" xr:uid="{00000000-0005-0000-0000-000077020000}"/>
    <cellStyle name="Millares 51" xfId="633" xr:uid="{00000000-0005-0000-0000-000078020000}"/>
    <cellStyle name="Millares 51 2" xfId="634" xr:uid="{00000000-0005-0000-0000-000079020000}"/>
    <cellStyle name="Millares 52" xfId="635" xr:uid="{00000000-0005-0000-0000-00007A020000}"/>
    <cellStyle name="Millares 52 2" xfId="636" xr:uid="{00000000-0005-0000-0000-00007B020000}"/>
    <cellStyle name="Millares 53" xfId="637" xr:uid="{00000000-0005-0000-0000-00007C020000}"/>
    <cellStyle name="Millares 53 2" xfId="638" xr:uid="{00000000-0005-0000-0000-00007D020000}"/>
    <cellStyle name="Millares 54" xfId="639" xr:uid="{00000000-0005-0000-0000-00007E020000}"/>
    <cellStyle name="Millares 54 2" xfId="640" xr:uid="{00000000-0005-0000-0000-00007F020000}"/>
    <cellStyle name="Millares 55" xfId="641" xr:uid="{00000000-0005-0000-0000-000080020000}"/>
    <cellStyle name="Millares 55 2" xfId="642" xr:uid="{00000000-0005-0000-0000-000081020000}"/>
    <cellStyle name="Millares 56" xfId="643" xr:uid="{00000000-0005-0000-0000-000082020000}"/>
    <cellStyle name="Millares 56 2" xfId="644" xr:uid="{00000000-0005-0000-0000-000083020000}"/>
    <cellStyle name="Millares 57" xfId="645" xr:uid="{00000000-0005-0000-0000-000084020000}"/>
    <cellStyle name="Millares 57 2" xfId="646" xr:uid="{00000000-0005-0000-0000-000085020000}"/>
    <cellStyle name="Millares 58" xfId="647" xr:uid="{00000000-0005-0000-0000-000086020000}"/>
    <cellStyle name="Millares 58 2" xfId="648" xr:uid="{00000000-0005-0000-0000-000087020000}"/>
    <cellStyle name="Millares 59" xfId="649" xr:uid="{00000000-0005-0000-0000-000088020000}"/>
    <cellStyle name="Millares 59 2" xfId="650" xr:uid="{00000000-0005-0000-0000-000089020000}"/>
    <cellStyle name="Millares 6" xfId="651" xr:uid="{00000000-0005-0000-0000-00008A020000}"/>
    <cellStyle name="Millares 6 2" xfId="652" xr:uid="{00000000-0005-0000-0000-00008B020000}"/>
    <cellStyle name="Millares 60" xfId="653" xr:uid="{00000000-0005-0000-0000-00008C020000}"/>
    <cellStyle name="Millares 60 2" xfId="654" xr:uid="{00000000-0005-0000-0000-00008D020000}"/>
    <cellStyle name="Millares 61" xfId="655" xr:uid="{00000000-0005-0000-0000-00008E020000}"/>
    <cellStyle name="Millares 61 2" xfId="656" xr:uid="{00000000-0005-0000-0000-00008F020000}"/>
    <cellStyle name="Millares 62" xfId="657" xr:uid="{00000000-0005-0000-0000-000090020000}"/>
    <cellStyle name="Millares 62 2" xfId="658" xr:uid="{00000000-0005-0000-0000-000091020000}"/>
    <cellStyle name="Millares 63" xfId="659" xr:uid="{00000000-0005-0000-0000-000092020000}"/>
    <cellStyle name="Millares 63 2" xfId="660" xr:uid="{00000000-0005-0000-0000-000093020000}"/>
    <cellStyle name="Millares 64" xfId="661" xr:uid="{00000000-0005-0000-0000-000094020000}"/>
    <cellStyle name="Millares 64 2" xfId="662" xr:uid="{00000000-0005-0000-0000-000095020000}"/>
    <cellStyle name="Millares 65" xfId="663" xr:uid="{00000000-0005-0000-0000-000096020000}"/>
    <cellStyle name="Millares 65 2" xfId="664" xr:uid="{00000000-0005-0000-0000-000097020000}"/>
    <cellStyle name="Millares 66" xfId="665" xr:uid="{00000000-0005-0000-0000-000098020000}"/>
    <cellStyle name="Millares 66 2" xfId="666" xr:uid="{00000000-0005-0000-0000-000099020000}"/>
    <cellStyle name="Millares 67" xfId="667" xr:uid="{00000000-0005-0000-0000-00009A020000}"/>
    <cellStyle name="Millares 68" xfId="668" xr:uid="{00000000-0005-0000-0000-00009B020000}"/>
    <cellStyle name="Millares 69" xfId="669" xr:uid="{00000000-0005-0000-0000-00009C020000}"/>
    <cellStyle name="Millares 7" xfId="670" xr:uid="{00000000-0005-0000-0000-00009D020000}"/>
    <cellStyle name="Millares 7 2" xfId="671" xr:uid="{00000000-0005-0000-0000-00009E020000}"/>
    <cellStyle name="Millares 70" xfId="672" xr:uid="{00000000-0005-0000-0000-00009F020000}"/>
    <cellStyle name="Millares 71" xfId="673" xr:uid="{00000000-0005-0000-0000-0000A0020000}"/>
    <cellStyle name="Millares 71 2" xfId="674" xr:uid="{00000000-0005-0000-0000-0000A1020000}"/>
    <cellStyle name="Millares 72" xfId="675" xr:uid="{00000000-0005-0000-0000-0000A2020000}"/>
    <cellStyle name="Millares 73" xfId="676" xr:uid="{00000000-0005-0000-0000-0000A3020000}"/>
    <cellStyle name="Millares 74" xfId="677" xr:uid="{00000000-0005-0000-0000-0000A4020000}"/>
    <cellStyle name="Millares 75" xfId="678" xr:uid="{00000000-0005-0000-0000-0000A5020000}"/>
    <cellStyle name="Millares 76" xfId="679" xr:uid="{00000000-0005-0000-0000-0000A6020000}"/>
    <cellStyle name="Millares 77" xfId="680" xr:uid="{00000000-0005-0000-0000-0000A7020000}"/>
    <cellStyle name="Millares 78" xfId="681" xr:uid="{00000000-0005-0000-0000-0000A8020000}"/>
    <cellStyle name="Millares 79" xfId="682" xr:uid="{00000000-0005-0000-0000-0000A9020000}"/>
    <cellStyle name="Millares 8" xfId="683" xr:uid="{00000000-0005-0000-0000-0000AA020000}"/>
    <cellStyle name="Millares 8 2" xfId="684" xr:uid="{00000000-0005-0000-0000-0000AB020000}"/>
    <cellStyle name="Millares 8 3" xfId="685" xr:uid="{00000000-0005-0000-0000-0000AC020000}"/>
    <cellStyle name="Millares 80" xfId="686" xr:uid="{00000000-0005-0000-0000-0000AD020000}"/>
    <cellStyle name="Millares 81" xfId="687" xr:uid="{00000000-0005-0000-0000-0000AE020000}"/>
    <cellStyle name="Millares 82" xfId="688" xr:uid="{00000000-0005-0000-0000-0000AF020000}"/>
    <cellStyle name="Millares 83" xfId="689" xr:uid="{00000000-0005-0000-0000-0000B0020000}"/>
    <cellStyle name="Millares 84" xfId="690" xr:uid="{00000000-0005-0000-0000-0000B1020000}"/>
    <cellStyle name="Millares 85" xfId="691" xr:uid="{00000000-0005-0000-0000-0000B2020000}"/>
    <cellStyle name="Millares 86" xfId="692" xr:uid="{00000000-0005-0000-0000-0000B3020000}"/>
    <cellStyle name="Millares 87" xfId="693" xr:uid="{00000000-0005-0000-0000-0000B4020000}"/>
    <cellStyle name="Millares 88" xfId="694" xr:uid="{00000000-0005-0000-0000-0000B5020000}"/>
    <cellStyle name="Millares 89" xfId="695" xr:uid="{00000000-0005-0000-0000-0000B6020000}"/>
    <cellStyle name="Millares 9" xfId="696" xr:uid="{00000000-0005-0000-0000-0000B7020000}"/>
    <cellStyle name="Millares 9 2" xfId="697" xr:uid="{00000000-0005-0000-0000-0000B8020000}"/>
    <cellStyle name="Millares 90" xfId="698" xr:uid="{00000000-0005-0000-0000-0000B9020000}"/>
    <cellStyle name="Millares 91" xfId="699" xr:uid="{00000000-0005-0000-0000-0000BA020000}"/>
    <cellStyle name="Millares 92" xfId="700" xr:uid="{00000000-0005-0000-0000-0000BB020000}"/>
    <cellStyle name="Millares 93" xfId="701" xr:uid="{00000000-0005-0000-0000-0000BC020000}"/>
    <cellStyle name="Millares 94" xfId="702" xr:uid="{00000000-0005-0000-0000-0000BD020000}"/>
    <cellStyle name="Millares 95" xfId="703" xr:uid="{00000000-0005-0000-0000-0000BE020000}"/>
    <cellStyle name="Millares 96" xfId="704" xr:uid="{00000000-0005-0000-0000-0000BF020000}"/>
    <cellStyle name="Millares 97" xfId="705" xr:uid="{00000000-0005-0000-0000-0000C0020000}"/>
    <cellStyle name="Millares 98" xfId="706" xr:uid="{00000000-0005-0000-0000-0000C1020000}"/>
    <cellStyle name="Millares 99" xfId="707" xr:uid="{00000000-0005-0000-0000-0000C2020000}"/>
    <cellStyle name="Moneda [0]" xfId="802" builtinId="7"/>
    <cellStyle name="MSTRStyle.Todos.c12_2b06fa68-842c-42c9-9413-3aaeaed1f795" xfId="708" xr:uid="{00000000-0005-0000-0000-0000C3020000}"/>
    <cellStyle name="MSTRStyle.Todos.c13_ce950d47-dc16-4f9d-9396-26eeca531506" xfId="709" xr:uid="{00000000-0005-0000-0000-0000C4020000}"/>
    <cellStyle name="MSTRStyle.Todos.c14_be21d8a1-14a1-4a58-aa3b-339fb5cf5806" xfId="710" xr:uid="{00000000-0005-0000-0000-0000C5020000}"/>
    <cellStyle name="MSTRStyle.Todos.c2_b7601d66-34e9-48fa-baf0-8a0b6d48a513" xfId="711" xr:uid="{00000000-0005-0000-0000-0000C6020000}"/>
    <cellStyle name="MSTRStyle.Todos.c4_7922024a-8654-453e-a46f-ab45b0471aa6" xfId="712" xr:uid="{00000000-0005-0000-0000-0000C7020000}"/>
    <cellStyle name="MSTRStyle.Todos.c7_0f39ee87-2b09-434b-a57f-11b8262e8140" xfId="713" xr:uid="{00000000-0005-0000-0000-0000C8020000}"/>
    <cellStyle name="MSTRStyle.Todos.c8_d1c63885-8081-4131-b2b3-fcc605c3fb40" xfId="714" xr:uid="{00000000-0005-0000-0000-0000C9020000}"/>
    <cellStyle name="Neutral" xfId="715" builtinId="28" customBuiltin="1"/>
    <cellStyle name="Neutral 2" xfId="716" xr:uid="{00000000-0005-0000-0000-0000CB020000}"/>
    <cellStyle name="Neutral 2 2" xfId="717" xr:uid="{00000000-0005-0000-0000-0000CC020000}"/>
    <cellStyle name="Normal" xfId="0" builtinId="0"/>
    <cellStyle name="Normal 2" xfId="801" xr:uid="{2747B85A-A2F3-4A2F-BFDB-8993F4CECB7E}"/>
    <cellStyle name="Normal 2 2" xfId="718" xr:uid="{00000000-0005-0000-0000-0000CE020000}"/>
    <cellStyle name="Normal 2 2 2" xfId="719" xr:uid="{00000000-0005-0000-0000-0000CF020000}"/>
    <cellStyle name="Normal 2 3" xfId="720" xr:uid="{00000000-0005-0000-0000-0000D0020000}"/>
    <cellStyle name="Normal 2 4" xfId="721" xr:uid="{00000000-0005-0000-0000-0000D1020000}"/>
    <cellStyle name="Normal 2 4 2" xfId="722" xr:uid="{00000000-0005-0000-0000-0000D2020000}"/>
    <cellStyle name="Normal 2 5" xfId="723" xr:uid="{00000000-0005-0000-0000-0000D3020000}"/>
    <cellStyle name="Normal 2 5 2" xfId="724" xr:uid="{00000000-0005-0000-0000-0000D4020000}"/>
    <cellStyle name="Normal 2 6" xfId="725" xr:uid="{00000000-0005-0000-0000-0000D5020000}"/>
    <cellStyle name="Normal 2 6 2" xfId="726" xr:uid="{00000000-0005-0000-0000-0000D6020000}"/>
    <cellStyle name="Normal 3 2" xfId="727" xr:uid="{00000000-0005-0000-0000-0000D7020000}"/>
    <cellStyle name="Normal 3 3" xfId="728" xr:uid="{00000000-0005-0000-0000-0000D8020000}"/>
    <cellStyle name="Normal 3 3 2" xfId="729" xr:uid="{00000000-0005-0000-0000-0000D9020000}"/>
    <cellStyle name="Normal 3 4" xfId="730" xr:uid="{00000000-0005-0000-0000-0000DA020000}"/>
    <cellStyle name="Normal 3 4 2" xfId="731" xr:uid="{00000000-0005-0000-0000-0000DB020000}"/>
    <cellStyle name="Normal 4 2" xfId="732" xr:uid="{00000000-0005-0000-0000-0000DC020000}"/>
    <cellStyle name="Normal 4 2 2" xfId="733" xr:uid="{00000000-0005-0000-0000-0000DD020000}"/>
    <cellStyle name="Normal 4 2 3" xfId="734" xr:uid="{00000000-0005-0000-0000-0000DE020000}"/>
    <cellStyle name="Normal 4 2 3 2" xfId="735" xr:uid="{00000000-0005-0000-0000-0000DF020000}"/>
    <cellStyle name="Normal 4 3" xfId="736" xr:uid="{00000000-0005-0000-0000-0000E0020000}"/>
    <cellStyle name="Normal 4 4" xfId="737" xr:uid="{00000000-0005-0000-0000-0000E1020000}"/>
    <cellStyle name="Normal 4 4 2" xfId="738" xr:uid="{00000000-0005-0000-0000-0000E2020000}"/>
    <cellStyle name="Normal 5 2" xfId="739" xr:uid="{00000000-0005-0000-0000-0000E3020000}"/>
    <cellStyle name="Normal 57" xfId="740" xr:uid="{00000000-0005-0000-0000-0000E4020000}"/>
    <cellStyle name="Normal 58" xfId="741" xr:uid="{00000000-0005-0000-0000-0000E5020000}"/>
    <cellStyle name="Normal_12" xfId="742" xr:uid="{00000000-0005-0000-0000-0000E6020000}"/>
    <cellStyle name="Normal_14" xfId="743" xr:uid="{00000000-0005-0000-0000-0000E7020000}"/>
    <cellStyle name="Normal_15" xfId="744" xr:uid="{00000000-0005-0000-0000-0000E8020000}"/>
    <cellStyle name="Normal_15_1" xfId="745" xr:uid="{00000000-0005-0000-0000-0000E9020000}"/>
    <cellStyle name="Normal_18" xfId="746" xr:uid="{00000000-0005-0000-0000-0000EA020000}"/>
    <cellStyle name="Normal_20" xfId="747" xr:uid="{00000000-0005-0000-0000-0000EB020000}"/>
    <cellStyle name="Normal_21_1" xfId="748" xr:uid="{00000000-0005-0000-0000-0000EC020000}"/>
    <cellStyle name="Normal_22_1" xfId="749" xr:uid="{00000000-0005-0000-0000-0000ED020000}"/>
    <cellStyle name="Normal_23_1" xfId="750" xr:uid="{00000000-0005-0000-0000-0000EE020000}"/>
    <cellStyle name="Normal_24_1" xfId="751" xr:uid="{00000000-0005-0000-0000-0000EF020000}"/>
    <cellStyle name="Normal_25" xfId="752" xr:uid="{00000000-0005-0000-0000-0000F0020000}"/>
    <cellStyle name="Normal_25_1" xfId="753" xr:uid="{00000000-0005-0000-0000-0000F1020000}"/>
    <cellStyle name="Normal_26_1" xfId="754" xr:uid="{00000000-0005-0000-0000-0000F2020000}"/>
    <cellStyle name="Normal_28_1" xfId="755" xr:uid="{00000000-0005-0000-0000-0000F3020000}"/>
    <cellStyle name="Normal_35" xfId="756" xr:uid="{00000000-0005-0000-0000-0000F4020000}"/>
    <cellStyle name="Normal_36" xfId="757" xr:uid="{00000000-0005-0000-0000-0000F5020000}"/>
    <cellStyle name="Normal_36_1" xfId="758" xr:uid="{00000000-0005-0000-0000-0000F6020000}"/>
    <cellStyle name="Normal_Hoja1 2" xfId="759" xr:uid="{00000000-0005-0000-0000-0000F8020000}"/>
    <cellStyle name="Normal_Hoja1_1" xfId="760" xr:uid="{00000000-0005-0000-0000-0000F9020000}"/>
    <cellStyle name="Normal_Hoja2" xfId="761" xr:uid="{00000000-0005-0000-0000-0000FA020000}"/>
    <cellStyle name="Notas 2" xfId="762" xr:uid="{00000000-0005-0000-0000-0000FB020000}"/>
    <cellStyle name="Notas 2 2" xfId="763" xr:uid="{00000000-0005-0000-0000-0000FC020000}"/>
    <cellStyle name="Notas 2 3" xfId="764" xr:uid="{00000000-0005-0000-0000-0000FD020000}"/>
    <cellStyle name="Notas 3" xfId="765" xr:uid="{00000000-0005-0000-0000-0000FE020000}"/>
    <cellStyle name="Note" xfId="766" xr:uid="{00000000-0005-0000-0000-0000FF020000}"/>
    <cellStyle name="Output" xfId="767" xr:uid="{00000000-0005-0000-0000-000000030000}"/>
    <cellStyle name="Porcentual 2" xfId="768" xr:uid="{00000000-0005-0000-0000-000001030000}"/>
    <cellStyle name="Punto" xfId="769" xr:uid="{00000000-0005-0000-0000-000002030000}"/>
    <cellStyle name="Punto0" xfId="770" xr:uid="{00000000-0005-0000-0000-000003030000}"/>
    <cellStyle name="Salida" xfId="771" builtinId="21" customBuiltin="1"/>
    <cellStyle name="Salida 2" xfId="772" xr:uid="{00000000-0005-0000-0000-000005030000}"/>
    <cellStyle name="Salida 2 2" xfId="773" xr:uid="{00000000-0005-0000-0000-000006030000}"/>
    <cellStyle name="SAPBEXaggItem" xfId="774" xr:uid="{00000000-0005-0000-0000-000007030000}"/>
    <cellStyle name="SAPBEXchaText" xfId="775" xr:uid="{00000000-0005-0000-0000-000008030000}"/>
    <cellStyle name="SAPBEXstdData" xfId="776" xr:uid="{00000000-0005-0000-0000-000009030000}"/>
    <cellStyle name="SAPBEXstdItem" xfId="777" xr:uid="{00000000-0005-0000-0000-00000A030000}"/>
    <cellStyle name="SAPBEXstdItemX" xfId="778" xr:uid="{00000000-0005-0000-0000-00000B030000}"/>
    <cellStyle name="Texto de advertencia" xfId="779" builtinId="11" customBuiltin="1"/>
    <cellStyle name="Texto de advertencia 2" xfId="780" xr:uid="{00000000-0005-0000-0000-00000D030000}"/>
    <cellStyle name="Texto de advertencia 2 2" xfId="781" xr:uid="{00000000-0005-0000-0000-00000E030000}"/>
    <cellStyle name="Texto explicativo" xfId="782" builtinId="53" customBuiltin="1"/>
    <cellStyle name="Texto explicativo 2" xfId="783" xr:uid="{00000000-0005-0000-0000-000010030000}"/>
    <cellStyle name="Title" xfId="784" xr:uid="{00000000-0005-0000-0000-000011030000}"/>
    <cellStyle name="Título" xfId="785" builtinId="15" customBuiltin="1"/>
    <cellStyle name="Título 1 2" xfId="786" xr:uid="{00000000-0005-0000-0000-000013030000}"/>
    <cellStyle name="Título 1 2 2" xfId="787" xr:uid="{00000000-0005-0000-0000-000014030000}"/>
    <cellStyle name="Título 2" xfId="788" builtinId="17" customBuiltin="1"/>
    <cellStyle name="Título 2 2" xfId="789" xr:uid="{00000000-0005-0000-0000-000016030000}"/>
    <cellStyle name="Título 2 2 2" xfId="790" xr:uid="{00000000-0005-0000-0000-000017030000}"/>
    <cellStyle name="Título 3" xfId="791" builtinId="18" customBuiltin="1"/>
    <cellStyle name="Título 3 2" xfId="792" xr:uid="{00000000-0005-0000-0000-000019030000}"/>
    <cellStyle name="Título 3 2 2" xfId="793" xr:uid="{00000000-0005-0000-0000-00001A030000}"/>
    <cellStyle name="Título 4" xfId="794" xr:uid="{00000000-0005-0000-0000-00001B030000}"/>
    <cellStyle name="Título de hoja" xfId="795" xr:uid="{00000000-0005-0000-0000-00001C030000}"/>
    <cellStyle name="Total" xfId="796" builtinId="25" customBuiltin="1"/>
    <cellStyle name="Total 2" xfId="797" xr:uid="{00000000-0005-0000-0000-00001E030000}"/>
    <cellStyle name="Total 2 2" xfId="798" xr:uid="{00000000-0005-0000-0000-00001F030000}"/>
    <cellStyle name="Warning Text" xfId="799" xr:uid="{00000000-0005-0000-0000-000020030000}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medium">
          <color theme="6" tint="-0.24994659260841701"/>
        </left>
        <right style="medium">
          <color theme="6" tint="-0.24994659260841701"/>
        </right>
        <top style="medium">
          <color theme="6" tint="-0.24994659260841701"/>
        </top>
        <bottom style="medium">
          <color theme="6" tint="-0.24994659260841701"/>
        </bottom>
      </border>
    </dxf>
    <dxf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</dxfs>
  <tableStyles count="4" defaultTableStyle="TableStyleMedium9" defaultPivotStyle="PivotStyleLight16">
    <tableStyle name="Estilo de tabla dinámica 1" table="0" count="0" xr9:uid="{00000000-0011-0000-FFFF-FFFF00000000}"/>
    <tableStyle name="Estilo de tabla dinámica 2" table="0" count="1" xr9:uid="{00000000-0011-0000-FFFF-FFFF01000000}">
      <tableStyleElement type="wholeTable" dxfId="2"/>
    </tableStyle>
    <tableStyle name="Estilo de tabla dinámica 3" table="0" count="1" xr9:uid="{00000000-0011-0000-FFFF-FFFF02000000}">
      <tableStyleElement type="wholeTable" dxfId="1"/>
    </tableStyle>
    <tableStyle name="Estilo de tabla dinámica 4" table="0" count="1" xr9:uid="{00000000-0011-0000-FFFF-FFFF03000000}">
      <tableStyleElement type="lastColumn" dxfId="0"/>
    </tableStyle>
  </tableStyles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3:B115"/>
  <sheetViews>
    <sheetView tabSelected="1" zoomScale="89" zoomScaleNormal="89" workbookViewId="0"/>
  </sheetViews>
  <sheetFormatPr baseColWidth="10" defaultRowHeight="21.75" customHeight="1" x14ac:dyDescent="0.2"/>
  <cols>
    <col min="1" max="1" width="117.7109375" style="209" customWidth="1"/>
    <col min="2" max="2" width="11.42578125" style="208" customWidth="1"/>
    <col min="3" max="16384" width="11.42578125" style="209"/>
  </cols>
  <sheetData>
    <row r="3" spans="1:2" ht="21.75" customHeight="1" x14ac:dyDescent="0.2">
      <c r="A3" s="202" t="s">
        <v>465</v>
      </c>
    </row>
    <row r="4" spans="1:2" ht="21.75" customHeight="1" x14ac:dyDescent="0.2">
      <c r="A4" s="208" t="s">
        <v>92</v>
      </c>
      <c r="B4" s="620" t="s">
        <v>217</v>
      </c>
    </row>
    <row r="5" spans="1:2" ht="21.75" customHeight="1" x14ac:dyDescent="0.2">
      <c r="A5" s="208" t="s">
        <v>63</v>
      </c>
      <c r="B5" s="208" t="s">
        <v>217</v>
      </c>
    </row>
    <row r="6" spans="1:2" ht="21.75" customHeight="1" x14ac:dyDescent="0.2">
      <c r="A6" s="208" t="s">
        <v>97</v>
      </c>
      <c r="B6" s="208" t="s">
        <v>217</v>
      </c>
    </row>
    <row r="7" spans="1:2" ht="21.75" customHeight="1" x14ac:dyDescent="0.2">
      <c r="A7" s="208" t="s">
        <v>81</v>
      </c>
      <c r="B7" s="208" t="s">
        <v>218</v>
      </c>
    </row>
    <row r="8" spans="1:2" ht="21.75" customHeight="1" x14ac:dyDescent="0.2">
      <c r="A8" s="210" t="s">
        <v>272</v>
      </c>
      <c r="B8" s="208" t="s">
        <v>218</v>
      </c>
    </row>
    <row r="9" spans="1:2" ht="21.75" customHeight="1" x14ac:dyDescent="0.2">
      <c r="A9" s="210" t="s">
        <v>328</v>
      </c>
      <c r="B9" s="208" t="s">
        <v>218</v>
      </c>
    </row>
    <row r="10" spans="1:2" ht="21.75" customHeight="1" x14ac:dyDescent="0.2">
      <c r="A10" s="210" t="s">
        <v>273</v>
      </c>
      <c r="B10" s="208" t="s">
        <v>218</v>
      </c>
    </row>
    <row r="12" spans="1:2" ht="21.75" customHeight="1" x14ac:dyDescent="0.2">
      <c r="A12" s="202" t="s">
        <v>466</v>
      </c>
    </row>
    <row r="13" spans="1:2" ht="21.75" customHeight="1" x14ac:dyDescent="0.2">
      <c r="A13" s="208" t="s">
        <v>250</v>
      </c>
      <c r="B13" s="208" t="s">
        <v>219</v>
      </c>
    </row>
    <row r="14" spans="1:2" ht="21.75" customHeight="1" x14ac:dyDescent="0.2">
      <c r="A14" s="208" t="s">
        <v>63</v>
      </c>
      <c r="B14" s="208" t="s">
        <v>219</v>
      </c>
    </row>
    <row r="15" spans="1:2" ht="21.75" customHeight="1" x14ac:dyDescent="0.2">
      <c r="A15" s="208" t="s">
        <v>467</v>
      </c>
      <c r="B15" s="208" t="s">
        <v>220</v>
      </c>
    </row>
    <row r="16" spans="1:2" ht="21.75" customHeight="1" x14ac:dyDescent="0.2">
      <c r="A16" s="208" t="s">
        <v>468</v>
      </c>
      <c r="B16" s="208" t="s">
        <v>220</v>
      </c>
    </row>
    <row r="17" spans="1:2" ht="21.75" customHeight="1" x14ac:dyDescent="0.2">
      <c r="A17" s="208" t="s">
        <v>469</v>
      </c>
      <c r="B17" s="208" t="s">
        <v>220</v>
      </c>
    </row>
    <row r="19" spans="1:2" ht="21.75" customHeight="1" x14ac:dyDescent="0.2">
      <c r="A19" s="202" t="s">
        <v>470</v>
      </c>
    </row>
    <row r="20" spans="1:2" ht="21.75" customHeight="1" x14ac:dyDescent="0.2">
      <c r="A20" s="208" t="s">
        <v>77</v>
      </c>
      <c r="B20" s="208" t="s">
        <v>221</v>
      </c>
    </row>
    <row r="21" spans="1:2" ht="21.75" customHeight="1" x14ac:dyDescent="0.2">
      <c r="A21" s="208" t="s">
        <v>152</v>
      </c>
      <c r="B21" s="211" t="s">
        <v>222</v>
      </c>
    </row>
    <row r="22" spans="1:2" ht="21.75" customHeight="1" x14ac:dyDescent="0.2">
      <c r="A22" s="210" t="s">
        <v>274</v>
      </c>
      <c r="B22" s="211" t="s">
        <v>222</v>
      </c>
    </row>
    <row r="23" spans="1:2" ht="21.75" customHeight="1" x14ac:dyDescent="0.2">
      <c r="A23" s="210" t="s">
        <v>275</v>
      </c>
      <c r="B23" s="211" t="s">
        <v>222</v>
      </c>
    </row>
    <row r="24" spans="1:2" ht="21.75" customHeight="1" x14ac:dyDescent="0.2">
      <c r="A24" s="208" t="s">
        <v>172</v>
      </c>
      <c r="B24" s="208" t="s">
        <v>223</v>
      </c>
    </row>
    <row r="25" spans="1:2" ht="21.75" customHeight="1" x14ac:dyDescent="0.2">
      <c r="A25" s="210" t="s">
        <v>277</v>
      </c>
      <c r="B25" s="208" t="s">
        <v>223</v>
      </c>
    </row>
    <row r="26" spans="1:2" ht="21.75" customHeight="1" x14ac:dyDescent="0.2">
      <c r="A26" s="210" t="s">
        <v>278</v>
      </c>
      <c r="B26" s="208" t="s">
        <v>224</v>
      </c>
    </row>
    <row r="27" spans="1:2" ht="21.75" customHeight="1" x14ac:dyDescent="0.2">
      <c r="A27" s="210" t="s">
        <v>279</v>
      </c>
      <c r="B27" s="208" t="s">
        <v>225</v>
      </c>
    </row>
    <row r="28" spans="1:2" ht="21.75" customHeight="1" x14ac:dyDescent="0.2">
      <c r="A28" s="210" t="s">
        <v>280</v>
      </c>
      <c r="B28" s="208" t="s">
        <v>226</v>
      </c>
    </row>
    <row r="29" spans="1:2" ht="21.75" customHeight="1" x14ac:dyDescent="0.2">
      <c r="A29" s="212"/>
    </row>
    <row r="30" spans="1:2" ht="21.75" customHeight="1" x14ac:dyDescent="0.2">
      <c r="A30" s="202" t="s">
        <v>471</v>
      </c>
    </row>
    <row r="31" spans="1:2" ht="21.75" customHeight="1" x14ac:dyDescent="0.2">
      <c r="A31" s="208" t="s">
        <v>175</v>
      </c>
      <c r="B31" s="208" t="s">
        <v>227</v>
      </c>
    </row>
    <row r="32" spans="1:2" ht="21.75" customHeight="1" x14ac:dyDescent="0.2">
      <c r="A32" s="210" t="s">
        <v>285</v>
      </c>
      <c r="B32" s="208" t="s">
        <v>227</v>
      </c>
    </row>
    <row r="33" spans="1:2" ht="21.75" customHeight="1" x14ac:dyDescent="0.2">
      <c r="A33" s="210" t="s">
        <v>286</v>
      </c>
      <c r="B33" s="208" t="s">
        <v>227</v>
      </c>
    </row>
    <row r="34" spans="1:2" ht="21.75" customHeight="1" x14ac:dyDescent="0.2">
      <c r="A34" s="208" t="s">
        <v>174</v>
      </c>
      <c r="B34" s="208" t="s">
        <v>228</v>
      </c>
    </row>
    <row r="35" spans="1:2" ht="21.75" customHeight="1" x14ac:dyDescent="0.2">
      <c r="A35" s="210" t="s">
        <v>251</v>
      </c>
      <c r="B35" s="208" t="s">
        <v>228</v>
      </c>
    </row>
    <row r="36" spans="1:2" ht="21.75" customHeight="1" x14ac:dyDescent="0.2">
      <c r="A36" s="210" t="s">
        <v>252</v>
      </c>
      <c r="B36" s="208" t="s">
        <v>229</v>
      </c>
    </row>
    <row r="37" spans="1:2" ht="21.75" customHeight="1" x14ac:dyDescent="0.2">
      <c r="A37" s="210" t="s">
        <v>472</v>
      </c>
      <c r="B37" s="208" t="s">
        <v>230</v>
      </c>
    </row>
    <row r="38" spans="1:2" ht="21.75" customHeight="1" x14ac:dyDescent="0.2">
      <c r="A38" s="210" t="s">
        <v>106</v>
      </c>
      <c r="B38" s="208" t="s">
        <v>230</v>
      </c>
    </row>
    <row r="39" spans="1:2" ht="21.75" customHeight="1" x14ac:dyDescent="0.2">
      <c r="A39" s="210" t="s">
        <v>107</v>
      </c>
      <c r="B39" s="208" t="s">
        <v>231</v>
      </c>
    </row>
    <row r="40" spans="1:2" ht="21.75" customHeight="1" x14ac:dyDescent="0.2">
      <c r="A40" s="210" t="s">
        <v>108</v>
      </c>
      <c r="B40" s="208" t="s">
        <v>232</v>
      </c>
    </row>
    <row r="41" spans="1:2" ht="21.75" customHeight="1" x14ac:dyDescent="0.2">
      <c r="A41" s="210" t="s">
        <v>109</v>
      </c>
      <c r="B41" s="208" t="s">
        <v>233</v>
      </c>
    </row>
    <row r="42" spans="1:2" ht="21.75" customHeight="1" x14ac:dyDescent="0.2">
      <c r="A42" s="210" t="s">
        <v>110</v>
      </c>
      <c r="B42" s="208" t="s">
        <v>234</v>
      </c>
    </row>
    <row r="43" spans="1:2" ht="21.75" customHeight="1" x14ac:dyDescent="0.2">
      <c r="A43" s="210" t="s">
        <v>111</v>
      </c>
      <c r="B43" s="208" t="s">
        <v>235</v>
      </c>
    </row>
    <row r="44" spans="1:2" ht="21.75" customHeight="1" x14ac:dyDescent="0.2">
      <c r="A44" s="208" t="s">
        <v>173</v>
      </c>
    </row>
    <row r="45" spans="1:2" ht="21.75" customHeight="1" x14ac:dyDescent="0.2">
      <c r="A45" s="210" t="s">
        <v>251</v>
      </c>
      <c r="B45" s="208" t="s">
        <v>236</v>
      </c>
    </row>
    <row r="46" spans="1:2" ht="21.75" customHeight="1" x14ac:dyDescent="0.2">
      <c r="A46" s="210" t="s">
        <v>271</v>
      </c>
      <c r="B46" s="208" t="s">
        <v>237</v>
      </c>
    </row>
    <row r="47" spans="1:2" ht="21.75" customHeight="1" x14ac:dyDescent="0.2">
      <c r="A47" s="210" t="s">
        <v>270</v>
      </c>
      <c r="B47" s="208" t="s">
        <v>238</v>
      </c>
    </row>
    <row r="48" spans="1:2" ht="21.75" customHeight="1" x14ac:dyDescent="0.2">
      <c r="A48" s="210" t="s">
        <v>113</v>
      </c>
    </row>
    <row r="49" spans="1:2" s="213" customFormat="1" ht="21.75" customHeight="1" x14ac:dyDescent="0.2">
      <c r="A49" s="210" t="s">
        <v>114</v>
      </c>
      <c r="B49" s="208" t="s">
        <v>239</v>
      </c>
    </row>
    <row r="50" spans="1:2" ht="21.75" customHeight="1" x14ac:dyDescent="0.2">
      <c r="A50" s="210" t="s">
        <v>115</v>
      </c>
      <c r="B50" s="208" t="s">
        <v>240</v>
      </c>
    </row>
    <row r="51" spans="1:2" ht="21.75" customHeight="1" x14ac:dyDescent="0.2">
      <c r="A51" s="210" t="s">
        <v>288</v>
      </c>
      <c r="B51" s="208" t="s">
        <v>241</v>
      </c>
    </row>
    <row r="52" spans="1:2" ht="21.75" customHeight="1" x14ac:dyDescent="0.2">
      <c r="A52" s="210" t="s">
        <v>116</v>
      </c>
      <c r="B52" s="208" t="s">
        <v>242</v>
      </c>
    </row>
    <row r="53" spans="1:2" ht="21.75" customHeight="1" x14ac:dyDescent="0.2">
      <c r="A53" s="210" t="s">
        <v>117</v>
      </c>
      <c r="B53" s="208" t="s">
        <v>243</v>
      </c>
    </row>
    <row r="54" spans="1:2" ht="21.75" customHeight="1" x14ac:dyDescent="0.2">
      <c r="A54" s="208" t="s">
        <v>265</v>
      </c>
      <c r="B54" s="208" t="s">
        <v>244</v>
      </c>
    </row>
    <row r="55" spans="1:2" ht="21.75" customHeight="1" x14ac:dyDescent="0.2">
      <c r="A55" s="214" t="s">
        <v>289</v>
      </c>
      <c r="B55" s="208" t="s">
        <v>244</v>
      </c>
    </row>
    <row r="56" spans="1:2" ht="21.75" customHeight="1" x14ac:dyDescent="0.2">
      <c r="A56" s="214" t="s">
        <v>290</v>
      </c>
      <c r="B56" s="208" t="s">
        <v>244</v>
      </c>
    </row>
    <row r="57" spans="1:2" ht="21.75" customHeight="1" x14ac:dyDescent="0.2">
      <c r="A57" s="214" t="s">
        <v>291</v>
      </c>
      <c r="B57" s="208" t="s">
        <v>245</v>
      </c>
    </row>
    <row r="58" spans="1:2" ht="21.75" customHeight="1" x14ac:dyDescent="0.2">
      <c r="A58" s="214" t="s">
        <v>292</v>
      </c>
      <c r="B58" s="208" t="s">
        <v>245</v>
      </c>
    </row>
    <row r="59" spans="1:2" ht="21.75" customHeight="1" x14ac:dyDescent="0.2">
      <c r="A59" s="214" t="s">
        <v>293</v>
      </c>
      <c r="B59" s="208" t="s">
        <v>246</v>
      </c>
    </row>
    <row r="60" spans="1:2" ht="21.75" customHeight="1" x14ac:dyDescent="0.2">
      <c r="A60" s="214" t="s">
        <v>294</v>
      </c>
      <c r="B60" s="208" t="s">
        <v>246</v>
      </c>
    </row>
    <row r="61" spans="1:2" ht="21.75" customHeight="1" x14ac:dyDescent="0.2">
      <c r="A61" s="214" t="s">
        <v>295</v>
      </c>
      <c r="B61" s="208" t="s">
        <v>247</v>
      </c>
    </row>
    <row r="62" spans="1:2" ht="21.75" customHeight="1" x14ac:dyDescent="0.2">
      <c r="A62" s="214" t="s">
        <v>296</v>
      </c>
      <c r="B62" s="208" t="s">
        <v>247</v>
      </c>
    </row>
    <row r="63" spans="1:2" s="402" customFormat="1" ht="21.75" customHeight="1" x14ac:dyDescent="0.2">
      <c r="A63" s="619" t="s">
        <v>463</v>
      </c>
      <c r="B63" s="208" t="s">
        <v>248</v>
      </c>
    </row>
    <row r="64" spans="1:2" ht="21.75" customHeight="1" x14ac:dyDescent="0.2">
      <c r="A64" s="214" t="s">
        <v>297</v>
      </c>
      <c r="B64" s="208" t="s">
        <v>248</v>
      </c>
    </row>
    <row r="65" spans="1:2" ht="21.75" customHeight="1" x14ac:dyDescent="0.2">
      <c r="A65" s="214" t="s">
        <v>298</v>
      </c>
      <c r="B65" s="620" t="s">
        <v>249</v>
      </c>
    </row>
    <row r="66" spans="1:2" ht="21.75" customHeight="1" x14ac:dyDescent="0.2">
      <c r="A66" s="214" t="s">
        <v>299</v>
      </c>
      <c r="B66" s="208" t="s">
        <v>249</v>
      </c>
    </row>
    <row r="67" spans="1:2" ht="21.75" customHeight="1" x14ac:dyDescent="0.2">
      <c r="A67" s="214" t="s">
        <v>300</v>
      </c>
      <c r="B67" s="620" t="s">
        <v>464</v>
      </c>
    </row>
    <row r="68" spans="1:2" ht="21.75" customHeight="1" x14ac:dyDescent="0.2">
      <c r="A68" s="214" t="s">
        <v>303</v>
      </c>
      <c r="B68" s="620" t="s">
        <v>464</v>
      </c>
    </row>
    <row r="69" spans="1:2" ht="21.75" customHeight="1" x14ac:dyDescent="0.2">
      <c r="A69" s="214" t="s">
        <v>302</v>
      </c>
      <c r="B69" s="208" t="s">
        <v>281</v>
      </c>
    </row>
    <row r="70" spans="1:2" ht="21.75" customHeight="1" x14ac:dyDescent="0.2">
      <c r="A70" s="214" t="s">
        <v>112</v>
      </c>
      <c r="B70" s="208" t="s">
        <v>281</v>
      </c>
    </row>
    <row r="71" spans="1:2" ht="21.75" customHeight="1" x14ac:dyDescent="0.2">
      <c r="A71" s="214" t="s">
        <v>301</v>
      </c>
      <c r="B71" s="208" t="s">
        <v>282</v>
      </c>
    </row>
    <row r="72" spans="1:2" ht="21.75" customHeight="1" x14ac:dyDescent="0.2">
      <c r="A72" s="202" t="s">
        <v>473</v>
      </c>
    </row>
    <row r="73" spans="1:2" ht="21.75" customHeight="1" x14ac:dyDescent="0.2">
      <c r="A73" s="208" t="s">
        <v>318</v>
      </c>
      <c r="B73" s="208" t="s">
        <v>253</v>
      </c>
    </row>
    <row r="74" spans="1:2" ht="21.75" customHeight="1" x14ac:dyDescent="0.2">
      <c r="A74" s="214" t="s">
        <v>435</v>
      </c>
      <c r="B74" s="208" t="s">
        <v>433</v>
      </c>
    </row>
    <row r="75" spans="1:2" ht="21.75" customHeight="1" x14ac:dyDescent="0.2">
      <c r="A75" s="214" t="s">
        <v>436</v>
      </c>
      <c r="B75" s="208" t="s">
        <v>434</v>
      </c>
    </row>
    <row r="76" spans="1:2" ht="21.75" customHeight="1" x14ac:dyDescent="0.2">
      <c r="A76" s="208" t="s">
        <v>329</v>
      </c>
      <c r="B76" s="208" t="s">
        <v>254</v>
      </c>
    </row>
    <row r="77" spans="1:2" ht="21.75" customHeight="1" x14ac:dyDescent="0.2">
      <c r="A77" s="214" t="s">
        <v>289</v>
      </c>
      <c r="B77" s="208" t="s">
        <v>254</v>
      </c>
    </row>
    <row r="78" spans="1:2" ht="21.75" customHeight="1" x14ac:dyDescent="0.2">
      <c r="A78" s="214" t="s">
        <v>290</v>
      </c>
      <c r="B78" s="208" t="s">
        <v>254</v>
      </c>
    </row>
    <row r="79" spans="1:2" ht="21.75" customHeight="1" x14ac:dyDescent="0.2">
      <c r="A79" s="214" t="s">
        <v>291</v>
      </c>
      <c r="B79" s="208" t="s">
        <v>255</v>
      </c>
    </row>
    <row r="80" spans="1:2" ht="21.75" customHeight="1" x14ac:dyDescent="0.2">
      <c r="A80" s="214" t="s">
        <v>292</v>
      </c>
      <c r="B80" s="208" t="s">
        <v>255</v>
      </c>
    </row>
    <row r="81" spans="1:2" ht="21.75" customHeight="1" x14ac:dyDescent="0.2">
      <c r="A81" s="214" t="s">
        <v>293</v>
      </c>
      <c r="B81" s="208" t="s">
        <v>256</v>
      </c>
    </row>
    <row r="82" spans="1:2" ht="21.75" customHeight="1" x14ac:dyDescent="0.2">
      <c r="A82" s="214" t="s">
        <v>294</v>
      </c>
      <c r="B82" s="208" t="s">
        <v>256</v>
      </c>
    </row>
    <row r="83" spans="1:2" ht="21.75" customHeight="1" x14ac:dyDescent="0.2">
      <c r="A83" s="214" t="s">
        <v>295</v>
      </c>
      <c r="B83" s="208" t="s">
        <v>257</v>
      </c>
    </row>
    <row r="84" spans="1:2" ht="21.75" customHeight="1" x14ac:dyDescent="0.2">
      <c r="A84" s="214" t="s">
        <v>296</v>
      </c>
      <c r="B84" s="208" t="s">
        <v>257</v>
      </c>
    </row>
    <row r="85" spans="1:2" ht="21.75" customHeight="1" x14ac:dyDescent="0.2">
      <c r="A85" s="214" t="s">
        <v>410</v>
      </c>
      <c r="B85" s="208" t="s">
        <v>258</v>
      </c>
    </row>
    <row r="86" spans="1:2" ht="21.75" customHeight="1" x14ac:dyDescent="0.2">
      <c r="A86" s="214" t="s">
        <v>297</v>
      </c>
      <c r="B86" s="208" t="s">
        <v>258</v>
      </c>
    </row>
    <row r="87" spans="1:2" ht="21.75" customHeight="1" x14ac:dyDescent="0.2">
      <c r="A87" s="214" t="s">
        <v>298</v>
      </c>
      <c r="B87" s="208" t="s">
        <v>259</v>
      </c>
    </row>
    <row r="88" spans="1:2" ht="21.75" customHeight="1" x14ac:dyDescent="0.2">
      <c r="A88" s="214" t="s">
        <v>299</v>
      </c>
      <c r="B88" s="208" t="s">
        <v>259</v>
      </c>
    </row>
    <row r="89" spans="1:2" ht="21.75" customHeight="1" x14ac:dyDescent="0.2">
      <c r="A89" s="214" t="s">
        <v>300</v>
      </c>
      <c r="B89" s="208" t="s">
        <v>284</v>
      </c>
    </row>
    <row r="90" spans="1:2" ht="21.75" customHeight="1" x14ac:dyDescent="0.2">
      <c r="A90" s="214" t="s">
        <v>303</v>
      </c>
      <c r="B90" s="208" t="s">
        <v>284</v>
      </c>
    </row>
    <row r="91" spans="1:2" ht="21.75" customHeight="1" x14ac:dyDescent="0.2">
      <c r="A91" s="214" t="s">
        <v>302</v>
      </c>
      <c r="B91" s="208" t="s">
        <v>283</v>
      </c>
    </row>
    <row r="92" spans="1:2" ht="21.75" customHeight="1" x14ac:dyDescent="0.2">
      <c r="A92" s="214" t="s">
        <v>112</v>
      </c>
      <c r="B92" s="208" t="s">
        <v>283</v>
      </c>
    </row>
    <row r="93" spans="1:2" ht="21.75" customHeight="1" x14ac:dyDescent="0.2">
      <c r="A93" s="214" t="s">
        <v>301</v>
      </c>
      <c r="B93" s="208" t="s">
        <v>411</v>
      </c>
    </row>
    <row r="95" spans="1:2" ht="21.75" customHeight="1" x14ac:dyDescent="0.2">
      <c r="A95" s="202" t="s">
        <v>474</v>
      </c>
    </row>
    <row r="96" spans="1:2" ht="21.75" customHeight="1" x14ac:dyDescent="0.2">
      <c r="A96" s="208" t="s">
        <v>38</v>
      </c>
      <c r="B96" s="208" t="s">
        <v>260</v>
      </c>
    </row>
    <row r="97" spans="1:2" ht="21.75" customHeight="1" x14ac:dyDescent="0.2">
      <c r="A97" s="208" t="s">
        <v>268</v>
      </c>
    </row>
    <row r="98" spans="1:2" ht="21.75" customHeight="1" x14ac:dyDescent="0.2">
      <c r="A98" s="214" t="s">
        <v>297</v>
      </c>
      <c r="B98" s="208" t="s">
        <v>261</v>
      </c>
    </row>
    <row r="99" spans="1:2" ht="21.75" customHeight="1" x14ac:dyDescent="0.2">
      <c r="A99" s="208" t="s">
        <v>269</v>
      </c>
      <c r="B99" s="208" t="s">
        <v>262</v>
      </c>
    </row>
    <row r="100" spans="1:2" ht="21.75" customHeight="1" x14ac:dyDescent="0.2">
      <c r="A100" s="215"/>
    </row>
    <row r="101" spans="1:2" ht="21.75" customHeight="1" x14ac:dyDescent="0.2">
      <c r="A101" s="202" t="s">
        <v>475</v>
      </c>
    </row>
    <row r="102" spans="1:2" ht="21.75" customHeight="1" x14ac:dyDescent="0.2">
      <c r="A102" s="208" t="s">
        <v>126</v>
      </c>
      <c r="B102" s="208" t="s">
        <v>263</v>
      </c>
    </row>
    <row r="103" spans="1:2" ht="21.75" customHeight="1" x14ac:dyDescent="0.2">
      <c r="A103" s="208" t="s">
        <v>276</v>
      </c>
    </row>
    <row r="104" spans="1:2" ht="21.75" customHeight="1" x14ac:dyDescent="0.2">
      <c r="A104" s="214" t="s">
        <v>291</v>
      </c>
      <c r="B104" s="208" t="s">
        <v>266</v>
      </c>
    </row>
    <row r="105" spans="1:2" ht="21.75" customHeight="1" x14ac:dyDescent="0.2">
      <c r="A105" s="214" t="s">
        <v>293</v>
      </c>
      <c r="B105" s="208" t="s">
        <v>266</v>
      </c>
    </row>
    <row r="106" spans="1:2" ht="21.75" customHeight="1" x14ac:dyDescent="0.2">
      <c r="A106" s="214" t="s">
        <v>392</v>
      </c>
      <c r="B106" s="208" t="s">
        <v>267</v>
      </c>
    </row>
    <row r="107" spans="1:2" ht="21.75" customHeight="1" x14ac:dyDescent="0.2">
      <c r="A107" s="214" t="s">
        <v>295</v>
      </c>
      <c r="B107" s="208" t="s">
        <v>267</v>
      </c>
    </row>
    <row r="108" spans="1:2" ht="21.75" customHeight="1" x14ac:dyDescent="0.2">
      <c r="A108" s="214" t="s">
        <v>393</v>
      </c>
      <c r="B108" s="208" t="s">
        <v>331</v>
      </c>
    </row>
    <row r="109" spans="1:2" ht="21.75" customHeight="1" x14ac:dyDescent="0.2">
      <c r="A109" s="619" t="s">
        <v>463</v>
      </c>
      <c r="B109" s="208" t="s">
        <v>331</v>
      </c>
    </row>
    <row r="110" spans="1:2" ht="21.75" customHeight="1" x14ac:dyDescent="0.2">
      <c r="A110" s="214" t="s">
        <v>394</v>
      </c>
      <c r="B110" s="208" t="s">
        <v>391</v>
      </c>
    </row>
    <row r="111" spans="1:2" ht="21.75" customHeight="1" x14ac:dyDescent="0.2">
      <c r="A111" s="214" t="s">
        <v>332</v>
      </c>
      <c r="B111" s="208" t="s">
        <v>391</v>
      </c>
    </row>
    <row r="112" spans="1:2" ht="21.75" customHeight="1" x14ac:dyDescent="0.2">
      <c r="A112" s="214" t="s">
        <v>395</v>
      </c>
      <c r="B112" s="620" t="s">
        <v>520</v>
      </c>
    </row>
    <row r="113" spans="1:2" ht="21.75" customHeight="1" x14ac:dyDescent="0.2">
      <c r="A113" s="214" t="s">
        <v>302</v>
      </c>
      <c r="B113" s="620" t="s">
        <v>520</v>
      </c>
    </row>
    <row r="114" spans="1:2" ht="21.75" customHeight="1" x14ac:dyDescent="0.2">
      <c r="A114" s="214" t="s">
        <v>112</v>
      </c>
      <c r="B114" s="620" t="s">
        <v>521</v>
      </c>
    </row>
    <row r="115" spans="1:2" ht="21.75" customHeight="1" x14ac:dyDescent="0.2">
      <c r="A115" s="214" t="s">
        <v>301</v>
      </c>
      <c r="B115" s="620" t="s">
        <v>264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EA81-9E12-432D-B12E-EBE839506CD1}">
  <dimension ref="A1:N75"/>
  <sheetViews>
    <sheetView zoomScaleNormal="100" workbookViewId="0">
      <selection activeCell="M39" sqref="M39"/>
    </sheetView>
  </sheetViews>
  <sheetFormatPr baseColWidth="10" defaultRowHeight="13.5" x14ac:dyDescent="0.25"/>
  <cols>
    <col min="1" max="1" width="38.5703125" style="8" customWidth="1"/>
    <col min="2" max="13" width="11.42578125" style="8"/>
    <col min="14" max="14" width="13.140625" style="8" customWidth="1"/>
    <col min="15" max="16384" width="11.42578125" style="8"/>
  </cols>
  <sheetData>
    <row r="1" spans="1:14" x14ac:dyDescent="0.25">
      <c r="A1" s="1" t="s">
        <v>172</v>
      </c>
    </row>
    <row r="3" spans="1:14" ht="14.25" thickBot="1" x14ac:dyDescent="0.3">
      <c r="A3" s="144" t="s">
        <v>490</v>
      </c>
    </row>
    <row r="4" spans="1:14" ht="14.25" thickBot="1" x14ac:dyDescent="0.3">
      <c r="A4" s="419" t="s">
        <v>388</v>
      </c>
      <c r="B4" s="420" t="s">
        <v>40</v>
      </c>
      <c r="C4" s="421" t="s">
        <v>41</v>
      </c>
      <c r="D4" s="421" t="s">
        <v>42</v>
      </c>
      <c r="E4" s="421" t="s">
        <v>43</v>
      </c>
      <c r="F4" s="421" t="s">
        <v>44</v>
      </c>
      <c r="G4" s="421" t="s">
        <v>45</v>
      </c>
      <c r="H4" s="421" t="s">
        <v>46</v>
      </c>
      <c r="I4" s="421" t="s">
        <v>47</v>
      </c>
      <c r="J4" s="421" t="s">
        <v>48</v>
      </c>
      <c r="K4" s="421" t="s">
        <v>49</v>
      </c>
      <c r="L4" s="421" t="s">
        <v>50</v>
      </c>
      <c r="M4" s="422" t="s">
        <v>51</v>
      </c>
      <c r="N4" s="419" t="s">
        <v>334</v>
      </c>
    </row>
    <row r="5" spans="1:14" ht="14.25" thickBot="1" x14ac:dyDescent="0.3">
      <c r="A5" s="404" t="s">
        <v>23</v>
      </c>
      <c r="B5" s="423">
        <f>SUM(B6:B10)</f>
        <v>51237.195999999996</v>
      </c>
      <c r="C5" s="423">
        <f t="shared" ref="C5:N5" si="0">SUM(C6:C10)</f>
        <v>45350.440999999999</v>
      </c>
      <c r="D5" s="423">
        <f t="shared" si="0"/>
        <v>48495.584000000003</v>
      </c>
      <c r="E5" s="423">
        <f t="shared" si="0"/>
        <v>39583.220999999998</v>
      </c>
      <c r="F5" s="423">
        <f t="shared" si="0"/>
        <v>41424.050000000003</v>
      </c>
      <c r="G5" s="423">
        <f t="shared" si="0"/>
        <v>43071.64</v>
      </c>
      <c r="H5" s="423">
        <f t="shared" si="0"/>
        <v>42510.78</v>
      </c>
      <c r="I5" s="423">
        <f t="shared" si="0"/>
        <v>40135</v>
      </c>
      <c r="J5" s="423">
        <f t="shared" si="0"/>
        <v>35486.49</v>
      </c>
      <c r="K5" s="423">
        <f t="shared" si="0"/>
        <v>44335.93</v>
      </c>
      <c r="L5" s="423">
        <f t="shared" si="0"/>
        <v>43039.63</v>
      </c>
      <c r="M5" s="463">
        <f t="shared" si="0"/>
        <v>44324.92</v>
      </c>
      <c r="N5" s="405">
        <f t="shared" si="0"/>
        <v>518994.88199999998</v>
      </c>
    </row>
    <row r="6" spans="1:14" s="119" customFormat="1" ht="14.25" x14ac:dyDescent="0.3">
      <c r="A6" s="406" t="s">
        <v>335</v>
      </c>
      <c r="B6" s="585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7"/>
      <c r="N6" s="409">
        <f t="shared" ref="N6:N7" si="1">SUM(B6:M6)</f>
        <v>0</v>
      </c>
    </row>
    <row r="7" spans="1:14" s="119" customFormat="1" ht="14.25" x14ac:dyDescent="0.3">
      <c r="A7" s="408" t="s">
        <v>379</v>
      </c>
      <c r="B7" s="551"/>
      <c r="C7" s="552"/>
      <c r="D7" s="552"/>
      <c r="E7" s="552"/>
      <c r="F7" s="552"/>
      <c r="G7" s="552"/>
      <c r="H7" s="552"/>
      <c r="I7" s="552"/>
      <c r="J7" s="552"/>
      <c r="K7" s="552"/>
      <c r="L7" s="552"/>
      <c r="M7" s="553"/>
      <c r="N7" s="409">
        <f t="shared" si="1"/>
        <v>0</v>
      </c>
    </row>
    <row r="8" spans="1:14" s="119" customFormat="1" ht="14.25" x14ac:dyDescent="0.3">
      <c r="A8" s="467" t="s">
        <v>387</v>
      </c>
      <c r="B8" s="551">
        <v>21171.583999999999</v>
      </c>
      <c r="C8" s="552">
        <v>19759.545999999998</v>
      </c>
      <c r="D8" s="552">
        <v>21271.47</v>
      </c>
      <c r="E8" s="552">
        <v>18566.955999999998</v>
      </c>
      <c r="F8" s="552">
        <v>19008.21</v>
      </c>
      <c r="G8" s="552">
        <v>20241.46</v>
      </c>
      <c r="H8" s="552">
        <v>19656.080000000002</v>
      </c>
      <c r="I8" s="552">
        <v>18793</v>
      </c>
      <c r="J8" s="552">
        <v>16559.759999999998</v>
      </c>
      <c r="K8" s="552">
        <v>20847.41</v>
      </c>
      <c r="L8" s="552">
        <v>20078.96</v>
      </c>
      <c r="M8" s="553">
        <v>20997.84</v>
      </c>
      <c r="N8" s="415">
        <f>SUM(B8:M8)</f>
        <v>236952.27599999998</v>
      </c>
    </row>
    <row r="9" spans="1:14" s="119" customFormat="1" ht="14.25" x14ac:dyDescent="0.3">
      <c r="A9" s="467" t="s">
        <v>336</v>
      </c>
      <c r="B9" s="551"/>
      <c r="C9" s="552"/>
      <c r="D9" s="552"/>
      <c r="E9" s="552"/>
      <c r="F9" s="552"/>
      <c r="G9" s="552"/>
      <c r="H9" s="552"/>
      <c r="I9" s="552"/>
      <c r="J9" s="552"/>
      <c r="K9" s="552"/>
      <c r="L9" s="552"/>
      <c r="M9" s="553"/>
      <c r="N9" s="415">
        <f t="shared" ref="N9:N10" si="2">SUM(B9:M9)</f>
        <v>0</v>
      </c>
    </row>
    <row r="10" spans="1:14" s="119" customFormat="1" ht="15" thickBot="1" x14ac:dyDescent="0.35">
      <c r="A10" s="561" t="s">
        <v>337</v>
      </c>
      <c r="B10" s="557">
        <v>30065.612000000001</v>
      </c>
      <c r="C10" s="558">
        <v>25590.895</v>
      </c>
      <c r="D10" s="558">
        <v>27224.114000000001</v>
      </c>
      <c r="E10" s="558">
        <v>21016.264999999999</v>
      </c>
      <c r="F10" s="558">
        <v>22415.84</v>
      </c>
      <c r="G10" s="558">
        <v>22830.18</v>
      </c>
      <c r="H10" s="558">
        <v>22854.7</v>
      </c>
      <c r="I10" s="558">
        <v>21342</v>
      </c>
      <c r="J10" s="558">
        <v>18926.73</v>
      </c>
      <c r="K10" s="558">
        <v>23488.52</v>
      </c>
      <c r="L10" s="558">
        <v>22960.67</v>
      </c>
      <c r="M10" s="559">
        <v>23327.08</v>
      </c>
      <c r="N10" s="415">
        <f t="shared" si="2"/>
        <v>282042.60600000003</v>
      </c>
    </row>
    <row r="11" spans="1:14" ht="14.25" thickBot="1" x14ac:dyDescent="0.3">
      <c r="A11" s="404" t="s">
        <v>338</v>
      </c>
      <c r="B11" s="423">
        <f>SUM(B12:B19)</f>
        <v>520</v>
      </c>
      <c r="C11" s="423">
        <f t="shared" ref="C11:N11" si="3">SUM(C12:C19)</f>
        <v>607.8159999999998</v>
      </c>
      <c r="D11" s="423">
        <f t="shared" si="3"/>
        <v>0</v>
      </c>
      <c r="E11" s="423">
        <f t="shared" si="3"/>
        <v>200</v>
      </c>
      <c r="F11" s="423">
        <f t="shared" si="3"/>
        <v>250</v>
      </c>
      <c r="G11" s="423">
        <f t="shared" si="3"/>
        <v>729.32599999999991</v>
      </c>
      <c r="H11" s="423">
        <f t="shared" si="3"/>
        <v>474.40200000000004</v>
      </c>
      <c r="I11" s="423">
        <f t="shared" si="3"/>
        <v>76.219000000000051</v>
      </c>
      <c r="J11" s="423">
        <f t="shared" si="3"/>
        <v>0</v>
      </c>
      <c r="K11" s="423">
        <f t="shared" si="3"/>
        <v>174.02600000000007</v>
      </c>
      <c r="L11" s="423">
        <f t="shared" si="3"/>
        <v>280</v>
      </c>
      <c r="M11" s="463">
        <f t="shared" si="3"/>
        <v>464.63299999999981</v>
      </c>
      <c r="N11" s="405">
        <f t="shared" si="3"/>
        <v>3776.421999999995</v>
      </c>
    </row>
    <row r="12" spans="1:14" ht="14.25" x14ac:dyDescent="0.3">
      <c r="A12" s="406" t="s">
        <v>339</v>
      </c>
      <c r="B12" s="585"/>
      <c r="C12" s="586"/>
      <c r="D12" s="586"/>
      <c r="E12" s="586"/>
      <c r="F12" s="586"/>
      <c r="G12" s="586"/>
      <c r="H12" s="586"/>
      <c r="I12" s="586"/>
      <c r="J12" s="586"/>
      <c r="K12" s="586"/>
      <c r="L12" s="586"/>
      <c r="M12" s="587"/>
      <c r="N12" s="409">
        <f t="shared" ref="N12:N15" si="4">SUM(B12:M12)</f>
        <v>0</v>
      </c>
    </row>
    <row r="13" spans="1:14" ht="14.25" x14ac:dyDescent="0.3">
      <c r="A13" s="406" t="s">
        <v>396</v>
      </c>
      <c r="B13" s="585"/>
      <c r="C13" s="586"/>
      <c r="D13" s="586"/>
      <c r="E13" s="586"/>
      <c r="F13" s="586"/>
      <c r="G13" s="586"/>
      <c r="H13" s="586"/>
      <c r="I13" s="586"/>
      <c r="J13" s="586"/>
      <c r="K13" s="586"/>
      <c r="L13" s="586"/>
      <c r="M13" s="587"/>
      <c r="N13" s="409">
        <f t="shared" si="4"/>
        <v>0</v>
      </c>
    </row>
    <row r="14" spans="1:14" ht="14.25" x14ac:dyDescent="0.3">
      <c r="A14" s="467" t="s">
        <v>340</v>
      </c>
      <c r="B14" s="551"/>
      <c r="C14" s="552"/>
      <c r="D14" s="552"/>
      <c r="E14" s="552"/>
      <c r="F14" s="552"/>
      <c r="G14" s="552"/>
      <c r="H14" s="552"/>
      <c r="I14" s="552"/>
      <c r="J14" s="552"/>
      <c r="K14" s="552"/>
      <c r="L14" s="552"/>
      <c r="M14" s="553"/>
      <c r="N14" s="409">
        <f t="shared" si="4"/>
        <v>0</v>
      </c>
    </row>
    <row r="15" spans="1:14" ht="14.25" x14ac:dyDescent="0.3">
      <c r="A15" s="467" t="s">
        <v>341</v>
      </c>
      <c r="B15" s="551"/>
      <c r="C15" s="552"/>
      <c r="D15" s="552"/>
      <c r="E15" s="552"/>
      <c r="F15" s="552"/>
      <c r="G15" s="552"/>
      <c r="H15" s="552"/>
      <c r="I15" s="552"/>
      <c r="J15" s="552"/>
      <c r="K15" s="552"/>
      <c r="L15" s="552"/>
      <c r="M15" s="553"/>
      <c r="N15" s="409">
        <f t="shared" si="4"/>
        <v>0</v>
      </c>
    </row>
    <row r="16" spans="1:14" s="119" customFormat="1" ht="14.25" x14ac:dyDescent="0.3">
      <c r="A16" s="467" t="s">
        <v>342</v>
      </c>
      <c r="B16" s="551">
        <v>3420.4319999999998</v>
      </c>
      <c r="C16" s="552">
        <v>3107.8159999999998</v>
      </c>
      <c r="D16" s="552">
        <v>2264.7449999999999</v>
      </c>
      <c r="E16" s="552">
        <v>1000</v>
      </c>
      <c r="F16" s="552">
        <v>1250</v>
      </c>
      <c r="G16" s="552">
        <v>1733.9259999999999</v>
      </c>
      <c r="H16" s="552">
        <v>2384.402</v>
      </c>
      <c r="I16" s="552">
        <v>1270.9110000000001</v>
      </c>
      <c r="J16" s="552"/>
      <c r="K16" s="552">
        <v>1774.0260000000001</v>
      </c>
      <c r="L16" s="552">
        <v>280</v>
      </c>
      <c r="M16" s="553">
        <v>2964.6329999999998</v>
      </c>
      <c r="N16" s="415">
        <f>SUM(B16:M16)</f>
        <v>21450.890999999996</v>
      </c>
    </row>
    <row r="17" spans="1:14" s="119" customFormat="1" ht="14.25" x14ac:dyDescent="0.3">
      <c r="A17" s="467" t="s">
        <v>343</v>
      </c>
      <c r="B17" s="551"/>
      <c r="C17" s="552"/>
      <c r="D17" s="552"/>
      <c r="E17" s="552"/>
      <c r="F17" s="552"/>
      <c r="G17" s="552"/>
      <c r="H17" s="552"/>
      <c r="I17" s="552"/>
      <c r="J17" s="552"/>
      <c r="K17" s="552"/>
      <c r="L17" s="552"/>
      <c r="M17" s="553"/>
      <c r="N17" s="415">
        <f t="shared" ref="N17:N19" si="5">SUM(B17:M17)</f>
        <v>0</v>
      </c>
    </row>
    <row r="18" spans="1:14" s="119" customFormat="1" ht="14.25" x14ac:dyDescent="0.3">
      <c r="A18" s="467" t="s">
        <v>344</v>
      </c>
      <c r="B18" s="551">
        <v>-2900.4319999999998</v>
      </c>
      <c r="C18" s="552">
        <v>-2500</v>
      </c>
      <c r="D18" s="552">
        <v>-2264.7449999999999</v>
      </c>
      <c r="E18" s="552">
        <v>-800</v>
      </c>
      <c r="F18" s="552">
        <v>-1000</v>
      </c>
      <c r="G18" s="552">
        <v>-1004.6</v>
      </c>
      <c r="H18" s="552">
        <v>-1910</v>
      </c>
      <c r="I18" s="552">
        <v>-1194.692</v>
      </c>
      <c r="J18" s="552"/>
      <c r="K18" s="552">
        <v>-1600</v>
      </c>
      <c r="L18" s="552"/>
      <c r="M18" s="553">
        <v>-2500</v>
      </c>
      <c r="N18" s="415">
        <f t="shared" si="5"/>
        <v>-17674.469000000001</v>
      </c>
    </row>
    <row r="19" spans="1:14" s="119" customFormat="1" ht="15" thickBot="1" x14ac:dyDescent="0.35">
      <c r="A19" s="584" t="s">
        <v>455</v>
      </c>
      <c r="B19" s="589"/>
      <c r="C19" s="589"/>
      <c r="D19" s="589"/>
      <c r="E19" s="589"/>
      <c r="F19" s="589"/>
      <c r="G19" s="589"/>
      <c r="H19" s="589"/>
      <c r="I19" s="589"/>
      <c r="J19" s="589"/>
      <c r="K19" s="589"/>
      <c r="L19" s="589"/>
      <c r="M19" s="593"/>
      <c r="N19" s="415">
        <f t="shared" si="5"/>
        <v>0</v>
      </c>
    </row>
    <row r="20" spans="1:14" ht="14.25" thickBot="1" x14ac:dyDescent="0.3">
      <c r="A20" s="404" t="s">
        <v>24</v>
      </c>
      <c r="B20" s="423">
        <f>SUM(B21:B22)</f>
        <v>4358.8450000000003</v>
      </c>
      <c r="C20" s="423">
        <f t="shared" ref="C20:N20" si="6">SUM(C21:C22)</f>
        <v>5143.4309999999996</v>
      </c>
      <c r="D20" s="423">
        <f t="shared" si="6"/>
        <v>1315.94</v>
      </c>
      <c r="E20" s="423">
        <f t="shared" si="6"/>
        <v>0</v>
      </c>
      <c r="F20" s="423">
        <f t="shared" si="6"/>
        <v>0</v>
      </c>
      <c r="G20" s="423">
        <f t="shared" si="6"/>
        <v>0</v>
      </c>
      <c r="H20" s="423">
        <f t="shared" si="6"/>
        <v>0</v>
      </c>
      <c r="I20" s="423">
        <f t="shared" si="6"/>
        <v>0</v>
      </c>
      <c r="J20" s="423">
        <f t="shared" si="6"/>
        <v>0</v>
      </c>
      <c r="K20" s="423">
        <f t="shared" si="6"/>
        <v>0</v>
      </c>
      <c r="L20" s="423">
        <f t="shared" si="6"/>
        <v>0</v>
      </c>
      <c r="M20" s="463">
        <f t="shared" si="6"/>
        <v>1768.29</v>
      </c>
      <c r="N20" s="405">
        <f t="shared" si="6"/>
        <v>12586.506000000001</v>
      </c>
    </row>
    <row r="21" spans="1:14" ht="14.25" x14ac:dyDescent="0.3">
      <c r="A21" s="406" t="s">
        <v>345</v>
      </c>
      <c r="B21" s="585"/>
      <c r="C21" s="586"/>
      <c r="D21" s="586"/>
      <c r="E21" s="586"/>
      <c r="F21" s="586"/>
      <c r="G21" s="586"/>
      <c r="H21" s="586"/>
      <c r="I21" s="586"/>
      <c r="J21" s="586"/>
      <c r="K21" s="586"/>
      <c r="L21" s="586"/>
      <c r="M21" s="587">
        <v>1768.29</v>
      </c>
      <c r="N21" s="407">
        <f>SUM(B21:M21)</f>
        <v>1768.29</v>
      </c>
    </row>
    <row r="22" spans="1:14" s="119" customFormat="1" ht="15" thickBot="1" x14ac:dyDescent="0.35">
      <c r="A22" s="561" t="s">
        <v>346</v>
      </c>
      <c r="B22" s="557">
        <v>4358.8450000000003</v>
      </c>
      <c r="C22" s="558">
        <v>5143.4309999999996</v>
      </c>
      <c r="D22" s="558">
        <v>1315.94</v>
      </c>
      <c r="E22" s="558"/>
      <c r="F22" s="558"/>
      <c r="G22" s="558"/>
      <c r="H22" s="558"/>
      <c r="I22" s="558"/>
      <c r="J22" s="558"/>
      <c r="K22" s="558"/>
      <c r="L22" s="558"/>
      <c r="M22" s="559"/>
      <c r="N22" s="416">
        <f>SUM(B22:M22)</f>
        <v>10818.216</v>
      </c>
    </row>
    <row r="23" spans="1:14" ht="14.25" thickBot="1" x14ac:dyDescent="0.3">
      <c r="A23" s="404" t="s">
        <v>347</v>
      </c>
      <c r="B23" s="423">
        <f t="shared" ref="B23:N23" si="7">SUM(B24:B31)</f>
        <v>8330.3960000000006</v>
      </c>
      <c r="C23" s="423">
        <f t="shared" si="7"/>
        <v>8269.64</v>
      </c>
      <c r="D23" s="423">
        <f t="shared" si="7"/>
        <v>1962.2819999999999</v>
      </c>
      <c r="E23" s="423">
        <f t="shared" si="7"/>
        <v>0</v>
      </c>
      <c r="F23" s="423">
        <f t="shared" si="7"/>
        <v>0</v>
      </c>
      <c r="G23" s="423">
        <f t="shared" si="7"/>
        <v>0</v>
      </c>
      <c r="H23" s="423">
        <f t="shared" si="7"/>
        <v>0</v>
      </c>
      <c r="I23" s="423">
        <f t="shared" si="7"/>
        <v>0</v>
      </c>
      <c r="J23" s="423">
        <f t="shared" si="7"/>
        <v>0</v>
      </c>
      <c r="K23" s="423">
        <f t="shared" si="7"/>
        <v>0</v>
      </c>
      <c r="L23" s="423">
        <f t="shared" si="7"/>
        <v>0</v>
      </c>
      <c r="M23" s="463">
        <f t="shared" si="7"/>
        <v>3663.84</v>
      </c>
      <c r="N23" s="405">
        <f t="shared" si="7"/>
        <v>22226.157999999999</v>
      </c>
    </row>
    <row r="24" spans="1:14" ht="14.25" x14ac:dyDescent="0.3">
      <c r="A24" s="467" t="s">
        <v>380</v>
      </c>
      <c r="B24" s="551"/>
      <c r="C24" s="552"/>
      <c r="D24" s="552"/>
      <c r="E24" s="552"/>
      <c r="F24" s="552"/>
      <c r="G24" s="552"/>
      <c r="H24" s="552"/>
      <c r="I24" s="552"/>
      <c r="J24" s="552"/>
      <c r="K24" s="552"/>
      <c r="L24" s="552"/>
      <c r="M24" s="553"/>
      <c r="N24" s="409">
        <f>SUM(B24:M24)</f>
        <v>0</v>
      </c>
    </row>
    <row r="25" spans="1:14" ht="14.25" x14ac:dyDescent="0.3">
      <c r="A25" s="560" t="s">
        <v>397</v>
      </c>
      <c r="B25" s="554"/>
      <c r="C25" s="555"/>
      <c r="D25" s="555"/>
      <c r="E25" s="555"/>
      <c r="F25" s="555"/>
      <c r="G25" s="555"/>
      <c r="H25" s="555"/>
      <c r="I25" s="555"/>
      <c r="J25" s="555"/>
      <c r="K25" s="555"/>
      <c r="L25" s="555"/>
      <c r="M25" s="556"/>
      <c r="N25" s="407">
        <f>SUM(B25:M25)</f>
        <v>0</v>
      </c>
    </row>
    <row r="26" spans="1:14" ht="14.25" x14ac:dyDescent="0.3">
      <c r="A26" s="467" t="s">
        <v>309</v>
      </c>
      <c r="B26" s="551"/>
      <c r="C26" s="552"/>
      <c r="D26" s="552"/>
      <c r="E26" s="552"/>
      <c r="F26" s="552"/>
      <c r="G26" s="552"/>
      <c r="H26" s="552"/>
      <c r="I26" s="552"/>
      <c r="J26" s="552"/>
      <c r="K26" s="552"/>
      <c r="L26" s="552"/>
      <c r="M26" s="553"/>
      <c r="N26" s="407">
        <f t="shared" ref="N26:N42" si="8">SUM(B26:M26)</f>
        <v>0</v>
      </c>
    </row>
    <row r="27" spans="1:14" ht="14.25" x14ac:dyDescent="0.3">
      <c r="A27" s="467" t="s">
        <v>348</v>
      </c>
      <c r="B27" s="551"/>
      <c r="C27" s="552"/>
      <c r="D27" s="552"/>
      <c r="E27" s="552"/>
      <c r="F27" s="552"/>
      <c r="G27" s="552"/>
      <c r="H27" s="552"/>
      <c r="I27" s="552"/>
      <c r="J27" s="552"/>
      <c r="K27" s="552"/>
      <c r="L27" s="552"/>
      <c r="M27" s="553"/>
      <c r="N27" s="407">
        <f t="shared" si="8"/>
        <v>0</v>
      </c>
    </row>
    <row r="28" spans="1:14" s="119" customFormat="1" ht="14.25" x14ac:dyDescent="0.3">
      <c r="A28" s="467" t="s">
        <v>349</v>
      </c>
      <c r="B28" s="551">
        <v>8330.3960000000006</v>
      </c>
      <c r="C28" s="552">
        <v>8269.64</v>
      </c>
      <c r="D28" s="552">
        <v>1962.2819999999999</v>
      </c>
      <c r="E28" s="552"/>
      <c r="F28" s="552"/>
      <c r="G28" s="552"/>
      <c r="H28" s="552"/>
      <c r="I28" s="552"/>
      <c r="J28" s="552"/>
      <c r="K28" s="552"/>
      <c r="L28" s="552"/>
      <c r="M28" s="553">
        <v>3663.84</v>
      </c>
      <c r="N28" s="414">
        <f t="shared" si="8"/>
        <v>22226.157999999999</v>
      </c>
    </row>
    <row r="29" spans="1:14" ht="14.25" x14ac:dyDescent="0.3">
      <c r="A29" s="467" t="s">
        <v>381</v>
      </c>
      <c r="B29" s="551"/>
      <c r="C29" s="552"/>
      <c r="D29" s="552"/>
      <c r="E29" s="552"/>
      <c r="F29" s="552"/>
      <c r="G29" s="552"/>
      <c r="H29" s="552"/>
      <c r="I29" s="552"/>
      <c r="J29" s="552"/>
      <c r="K29" s="552"/>
      <c r="L29" s="552"/>
      <c r="M29" s="553"/>
      <c r="N29" s="407">
        <f t="shared" si="8"/>
        <v>0</v>
      </c>
    </row>
    <row r="30" spans="1:14" ht="14.25" x14ac:dyDescent="0.3">
      <c r="A30" s="467" t="s">
        <v>308</v>
      </c>
      <c r="B30" s="551"/>
      <c r="C30" s="552"/>
      <c r="D30" s="552"/>
      <c r="E30" s="552"/>
      <c r="F30" s="552"/>
      <c r="G30" s="552"/>
      <c r="H30" s="552"/>
      <c r="I30" s="552"/>
      <c r="J30" s="552"/>
      <c r="K30" s="552"/>
      <c r="L30" s="552"/>
      <c r="M30" s="553"/>
      <c r="N30" s="407">
        <f t="shared" si="8"/>
        <v>0</v>
      </c>
    </row>
    <row r="31" spans="1:14" ht="15" thickBot="1" x14ac:dyDescent="0.35">
      <c r="A31" s="561" t="s">
        <v>350</v>
      </c>
      <c r="B31" s="557"/>
      <c r="C31" s="558"/>
      <c r="D31" s="558"/>
      <c r="E31" s="558"/>
      <c r="F31" s="558"/>
      <c r="G31" s="558"/>
      <c r="H31" s="558"/>
      <c r="I31" s="558"/>
      <c r="J31" s="558"/>
      <c r="K31" s="558"/>
      <c r="L31" s="558"/>
      <c r="M31" s="559"/>
      <c r="N31" s="407">
        <f t="shared" si="8"/>
        <v>0</v>
      </c>
    </row>
    <row r="32" spans="1:14" ht="14.25" thickBot="1" x14ac:dyDescent="0.3">
      <c r="A32" s="404" t="s">
        <v>351</v>
      </c>
      <c r="B32" s="423">
        <f>SUM(B33:B40)</f>
        <v>0</v>
      </c>
      <c r="C32" s="423">
        <f t="shared" ref="C32:N32" si="9">SUM(C33:C40)</f>
        <v>0</v>
      </c>
      <c r="D32" s="423">
        <f t="shared" si="9"/>
        <v>0</v>
      </c>
      <c r="E32" s="423">
        <f t="shared" si="9"/>
        <v>0</v>
      </c>
      <c r="F32" s="423">
        <f t="shared" si="9"/>
        <v>0</v>
      </c>
      <c r="G32" s="423">
        <f t="shared" si="9"/>
        <v>0</v>
      </c>
      <c r="H32" s="423">
        <f t="shared" si="9"/>
        <v>0</v>
      </c>
      <c r="I32" s="423">
        <f t="shared" si="9"/>
        <v>0</v>
      </c>
      <c r="J32" s="423">
        <f t="shared" si="9"/>
        <v>0</v>
      </c>
      <c r="K32" s="423">
        <f t="shared" si="9"/>
        <v>0</v>
      </c>
      <c r="L32" s="423">
        <f t="shared" si="9"/>
        <v>0</v>
      </c>
      <c r="M32" s="463">
        <f t="shared" si="9"/>
        <v>0</v>
      </c>
      <c r="N32" s="405">
        <f t="shared" si="9"/>
        <v>0</v>
      </c>
    </row>
    <row r="33" spans="1:14" ht="14.25" x14ac:dyDescent="0.3">
      <c r="A33" s="406" t="s">
        <v>310</v>
      </c>
      <c r="B33" s="426"/>
      <c r="C33" s="427"/>
      <c r="D33" s="427"/>
      <c r="E33" s="427"/>
      <c r="F33" s="427"/>
      <c r="G33" s="427"/>
      <c r="H33" s="427"/>
      <c r="I33" s="427"/>
      <c r="J33" s="427"/>
      <c r="K33" s="427"/>
      <c r="L33" s="427"/>
      <c r="M33" s="428"/>
      <c r="N33" s="407">
        <f t="shared" si="8"/>
        <v>0</v>
      </c>
    </row>
    <row r="34" spans="1:14" ht="14.25" x14ac:dyDescent="0.3">
      <c r="A34" s="408" t="s">
        <v>382</v>
      </c>
      <c r="B34" s="429"/>
      <c r="C34" s="430"/>
      <c r="D34" s="430"/>
      <c r="E34" s="430"/>
      <c r="F34" s="430"/>
      <c r="G34" s="430"/>
      <c r="H34" s="430"/>
      <c r="I34" s="430"/>
      <c r="J34" s="430"/>
      <c r="K34" s="430"/>
      <c r="L34" s="430"/>
      <c r="M34" s="431"/>
      <c r="N34" s="407">
        <f t="shared" si="8"/>
        <v>0</v>
      </c>
    </row>
    <row r="35" spans="1:14" ht="14.25" x14ac:dyDescent="0.3">
      <c r="A35" s="408" t="s">
        <v>352</v>
      </c>
      <c r="B35" s="429"/>
      <c r="C35" s="430"/>
      <c r="D35" s="430"/>
      <c r="E35" s="430"/>
      <c r="F35" s="430"/>
      <c r="G35" s="430"/>
      <c r="H35" s="430"/>
      <c r="I35" s="430"/>
      <c r="J35" s="430"/>
      <c r="K35" s="430"/>
      <c r="L35" s="430"/>
      <c r="M35" s="431"/>
      <c r="N35" s="407">
        <f t="shared" si="8"/>
        <v>0</v>
      </c>
    </row>
    <row r="36" spans="1:14" ht="14.25" x14ac:dyDescent="0.3">
      <c r="A36" s="408" t="s">
        <v>353</v>
      </c>
      <c r="B36" s="429"/>
      <c r="C36" s="430"/>
      <c r="D36" s="430"/>
      <c r="E36" s="430"/>
      <c r="F36" s="430"/>
      <c r="G36" s="430"/>
      <c r="H36" s="430"/>
      <c r="I36" s="430"/>
      <c r="J36" s="430"/>
      <c r="K36" s="430"/>
      <c r="L36" s="430"/>
      <c r="M36" s="431"/>
      <c r="N36" s="407">
        <f t="shared" si="8"/>
        <v>0</v>
      </c>
    </row>
    <row r="37" spans="1:14" ht="12" customHeight="1" x14ac:dyDescent="0.3">
      <c r="A37" s="408" t="s">
        <v>354</v>
      </c>
      <c r="B37" s="429"/>
      <c r="C37" s="430"/>
      <c r="D37" s="430"/>
      <c r="E37" s="430"/>
      <c r="F37" s="430"/>
      <c r="G37" s="430"/>
      <c r="H37" s="430"/>
      <c r="I37" s="430"/>
      <c r="J37" s="430"/>
      <c r="K37" s="430"/>
      <c r="L37" s="430"/>
      <c r="M37" s="431"/>
      <c r="N37" s="407">
        <f t="shared" si="8"/>
        <v>0</v>
      </c>
    </row>
    <row r="38" spans="1:14" ht="14.25" x14ac:dyDescent="0.3">
      <c r="A38" s="408" t="s">
        <v>355</v>
      </c>
      <c r="B38" s="429"/>
      <c r="C38" s="430"/>
      <c r="D38" s="430"/>
      <c r="E38" s="430"/>
      <c r="F38" s="430"/>
      <c r="G38" s="430"/>
      <c r="H38" s="430"/>
      <c r="I38" s="430"/>
      <c r="J38" s="430"/>
      <c r="K38" s="430"/>
      <c r="L38" s="430"/>
      <c r="M38" s="431"/>
      <c r="N38" s="407">
        <f t="shared" si="8"/>
        <v>0</v>
      </c>
    </row>
    <row r="39" spans="1:14" ht="14.25" x14ac:dyDescent="0.3">
      <c r="A39" s="408" t="s">
        <v>456</v>
      </c>
      <c r="B39" s="429"/>
      <c r="C39" s="430"/>
      <c r="D39" s="430"/>
      <c r="E39" s="430"/>
      <c r="F39" s="430"/>
      <c r="G39" s="430"/>
      <c r="H39" s="430"/>
      <c r="I39" s="430"/>
      <c r="J39" s="430"/>
      <c r="K39" s="430"/>
      <c r="L39" s="430"/>
      <c r="M39" s="431"/>
      <c r="N39" s="407">
        <f t="shared" si="8"/>
        <v>0</v>
      </c>
    </row>
    <row r="40" spans="1:14" ht="15" thickBot="1" x14ac:dyDescent="0.35">
      <c r="A40" s="412" t="s">
        <v>457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550"/>
      <c r="N40" s="407">
        <f t="shared" si="8"/>
        <v>0</v>
      </c>
    </row>
    <row r="41" spans="1:14" ht="14.25" thickBot="1" x14ac:dyDescent="0.3">
      <c r="A41" s="404" t="s">
        <v>356</v>
      </c>
      <c r="B41" s="423">
        <f>SUM(B42)</f>
        <v>0</v>
      </c>
      <c r="C41" s="423">
        <f t="shared" ref="C41:N41" si="10">SUM(C42)</f>
        <v>0</v>
      </c>
      <c r="D41" s="423">
        <f t="shared" si="10"/>
        <v>0</v>
      </c>
      <c r="E41" s="423">
        <f t="shared" si="10"/>
        <v>0</v>
      </c>
      <c r="F41" s="423">
        <f t="shared" si="10"/>
        <v>0</v>
      </c>
      <c r="G41" s="423">
        <f t="shared" si="10"/>
        <v>0</v>
      </c>
      <c r="H41" s="423">
        <f t="shared" si="10"/>
        <v>0</v>
      </c>
      <c r="I41" s="423">
        <f t="shared" si="10"/>
        <v>0</v>
      </c>
      <c r="J41" s="423">
        <f t="shared" si="10"/>
        <v>0</v>
      </c>
      <c r="K41" s="423">
        <f t="shared" si="10"/>
        <v>0</v>
      </c>
      <c r="L41" s="423">
        <f t="shared" si="10"/>
        <v>0</v>
      </c>
      <c r="M41" s="463">
        <f t="shared" si="10"/>
        <v>0</v>
      </c>
      <c r="N41" s="405">
        <f t="shared" si="10"/>
        <v>0</v>
      </c>
    </row>
    <row r="42" spans="1:14" ht="15" thickBot="1" x14ac:dyDescent="0.35">
      <c r="A42" s="412" t="s">
        <v>357</v>
      </c>
      <c r="B42" s="435"/>
      <c r="C42" s="436"/>
      <c r="D42" s="436"/>
      <c r="E42" s="436"/>
      <c r="F42" s="436"/>
      <c r="G42" s="436"/>
      <c r="H42" s="436"/>
      <c r="I42" s="436"/>
      <c r="J42" s="436"/>
      <c r="K42" s="436"/>
      <c r="L42" s="436"/>
      <c r="M42" s="437"/>
      <c r="N42" s="407">
        <f t="shared" si="8"/>
        <v>0</v>
      </c>
    </row>
    <row r="43" spans="1:14" ht="14.25" thickBot="1" x14ac:dyDescent="0.3">
      <c r="A43" s="404" t="s">
        <v>358</v>
      </c>
      <c r="B43" s="423">
        <f>SUM(B44:B48)</f>
        <v>1529.076</v>
      </c>
      <c r="C43" s="423">
        <f t="shared" ref="C43:N43" si="11">SUM(C44:C48)</f>
        <v>2049.241</v>
      </c>
      <c r="D43" s="423">
        <f t="shared" si="11"/>
        <v>3418.8789999999999</v>
      </c>
      <c r="E43" s="423">
        <f t="shared" si="11"/>
        <v>2411.837</v>
      </c>
      <c r="F43" s="423">
        <f t="shared" si="11"/>
        <v>2788.28</v>
      </c>
      <c r="G43" s="423">
        <f t="shared" si="11"/>
        <v>1961.19</v>
      </c>
      <c r="H43" s="423">
        <f t="shared" si="11"/>
        <v>2396.65</v>
      </c>
      <c r="I43" s="423">
        <f t="shared" si="11"/>
        <v>2721</v>
      </c>
      <c r="J43" s="423">
        <f t="shared" si="11"/>
        <v>2205.75</v>
      </c>
      <c r="K43" s="423">
        <f t="shared" si="11"/>
        <v>3137.09</v>
      </c>
      <c r="L43" s="423">
        <f t="shared" si="11"/>
        <v>2825.98</v>
      </c>
      <c r="M43" s="463">
        <f t="shared" si="11"/>
        <v>2927.58</v>
      </c>
      <c r="N43" s="405">
        <f t="shared" si="11"/>
        <v>30372.553</v>
      </c>
    </row>
    <row r="44" spans="1:14" ht="14.25" x14ac:dyDescent="0.3">
      <c r="A44" s="406" t="s">
        <v>383</v>
      </c>
      <c r="B44" s="438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40"/>
      <c r="N44" s="416">
        <f t="shared" ref="N44:N46" si="12">SUM(B44:M44)</f>
        <v>0</v>
      </c>
    </row>
    <row r="45" spans="1:14" ht="14.25" x14ac:dyDescent="0.3">
      <c r="A45" s="408" t="s">
        <v>359</v>
      </c>
      <c r="B45" s="429"/>
      <c r="C45" s="430"/>
      <c r="D45" s="430"/>
      <c r="E45" s="430"/>
      <c r="F45" s="430"/>
      <c r="G45" s="430"/>
      <c r="H45" s="430"/>
      <c r="I45" s="430"/>
      <c r="J45" s="430"/>
      <c r="K45" s="430"/>
      <c r="L45" s="430"/>
      <c r="M45" s="431"/>
      <c r="N45" s="416">
        <f t="shared" si="12"/>
        <v>0</v>
      </c>
    </row>
    <row r="46" spans="1:14" ht="14.25" x14ac:dyDescent="0.3">
      <c r="A46" s="408" t="s">
        <v>384</v>
      </c>
      <c r="B46" s="429"/>
      <c r="C46" s="430"/>
      <c r="D46" s="430"/>
      <c r="E46" s="430"/>
      <c r="F46" s="430"/>
      <c r="G46" s="430"/>
      <c r="H46" s="430"/>
      <c r="I46" s="430"/>
      <c r="J46" s="430"/>
      <c r="K46" s="430"/>
      <c r="L46" s="430"/>
      <c r="M46" s="431"/>
      <c r="N46" s="416">
        <f t="shared" si="12"/>
        <v>0</v>
      </c>
    </row>
    <row r="47" spans="1:14" s="119" customFormat="1" ht="14.25" x14ac:dyDescent="0.3">
      <c r="A47" s="561" t="s">
        <v>360</v>
      </c>
      <c r="B47" s="557">
        <v>1529.076</v>
      </c>
      <c r="C47" s="558">
        <v>2049.241</v>
      </c>
      <c r="D47" s="558">
        <v>3418.8789999999999</v>
      </c>
      <c r="E47" s="558">
        <v>2411.837</v>
      </c>
      <c r="F47" s="558">
        <v>2788.28</v>
      </c>
      <c r="G47" s="558">
        <v>1961.19</v>
      </c>
      <c r="H47" s="558">
        <v>2396.65</v>
      </c>
      <c r="I47" s="558">
        <v>2721</v>
      </c>
      <c r="J47" s="558">
        <v>2205.75</v>
      </c>
      <c r="K47" s="558">
        <v>3137.09</v>
      </c>
      <c r="L47" s="558">
        <v>2825.98</v>
      </c>
      <c r="M47" s="559">
        <v>2927.58</v>
      </c>
      <c r="N47" s="416">
        <f>SUM(B47:M47)</f>
        <v>30372.553</v>
      </c>
    </row>
    <row r="48" spans="1:14" ht="15" thickBot="1" x14ac:dyDescent="0.35">
      <c r="A48" s="410" t="s">
        <v>404</v>
      </c>
      <c r="B48" s="432"/>
      <c r="C48" s="433"/>
      <c r="D48" s="433"/>
      <c r="E48" s="433"/>
      <c r="F48" s="433"/>
      <c r="G48" s="430"/>
      <c r="H48" s="433"/>
      <c r="I48" s="433"/>
      <c r="J48" s="433"/>
      <c r="K48" s="433"/>
      <c r="L48" s="433"/>
      <c r="M48" s="434"/>
      <c r="N48" s="416">
        <f>SUM(B48:M48)</f>
        <v>0</v>
      </c>
    </row>
    <row r="49" spans="1:14" ht="14.25" thickBot="1" x14ac:dyDescent="0.3">
      <c r="A49" s="404" t="s">
        <v>361</v>
      </c>
      <c r="B49" s="423">
        <f t="shared" ref="B49:N49" si="13">SUM(B50:B54)</f>
        <v>13177.846</v>
      </c>
      <c r="C49" s="423">
        <f t="shared" si="13"/>
        <v>12920.834000000001</v>
      </c>
      <c r="D49" s="423">
        <f t="shared" si="13"/>
        <v>3535.38</v>
      </c>
      <c r="E49" s="423">
        <f t="shared" si="13"/>
        <v>0</v>
      </c>
      <c r="F49" s="423">
        <f t="shared" si="13"/>
        <v>0</v>
      </c>
      <c r="G49" s="423">
        <f t="shared" si="13"/>
        <v>0</v>
      </c>
      <c r="H49" s="423">
        <f t="shared" si="13"/>
        <v>0</v>
      </c>
      <c r="I49" s="423">
        <f t="shared" si="13"/>
        <v>0</v>
      </c>
      <c r="J49" s="423">
        <f t="shared" si="13"/>
        <v>0</v>
      </c>
      <c r="K49" s="423">
        <f t="shared" si="13"/>
        <v>0</v>
      </c>
      <c r="L49" s="423">
        <f t="shared" si="13"/>
        <v>0</v>
      </c>
      <c r="M49" s="463">
        <f t="shared" si="13"/>
        <v>9174.616</v>
      </c>
      <c r="N49" s="405">
        <f t="shared" si="13"/>
        <v>38808.675999999999</v>
      </c>
    </row>
    <row r="50" spans="1:14" ht="14.25" x14ac:dyDescent="0.3">
      <c r="A50" s="406" t="s">
        <v>362</v>
      </c>
      <c r="B50" s="426"/>
      <c r="C50" s="427"/>
      <c r="D50" s="427"/>
      <c r="E50" s="427"/>
      <c r="F50" s="427"/>
      <c r="G50" s="427"/>
      <c r="H50" s="427"/>
      <c r="I50" s="427"/>
      <c r="J50" s="427"/>
      <c r="K50" s="427"/>
      <c r="L50" s="427"/>
      <c r="M50" s="428"/>
      <c r="N50" s="409">
        <f t="shared" ref="N50" si="14">SUM(B50:M50)</f>
        <v>0</v>
      </c>
    </row>
    <row r="51" spans="1:14" ht="14.25" x14ac:dyDescent="0.3">
      <c r="A51" s="408" t="s">
        <v>405</v>
      </c>
      <c r="B51" s="429"/>
      <c r="C51" s="430"/>
      <c r="D51" s="430"/>
      <c r="E51" s="430"/>
      <c r="F51" s="430"/>
      <c r="G51" s="430"/>
      <c r="H51" s="430"/>
      <c r="I51" s="430"/>
      <c r="J51" s="430"/>
      <c r="K51" s="430"/>
      <c r="L51" s="430"/>
      <c r="M51" s="431"/>
      <c r="N51" s="409">
        <f>SUM(B51:M51)</f>
        <v>0</v>
      </c>
    </row>
    <row r="52" spans="1:14" s="119" customFormat="1" ht="14.25" x14ac:dyDescent="0.3">
      <c r="A52" s="467" t="s">
        <v>361</v>
      </c>
      <c r="B52" s="551">
        <v>13177.846</v>
      </c>
      <c r="C52" s="552">
        <v>12920.834000000001</v>
      </c>
      <c r="D52" s="552">
        <v>3535.38</v>
      </c>
      <c r="E52" s="552"/>
      <c r="F52" s="552"/>
      <c r="G52" s="552"/>
      <c r="H52" s="552"/>
      <c r="I52" s="552"/>
      <c r="J52" s="552"/>
      <c r="K52" s="552"/>
      <c r="L52" s="552"/>
      <c r="M52" s="553">
        <v>9174.616</v>
      </c>
      <c r="N52" s="415">
        <f t="shared" ref="N52:N54" si="15">SUM(B52:M52)</f>
        <v>38808.675999999999</v>
      </c>
    </row>
    <row r="53" spans="1:14" ht="14.25" x14ac:dyDescent="0.3">
      <c r="A53" s="408" t="s">
        <v>363</v>
      </c>
      <c r="B53" s="429"/>
      <c r="C53" s="430"/>
      <c r="D53" s="430"/>
      <c r="E53" s="430"/>
      <c r="F53" s="430"/>
      <c r="G53" s="430"/>
      <c r="H53" s="430"/>
      <c r="I53" s="430"/>
      <c r="J53" s="430"/>
      <c r="K53" s="430"/>
      <c r="L53" s="430"/>
      <c r="M53" s="431"/>
      <c r="N53" s="409">
        <f t="shared" si="15"/>
        <v>0</v>
      </c>
    </row>
    <row r="54" spans="1:14" ht="15" thickBot="1" x14ac:dyDescent="0.35">
      <c r="A54" s="410" t="s">
        <v>364</v>
      </c>
      <c r="B54" s="432"/>
      <c r="C54" s="433"/>
      <c r="D54" s="433"/>
      <c r="E54" s="433"/>
      <c r="F54" s="433"/>
      <c r="G54" s="433"/>
      <c r="H54" s="433"/>
      <c r="I54" s="433"/>
      <c r="J54" s="433"/>
      <c r="K54" s="433"/>
      <c r="L54" s="433"/>
      <c r="M54" s="434"/>
      <c r="N54" s="409">
        <f t="shared" si="15"/>
        <v>0</v>
      </c>
    </row>
    <row r="55" spans="1:14" ht="14.25" thickBot="1" x14ac:dyDescent="0.3">
      <c r="A55" s="404" t="s">
        <v>365</v>
      </c>
      <c r="B55" s="423">
        <f>SUM(B56:B68)</f>
        <v>0</v>
      </c>
      <c r="C55" s="423">
        <f t="shared" ref="C55:N55" si="16">SUM(C56:C68)</f>
        <v>0</v>
      </c>
      <c r="D55" s="423">
        <f t="shared" si="16"/>
        <v>0</v>
      </c>
      <c r="E55" s="423">
        <f t="shared" si="16"/>
        <v>0</v>
      </c>
      <c r="F55" s="423">
        <f t="shared" si="16"/>
        <v>0</v>
      </c>
      <c r="G55" s="423">
        <f t="shared" si="16"/>
        <v>0</v>
      </c>
      <c r="H55" s="423">
        <f t="shared" si="16"/>
        <v>0</v>
      </c>
      <c r="I55" s="423">
        <f t="shared" si="16"/>
        <v>0</v>
      </c>
      <c r="J55" s="423">
        <f t="shared" si="16"/>
        <v>0</v>
      </c>
      <c r="K55" s="423">
        <f t="shared" si="16"/>
        <v>0</v>
      </c>
      <c r="L55" s="423">
        <f t="shared" si="16"/>
        <v>0</v>
      </c>
      <c r="M55" s="463">
        <f t="shared" si="16"/>
        <v>0</v>
      </c>
      <c r="N55" s="405">
        <f t="shared" si="16"/>
        <v>0</v>
      </c>
    </row>
    <row r="56" spans="1:14" ht="14.25" x14ac:dyDescent="0.3">
      <c r="A56" s="406" t="s">
        <v>366</v>
      </c>
      <c r="B56" s="426"/>
      <c r="C56" s="427"/>
      <c r="D56" s="427"/>
      <c r="E56" s="427"/>
      <c r="F56" s="427"/>
      <c r="G56" s="427"/>
      <c r="H56" s="427"/>
      <c r="I56" s="427"/>
      <c r="J56" s="427"/>
      <c r="K56" s="427"/>
      <c r="L56" s="427"/>
      <c r="M56" s="428"/>
      <c r="N56" s="407">
        <f>SUM(B56:M56)</f>
        <v>0</v>
      </c>
    </row>
    <row r="57" spans="1:14" ht="14.25" x14ac:dyDescent="0.3">
      <c r="A57" s="408" t="s">
        <v>367</v>
      </c>
      <c r="B57" s="429"/>
      <c r="C57" s="430"/>
      <c r="D57" s="430"/>
      <c r="E57" s="430"/>
      <c r="F57" s="430"/>
      <c r="G57" s="430"/>
      <c r="H57" s="430"/>
      <c r="I57" s="430"/>
      <c r="J57" s="430"/>
      <c r="K57" s="430"/>
      <c r="L57" s="430"/>
      <c r="M57" s="431"/>
      <c r="N57" s="409">
        <f>SUM(B57:M57)</f>
        <v>0</v>
      </c>
    </row>
    <row r="58" spans="1:14" ht="14.25" x14ac:dyDescent="0.3">
      <c r="A58" s="408" t="s">
        <v>183</v>
      </c>
      <c r="B58" s="429"/>
      <c r="C58" s="430"/>
      <c r="D58" s="430"/>
      <c r="E58" s="430"/>
      <c r="F58" s="430"/>
      <c r="G58" s="430"/>
      <c r="H58" s="430"/>
      <c r="I58" s="430"/>
      <c r="J58" s="430"/>
      <c r="K58" s="430"/>
      <c r="L58" s="430"/>
      <c r="M58" s="431"/>
      <c r="N58" s="409">
        <f t="shared" ref="N58:N72" si="17">SUM(B58:M58)</f>
        <v>0</v>
      </c>
    </row>
    <row r="59" spans="1:14" ht="14.25" x14ac:dyDescent="0.3">
      <c r="A59" s="408" t="s">
        <v>385</v>
      </c>
      <c r="B59" s="429"/>
      <c r="C59" s="430"/>
      <c r="D59" s="430"/>
      <c r="E59" s="430"/>
      <c r="F59" s="430"/>
      <c r="G59" s="430"/>
      <c r="H59" s="430"/>
      <c r="I59" s="430"/>
      <c r="J59" s="430"/>
      <c r="K59" s="430"/>
      <c r="L59" s="430"/>
      <c r="M59" s="431"/>
      <c r="N59" s="409">
        <f t="shared" si="17"/>
        <v>0</v>
      </c>
    </row>
    <row r="60" spans="1:14" ht="14.25" x14ac:dyDescent="0.3">
      <c r="A60" s="408" t="s">
        <v>368</v>
      </c>
      <c r="B60" s="429"/>
      <c r="C60" s="430"/>
      <c r="D60" s="430"/>
      <c r="E60" s="430"/>
      <c r="F60" s="430"/>
      <c r="G60" s="430"/>
      <c r="H60" s="430"/>
      <c r="I60" s="430"/>
      <c r="J60" s="430"/>
      <c r="K60" s="430"/>
      <c r="L60" s="430"/>
      <c r="M60" s="431"/>
      <c r="N60" s="409">
        <f t="shared" si="17"/>
        <v>0</v>
      </c>
    </row>
    <row r="61" spans="1:14" ht="14.25" x14ac:dyDescent="0.3">
      <c r="A61" s="408" t="s">
        <v>369</v>
      </c>
      <c r="B61" s="429"/>
      <c r="C61" s="430"/>
      <c r="D61" s="430"/>
      <c r="E61" s="430"/>
      <c r="F61" s="430"/>
      <c r="G61" s="430"/>
      <c r="H61" s="430"/>
      <c r="I61" s="430"/>
      <c r="J61" s="430"/>
      <c r="K61" s="430"/>
      <c r="L61" s="430"/>
      <c r="M61" s="431"/>
      <c r="N61" s="409">
        <f t="shared" si="17"/>
        <v>0</v>
      </c>
    </row>
    <row r="62" spans="1:14" ht="14.25" x14ac:dyDescent="0.3">
      <c r="A62" s="408" t="s">
        <v>370</v>
      </c>
      <c r="B62" s="429"/>
      <c r="C62" s="430"/>
      <c r="D62" s="430"/>
      <c r="E62" s="430"/>
      <c r="F62" s="430"/>
      <c r="G62" s="430"/>
      <c r="H62" s="430"/>
      <c r="I62" s="430"/>
      <c r="J62" s="430"/>
      <c r="K62" s="430"/>
      <c r="L62" s="430"/>
      <c r="M62" s="431"/>
      <c r="N62" s="409">
        <f t="shared" si="17"/>
        <v>0</v>
      </c>
    </row>
    <row r="63" spans="1:14" ht="14.25" x14ac:dyDescent="0.3">
      <c r="A63" s="408" t="s">
        <v>155</v>
      </c>
      <c r="B63" s="429"/>
      <c r="C63" s="430"/>
      <c r="D63" s="430"/>
      <c r="E63" s="430"/>
      <c r="F63" s="430"/>
      <c r="G63" s="430"/>
      <c r="H63" s="430"/>
      <c r="I63" s="430"/>
      <c r="J63" s="430"/>
      <c r="K63" s="430"/>
      <c r="L63" s="430"/>
      <c r="M63" s="431"/>
      <c r="N63" s="409">
        <f t="shared" si="17"/>
        <v>0</v>
      </c>
    </row>
    <row r="64" spans="1:14" ht="14.25" x14ac:dyDescent="0.3">
      <c r="A64" s="408" t="s">
        <v>371</v>
      </c>
      <c r="B64" s="429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1"/>
      <c r="N64" s="409">
        <f t="shared" si="17"/>
        <v>0</v>
      </c>
    </row>
    <row r="65" spans="1:14" ht="14.25" x14ac:dyDescent="0.3">
      <c r="A65" s="408" t="s">
        <v>372</v>
      </c>
      <c r="B65" s="429"/>
      <c r="C65" s="430"/>
      <c r="D65" s="430"/>
      <c r="E65" s="430"/>
      <c r="F65" s="430"/>
      <c r="G65" s="430"/>
      <c r="H65" s="430"/>
      <c r="I65" s="430"/>
      <c r="J65" s="430"/>
      <c r="K65" s="430"/>
      <c r="L65" s="430"/>
      <c r="M65" s="431"/>
      <c r="N65" s="409">
        <f t="shared" si="17"/>
        <v>0</v>
      </c>
    </row>
    <row r="66" spans="1:14" ht="14.25" x14ac:dyDescent="0.3">
      <c r="A66" s="408" t="s">
        <v>373</v>
      </c>
      <c r="B66" s="429"/>
      <c r="C66" s="430"/>
      <c r="D66" s="430"/>
      <c r="E66" s="430"/>
      <c r="F66" s="430"/>
      <c r="G66" s="430"/>
      <c r="H66" s="430"/>
      <c r="I66" s="430"/>
      <c r="J66" s="430"/>
      <c r="K66" s="430"/>
      <c r="L66" s="430"/>
      <c r="M66" s="431"/>
      <c r="N66" s="409">
        <f t="shared" si="17"/>
        <v>0</v>
      </c>
    </row>
    <row r="67" spans="1:14" ht="14.25" x14ac:dyDescent="0.3">
      <c r="A67" s="410" t="s">
        <v>403</v>
      </c>
      <c r="B67" s="432"/>
      <c r="C67" s="433"/>
      <c r="D67" s="433"/>
      <c r="E67" s="433"/>
      <c r="F67" s="433"/>
      <c r="G67" s="433"/>
      <c r="H67" s="433"/>
      <c r="I67" s="433"/>
      <c r="J67" s="433"/>
      <c r="K67" s="433"/>
      <c r="L67" s="433"/>
      <c r="M67" s="434"/>
      <c r="N67" s="409">
        <f t="shared" si="17"/>
        <v>0</v>
      </c>
    </row>
    <row r="68" spans="1:14" ht="15" thickBot="1" x14ac:dyDescent="0.35">
      <c r="A68" s="410" t="s">
        <v>374</v>
      </c>
      <c r="B68" s="432"/>
      <c r="C68" s="433"/>
      <c r="D68" s="433"/>
      <c r="E68" s="433"/>
      <c r="F68" s="433"/>
      <c r="G68" s="433"/>
      <c r="H68" s="433"/>
      <c r="I68" s="433"/>
      <c r="J68" s="433"/>
      <c r="K68" s="433"/>
      <c r="L68" s="433"/>
      <c r="M68" s="434"/>
      <c r="N68" s="409">
        <f t="shared" si="17"/>
        <v>0</v>
      </c>
    </row>
    <row r="69" spans="1:14" ht="14.25" thickBot="1" x14ac:dyDescent="0.3">
      <c r="A69" s="404" t="s">
        <v>375</v>
      </c>
      <c r="B69" s="423">
        <f>SUM(B70:B72)</f>
        <v>0</v>
      </c>
      <c r="C69" s="423">
        <f t="shared" ref="C69:N69" si="18">SUM(C70:C72)</f>
        <v>0</v>
      </c>
      <c r="D69" s="423">
        <f t="shared" si="18"/>
        <v>0</v>
      </c>
      <c r="E69" s="423">
        <f t="shared" si="18"/>
        <v>0</v>
      </c>
      <c r="F69" s="423">
        <f t="shared" si="18"/>
        <v>0</v>
      </c>
      <c r="G69" s="423">
        <f t="shared" si="18"/>
        <v>0</v>
      </c>
      <c r="H69" s="423">
        <f t="shared" si="18"/>
        <v>0</v>
      </c>
      <c r="I69" s="423">
        <f t="shared" si="18"/>
        <v>0</v>
      </c>
      <c r="J69" s="423">
        <f t="shared" si="18"/>
        <v>0</v>
      </c>
      <c r="K69" s="423">
        <f t="shared" si="18"/>
        <v>0</v>
      </c>
      <c r="L69" s="423">
        <f t="shared" si="18"/>
        <v>0</v>
      </c>
      <c r="M69" s="463">
        <f t="shared" si="18"/>
        <v>0</v>
      </c>
      <c r="N69" s="405">
        <f t="shared" si="18"/>
        <v>0</v>
      </c>
    </row>
    <row r="70" spans="1:14" ht="14.25" x14ac:dyDescent="0.3">
      <c r="A70" s="406" t="s">
        <v>184</v>
      </c>
      <c r="B70" s="426"/>
      <c r="C70" s="427"/>
      <c r="D70" s="427"/>
      <c r="E70" s="427"/>
      <c r="F70" s="427"/>
      <c r="G70" s="427"/>
      <c r="H70" s="427"/>
      <c r="I70" s="427"/>
      <c r="J70" s="427"/>
      <c r="K70" s="427"/>
      <c r="L70" s="427"/>
      <c r="M70" s="428"/>
      <c r="N70" s="409">
        <f t="shared" si="17"/>
        <v>0</v>
      </c>
    </row>
    <row r="71" spans="1:14" ht="14.25" x14ac:dyDescent="0.3">
      <c r="A71" s="408" t="s">
        <v>376</v>
      </c>
      <c r="B71" s="429"/>
      <c r="C71" s="430"/>
      <c r="D71" s="430"/>
      <c r="E71" s="430"/>
      <c r="F71" s="430"/>
      <c r="G71" s="430"/>
      <c r="H71" s="430"/>
      <c r="I71" s="430"/>
      <c r="J71" s="430"/>
      <c r="K71" s="430"/>
      <c r="L71" s="430"/>
      <c r="M71" s="431"/>
      <c r="N71" s="409">
        <f t="shared" si="17"/>
        <v>0</v>
      </c>
    </row>
    <row r="72" spans="1:14" ht="15" thickBot="1" x14ac:dyDescent="0.35">
      <c r="A72" s="410" t="s">
        <v>377</v>
      </c>
      <c r="B72" s="432"/>
      <c r="C72" s="433"/>
      <c r="D72" s="433"/>
      <c r="E72" s="433"/>
      <c r="F72" s="433"/>
      <c r="G72" s="433"/>
      <c r="H72" s="433"/>
      <c r="I72" s="433"/>
      <c r="J72" s="433"/>
      <c r="K72" s="433"/>
      <c r="L72" s="433"/>
      <c r="M72" s="434"/>
      <c r="N72" s="409">
        <f t="shared" si="17"/>
        <v>0</v>
      </c>
    </row>
    <row r="73" spans="1:14" ht="14.25" thickBot="1" x14ac:dyDescent="0.3">
      <c r="A73" s="404" t="s">
        <v>185</v>
      </c>
      <c r="B73" s="423">
        <f>SUM(B74)</f>
        <v>12008.695</v>
      </c>
      <c r="C73" s="423">
        <f t="shared" ref="C73:N73" si="19">SUM(C74)</f>
        <v>11660.335999999999</v>
      </c>
      <c r="D73" s="423">
        <f t="shared" si="19"/>
        <v>2952.3440000000001</v>
      </c>
      <c r="E73" s="423">
        <f t="shared" si="19"/>
        <v>0</v>
      </c>
      <c r="F73" s="423">
        <f t="shared" si="19"/>
        <v>0</v>
      </c>
      <c r="G73" s="423">
        <f t="shared" si="19"/>
        <v>0</v>
      </c>
      <c r="H73" s="423">
        <f t="shared" si="19"/>
        <v>0</v>
      </c>
      <c r="I73" s="423">
        <f t="shared" si="19"/>
        <v>0</v>
      </c>
      <c r="J73" s="423">
        <f t="shared" si="19"/>
        <v>0</v>
      </c>
      <c r="K73" s="423">
        <f t="shared" si="19"/>
        <v>0</v>
      </c>
      <c r="L73" s="423">
        <f t="shared" si="19"/>
        <v>0</v>
      </c>
      <c r="M73" s="463">
        <f t="shared" si="19"/>
        <v>3506.3910000000001</v>
      </c>
      <c r="N73" s="405">
        <f t="shared" si="19"/>
        <v>30127.766</v>
      </c>
    </row>
    <row r="74" spans="1:14" s="119" customFormat="1" ht="15" thickBot="1" x14ac:dyDescent="0.35">
      <c r="A74" s="584" t="s">
        <v>185</v>
      </c>
      <c r="B74" s="589">
        <v>12008.695</v>
      </c>
      <c r="C74" s="590">
        <v>11660.335999999999</v>
      </c>
      <c r="D74" s="590">
        <v>2952.3440000000001</v>
      </c>
      <c r="E74" s="590"/>
      <c r="F74" s="590"/>
      <c r="G74" s="590"/>
      <c r="H74" s="590"/>
      <c r="I74" s="590"/>
      <c r="J74" s="590"/>
      <c r="K74" s="590"/>
      <c r="L74" s="590"/>
      <c r="M74" s="591">
        <v>3506.3910000000001</v>
      </c>
      <c r="N74" s="594">
        <f>SUM(B74:M74)</f>
        <v>30127.766</v>
      </c>
    </row>
    <row r="75" spans="1:14" ht="14.25" thickBot="1" x14ac:dyDescent="0.3">
      <c r="A75" s="417" t="s">
        <v>15</v>
      </c>
      <c r="B75" s="441">
        <f t="shared" ref="B75:N75" si="20">B73+B69+B55+B49+B43+B41+B32+B20+B11+B5+B23</f>
        <v>91162.054000000004</v>
      </c>
      <c r="C75" s="441">
        <f t="shared" si="20"/>
        <v>86001.739000000001</v>
      </c>
      <c r="D75" s="441">
        <f t="shared" si="20"/>
        <v>61680.409</v>
      </c>
      <c r="E75" s="441">
        <f t="shared" si="20"/>
        <v>42195.057999999997</v>
      </c>
      <c r="F75" s="441">
        <f t="shared" si="20"/>
        <v>44462.33</v>
      </c>
      <c r="G75" s="441">
        <f t="shared" si="20"/>
        <v>45762.156000000003</v>
      </c>
      <c r="H75" s="441">
        <f t="shared" si="20"/>
        <v>45381.832000000002</v>
      </c>
      <c r="I75" s="441">
        <f t="shared" si="20"/>
        <v>42932.218999999997</v>
      </c>
      <c r="J75" s="441">
        <f t="shared" si="20"/>
        <v>37692.239999999998</v>
      </c>
      <c r="K75" s="441">
        <f t="shared" si="20"/>
        <v>47647.046000000002</v>
      </c>
      <c r="L75" s="441">
        <f t="shared" si="20"/>
        <v>46145.61</v>
      </c>
      <c r="M75" s="464">
        <f t="shared" si="20"/>
        <v>65830.27</v>
      </c>
      <c r="N75" s="418">
        <f t="shared" si="20"/>
        <v>656892.96299999999</v>
      </c>
    </row>
  </sheetData>
  <pageMargins left="0.7" right="0.7" top="0.75" bottom="0.75" header="0.3" footer="0.3"/>
  <ignoredErrors>
    <ignoredError sqref="N11 N20 N23 N32 N41 N43 N49 N55 N69 N73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1:Q75"/>
  <sheetViews>
    <sheetView zoomScale="87" zoomScaleNormal="87" workbookViewId="0">
      <selection activeCell="M39" sqref="M39"/>
    </sheetView>
  </sheetViews>
  <sheetFormatPr baseColWidth="10" defaultRowHeight="13.5" x14ac:dyDescent="0.25"/>
  <cols>
    <col min="1" max="1" width="36.140625" style="8" customWidth="1"/>
    <col min="2" max="9" width="11.42578125" style="8"/>
    <col min="10" max="10" width="13.7109375" style="8" customWidth="1"/>
    <col min="11" max="11" width="11.42578125" style="8"/>
    <col min="12" max="12" width="13" style="8" customWidth="1"/>
    <col min="13" max="13" width="11.42578125" style="8"/>
    <col min="14" max="14" width="15.85546875" style="8" customWidth="1"/>
    <col min="15" max="16384" width="11.42578125" style="8"/>
  </cols>
  <sheetData>
    <row r="1" spans="1:17" x14ac:dyDescent="0.25">
      <c r="A1" s="1"/>
    </row>
    <row r="2" spans="1:17" x14ac:dyDescent="0.25">
      <c r="A2" s="6" t="s">
        <v>489</v>
      </c>
    </row>
    <row r="3" spans="1:17" ht="14.25" thickBot="1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s="119" customFormat="1" ht="14.25" thickBot="1" x14ac:dyDescent="0.3">
      <c r="A4" s="419"/>
      <c r="B4" s="599" t="s">
        <v>40</v>
      </c>
      <c r="C4" s="600" t="s">
        <v>41</v>
      </c>
      <c r="D4" s="600" t="s">
        <v>42</v>
      </c>
      <c r="E4" s="600" t="s">
        <v>43</v>
      </c>
      <c r="F4" s="600" t="s">
        <v>44</v>
      </c>
      <c r="G4" s="600" t="s">
        <v>45</v>
      </c>
      <c r="H4" s="600" t="s">
        <v>46</v>
      </c>
      <c r="I4" s="600" t="s">
        <v>47</v>
      </c>
      <c r="J4" s="600" t="s">
        <v>48</v>
      </c>
      <c r="K4" s="600" t="s">
        <v>49</v>
      </c>
      <c r="L4" s="600" t="s">
        <v>50</v>
      </c>
      <c r="M4" s="601" t="s">
        <v>51</v>
      </c>
      <c r="N4" s="602" t="s">
        <v>334</v>
      </c>
    </row>
    <row r="5" spans="1:17" ht="14.25" thickBot="1" x14ac:dyDescent="0.3">
      <c r="A5" s="404" t="s">
        <v>23</v>
      </c>
      <c r="B5" s="604">
        <f>'9'!B5+'8'!B5+'7'!B5</f>
        <v>82354.091</v>
      </c>
      <c r="C5" s="424">
        <f>'9'!C5+'8'!C5+'7'!C5</f>
        <v>78087.464999999997</v>
      </c>
      <c r="D5" s="424">
        <f>'9'!D5+'8'!D5+'7'!D5</f>
        <v>80058.210000000006</v>
      </c>
      <c r="E5" s="424">
        <f>'9'!E5+'8'!E5+'7'!E5</f>
        <v>64469.625</v>
      </c>
      <c r="F5" s="424">
        <f>'9'!F5+'8'!F5+'7'!F5</f>
        <v>69198.468000000008</v>
      </c>
      <c r="G5" s="424">
        <f>'9'!G5+'8'!G5+'7'!G5</f>
        <v>66066.273000000001</v>
      </c>
      <c r="H5" s="424">
        <f>'9'!H5+'8'!H5+'7'!H5</f>
        <v>55064.17</v>
      </c>
      <c r="I5" s="424">
        <f>'9'!I5+'8'!I5+'7'!I5</f>
        <v>57031.957999999999</v>
      </c>
      <c r="J5" s="424">
        <f>'9'!J5+'8'!J5+'7'!J5</f>
        <v>61934.035999999993</v>
      </c>
      <c r="K5" s="424">
        <f>'9'!K5+'8'!K5+'7'!K5</f>
        <v>76683.989999999991</v>
      </c>
      <c r="L5" s="424">
        <f>'9'!L5+'8'!L5+'7'!L5</f>
        <v>71172.065000000002</v>
      </c>
      <c r="M5" s="425">
        <f>'9'!M5+'8'!M5+'7'!M5</f>
        <v>76882.852999999988</v>
      </c>
      <c r="N5" s="405">
        <f>'9'!N5+'8'!N5+'7'!N5</f>
        <v>839003.20400000003</v>
      </c>
      <c r="P5" s="636"/>
      <c r="Q5" s="637"/>
    </row>
    <row r="6" spans="1:17" ht="14.25" x14ac:dyDescent="0.3">
      <c r="A6" s="595" t="s">
        <v>335</v>
      </c>
      <c r="B6" s="603">
        <f>'9'!B6+'8'!B6+'7'!B6</f>
        <v>155.85499999999999</v>
      </c>
      <c r="C6" s="427">
        <f>'9'!C6+'8'!C6+'7'!C6</f>
        <v>-186.17500000000001</v>
      </c>
      <c r="D6" s="427">
        <f>'9'!D6+'8'!D6+'7'!D6</f>
        <v>-123.342</v>
      </c>
      <c r="E6" s="427">
        <f>'9'!E6+'8'!E6+'7'!E6</f>
        <v>66.602999999999994</v>
      </c>
      <c r="F6" s="427">
        <f>'9'!F6+'8'!F6+'7'!F6</f>
        <v>-7.72</v>
      </c>
      <c r="G6" s="427">
        <f>'9'!G6+'8'!G6+'7'!G6</f>
        <v>0</v>
      </c>
      <c r="H6" s="427">
        <f>'9'!H6+'8'!H6+'7'!H6</f>
        <v>143.02500000000001</v>
      </c>
      <c r="I6" s="427">
        <f>'9'!I6+'8'!I6+'7'!I6</f>
        <v>-20.459</v>
      </c>
      <c r="J6" s="427">
        <f>'9'!J6+'8'!J6+'7'!J6</f>
        <v>24.515999999999998</v>
      </c>
      <c r="K6" s="427">
        <f>'9'!K6+'8'!K6+'7'!K6</f>
        <v>-272.62700000000001</v>
      </c>
      <c r="L6" s="427">
        <f>'9'!L6+'8'!L6+'7'!L6</f>
        <v>0</v>
      </c>
      <c r="M6" s="428">
        <f>'9'!M6+'8'!M6+'7'!M6</f>
        <v>0</v>
      </c>
      <c r="N6" s="407">
        <f>'9'!N6+'8'!N6+'7'!N6</f>
        <v>-220.32400000000004</v>
      </c>
      <c r="P6" s="635"/>
      <c r="Q6" s="637"/>
    </row>
    <row r="7" spans="1:17" ht="14.25" x14ac:dyDescent="0.3">
      <c r="A7" s="408" t="s">
        <v>379</v>
      </c>
      <c r="B7" s="596">
        <f>'9'!B7+'8'!B7+'7'!B7</f>
        <v>15479.018</v>
      </c>
      <c r="C7" s="430">
        <f>'9'!C7+'8'!C7+'7'!C7</f>
        <v>17879.2</v>
      </c>
      <c r="D7" s="430">
        <f>'9'!D7+'8'!D7+'7'!D7</f>
        <v>16949.71</v>
      </c>
      <c r="E7" s="430">
        <f>'9'!E7+'8'!E7+'7'!E7</f>
        <v>16763.112000000001</v>
      </c>
      <c r="F7" s="430">
        <f>'9'!F7+'8'!F7+'7'!F7</f>
        <v>16041.85</v>
      </c>
      <c r="G7" s="430">
        <f>'9'!G7+'8'!G7+'7'!G7</f>
        <v>8088.5159999999996</v>
      </c>
      <c r="H7" s="430">
        <f>'9'!H7+'8'!H7+'7'!H7</f>
        <v>3258.1329999999998</v>
      </c>
      <c r="I7" s="430">
        <f>'9'!I7+'8'!I7+'7'!I7</f>
        <v>7130.616</v>
      </c>
      <c r="J7" s="430">
        <f>'9'!J7+'8'!J7+'7'!J7</f>
        <v>12672.175999999999</v>
      </c>
      <c r="K7" s="430">
        <f>'9'!K7+'8'!K7+'7'!K7</f>
        <v>16638.5</v>
      </c>
      <c r="L7" s="430">
        <f>'9'!L7+'8'!L7+'7'!L7</f>
        <v>14836.064</v>
      </c>
      <c r="M7" s="431">
        <f>'9'!M7+'8'!M7+'7'!M7</f>
        <v>18367.547999999999</v>
      </c>
      <c r="N7" s="409">
        <f>'9'!N7+'8'!N7+'7'!N7</f>
        <v>164104.44300000006</v>
      </c>
      <c r="P7" s="635"/>
      <c r="Q7" s="637"/>
    </row>
    <row r="8" spans="1:17" ht="14.25" x14ac:dyDescent="0.3">
      <c r="A8" s="467" t="s">
        <v>387</v>
      </c>
      <c r="B8" s="596">
        <f>'9'!B8+'8'!B8+'7'!B8</f>
        <v>21171.583999999999</v>
      </c>
      <c r="C8" s="430">
        <f>'9'!C8+'8'!C8+'7'!C8</f>
        <v>19759.545999999998</v>
      </c>
      <c r="D8" s="430">
        <f>'9'!D8+'8'!D8+'7'!D8</f>
        <v>21271.47</v>
      </c>
      <c r="E8" s="430">
        <f>'9'!E8+'8'!E8+'7'!E8</f>
        <v>18566.955999999998</v>
      </c>
      <c r="F8" s="430">
        <f>'9'!F8+'8'!F8+'7'!F8</f>
        <v>19008.21</v>
      </c>
      <c r="G8" s="430">
        <f>'9'!G8+'8'!G8+'7'!G8</f>
        <v>20241.46</v>
      </c>
      <c r="H8" s="430">
        <f>'9'!H8+'8'!H8+'7'!H8</f>
        <v>18949.116000000002</v>
      </c>
      <c r="I8" s="430">
        <f>'9'!I8+'8'!I8+'7'!I8</f>
        <v>17098.148000000001</v>
      </c>
      <c r="J8" s="430">
        <f>'9'!J8+'8'!J8+'7'!J8</f>
        <v>16559.759999999998</v>
      </c>
      <c r="K8" s="430">
        <f>'9'!K8+'8'!K8+'7'!K8</f>
        <v>20847.41</v>
      </c>
      <c r="L8" s="430">
        <f>'9'!L8+'8'!L8+'7'!L8</f>
        <v>20078.96</v>
      </c>
      <c r="M8" s="431">
        <f>'9'!M8+'8'!M8+'7'!M8</f>
        <v>20997.84</v>
      </c>
      <c r="N8" s="409">
        <f>'9'!N8+'8'!N8+'7'!N8</f>
        <v>234550.46</v>
      </c>
      <c r="P8" s="635"/>
      <c r="Q8" s="637"/>
    </row>
    <row r="9" spans="1:17" ht="14.25" x14ac:dyDescent="0.3">
      <c r="A9" s="467" t="s">
        <v>336</v>
      </c>
      <c r="B9" s="596">
        <f>'9'!B9+'8'!B9+'7'!B9</f>
        <v>15482.022000000001</v>
      </c>
      <c r="C9" s="430">
        <f>'9'!C9+'8'!C9+'7'!C9</f>
        <v>15043.999</v>
      </c>
      <c r="D9" s="430">
        <f>'9'!D9+'8'!D9+'7'!D9</f>
        <v>14736.258</v>
      </c>
      <c r="E9" s="430">
        <f>'9'!E9+'8'!E9+'7'!E9</f>
        <v>8056.6890000000003</v>
      </c>
      <c r="F9" s="430">
        <f>'9'!F9+'8'!F9+'7'!F9</f>
        <v>11740.288</v>
      </c>
      <c r="G9" s="430">
        <f>'9'!G9+'8'!G9+'7'!G9</f>
        <v>14906.117</v>
      </c>
      <c r="H9" s="430">
        <f>'9'!H9+'8'!H9+'7'!H9</f>
        <v>10297.779</v>
      </c>
      <c r="I9" s="430">
        <f>'9'!I9+'8'!I9+'7'!I9</f>
        <v>13055.416000000001</v>
      </c>
      <c r="J9" s="430">
        <f>'9'!J9+'8'!J9+'7'!J9</f>
        <v>13750.853999999999</v>
      </c>
      <c r="K9" s="430">
        <f>'9'!K9+'8'!K9+'7'!K9</f>
        <v>15982.186999999998</v>
      </c>
      <c r="L9" s="430">
        <f>'9'!L9+'8'!L9+'7'!L9</f>
        <v>13296.370999999999</v>
      </c>
      <c r="M9" s="431">
        <f>'9'!M9+'8'!M9+'7'!M9</f>
        <v>14190.384999999998</v>
      </c>
      <c r="N9" s="409">
        <f>'9'!N9+'8'!N9+'7'!N9</f>
        <v>160538.36499999999</v>
      </c>
      <c r="P9" s="635"/>
      <c r="Q9" s="637"/>
    </row>
    <row r="10" spans="1:17" ht="15" thickBot="1" x14ac:dyDescent="0.35">
      <c r="A10" s="561" t="s">
        <v>337</v>
      </c>
      <c r="B10" s="605">
        <f>'9'!B10+'8'!B10+'7'!B10</f>
        <v>30065.612000000001</v>
      </c>
      <c r="C10" s="433">
        <f>'9'!C10+'8'!C10+'7'!C10</f>
        <v>25590.895</v>
      </c>
      <c r="D10" s="433">
        <f>'9'!D10+'8'!D10+'7'!D10</f>
        <v>27224.114000000001</v>
      </c>
      <c r="E10" s="433">
        <f>'9'!E10+'8'!E10+'7'!E10</f>
        <v>21016.264999999999</v>
      </c>
      <c r="F10" s="433">
        <f>'9'!F10+'8'!F10+'7'!F10</f>
        <v>22415.84</v>
      </c>
      <c r="G10" s="433">
        <f>'9'!G10+'8'!G10+'7'!G10</f>
        <v>22830.18</v>
      </c>
      <c r="H10" s="433">
        <f>'9'!H10+'8'!H10+'7'!H10</f>
        <v>22416.117000000002</v>
      </c>
      <c r="I10" s="433">
        <f>'9'!I10+'8'!I10+'7'!I10</f>
        <v>19768.237000000001</v>
      </c>
      <c r="J10" s="433">
        <f>'9'!J10+'8'!J10+'7'!J10</f>
        <v>18926.73</v>
      </c>
      <c r="K10" s="433">
        <f>'9'!K10+'8'!K10+'7'!K10</f>
        <v>23488.52</v>
      </c>
      <c r="L10" s="433">
        <f>'9'!L10+'8'!L10+'7'!L10</f>
        <v>22960.67</v>
      </c>
      <c r="M10" s="434">
        <f>'9'!M10+'8'!M10+'7'!M10</f>
        <v>23327.08</v>
      </c>
      <c r="N10" s="411">
        <f>'9'!N10+'8'!N10+'7'!N10</f>
        <v>280030.26</v>
      </c>
      <c r="P10" s="635"/>
      <c r="Q10" s="637"/>
    </row>
    <row r="11" spans="1:17" ht="14.25" thickBot="1" x14ac:dyDescent="0.3">
      <c r="A11" s="404" t="s">
        <v>338</v>
      </c>
      <c r="B11" s="604">
        <f>'9'!B11+'8'!B11+'7'!B11</f>
        <v>359769.67500000005</v>
      </c>
      <c r="C11" s="424">
        <f>'9'!C11+'8'!C11+'7'!C11</f>
        <v>339092.99899999995</v>
      </c>
      <c r="D11" s="424">
        <f>'9'!D11+'8'!D11+'7'!D11</f>
        <v>340459.31900000002</v>
      </c>
      <c r="E11" s="424">
        <f>'9'!E11+'8'!E11+'7'!E11</f>
        <v>201377.32499999998</v>
      </c>
      <c r="F11" s="424">
        <f>'9'!F11+'8'!F11+'7'!F11</f>
        <v>242841.03099999999</v>
      </c>
      <c r="G11" s="424">
        <f>'9'!G11+'8'!G11+'7'!G11</f>
        <v>186862.06699999998</v>
      </c>
      <c r="H11" s="424">
        <f>'9'!H11+'8'!H11+'7'!H11</f>
        <v>196427.962</v>
      </c>
      <c r="I11" s="424">
        <f>'9'!I11+'8'!I11+'7'!I11</f>
        <v>229024.56399999995</v>
      </c>
      <c r="J11" s="424">
        <f>'9'!J11+'8'!J11+'7'!J11</f>
        <v>328523.01</v>
      </c>
      <c r="K11" s="424">
        <f>'9'!K11+'8'!K11+'7'!K11</f>
        <v>377178.68700000003</v>
      </c>
      <c r="L11" s="424">
        <f>'9'!L11+'8'!L11+'7'!L11</f>
        <v>333900.06799999997</v>
      </c>
      <c r="M11" s="425">
        <f>'9'!M11+'8'!M11+'7'!M11</f>
        <v>361581.22</v>
      </c>
      <c r="N11" s="405">
        <f>'9'!N11+'8'!N11+'7'!N11</f>
        <v>3497037.9270000001</v>
      </c>
      <c r="P11" s="636"/>
      <c r="Q11" s="637"/>
    </row>
    <row r="12" spans="1:17" ht="14.25" x14ac:dyDescent="0.3">
      <c r="A12" s="406" t="s">
        <v>339</v>
      </c>
      <c r="B12" s="603">
        <f>'9'!B12+'8'!B12+'7'!B12</f>
        <v>0</v>
      </c>
      <c r="C12" s="427">
        <f>'9'!C12+'8'!C12+'7'!C12</f>
        <v>0</v>
      </c>
      <c r="D12" s="427">
        <f>'9'!D12+'8'!D12+'7'!D12</f>
        <v>0</v>
      </c>
      <c r="E12" s="427">
        <f>'9'!E12+'8'!E12+'7'!E12</f>
        <v>0</v>
      </c>
      <c r="F12" s="427">
        <f>'9'!F12+'8'!F12+'7'!F12</f>
        <v>0</v>
      </c>
      <c r="G12" s="427">
        <f>'9'!G12+'8'!G12+'7'!G12</f>
        <v>0</v>
      </c>
      <c r="H12" s="427">
        <f>'9'!H12+'8'!H12+'7'!H12</f>
        <v>0</v>
      </c>
      <c r="I12" s="427">
        <f>'9'!I12+'8'!I12+'7'!I12</f>
        <v>0</v>
      </c>
      <c r="J12" s="427">
        <f>'9'!J12+'8'!J12+'7'!J12</f>
        <v>0</v>
      </c>
      <c r="K12" s="427">
        <f>'9'!K12+'8'!K12+'7'!K12</f>
        <v>0</v>
      </c>
      <c r="L12" s="427">
        <f>'9'!L12+'8'!L12+'7'!L12</f>
        <v>0</v>
      </c>
      <c r="M12" s="428">
        <f>'9'!M12+'8'!M12+'7'!M12</f>
        <v>0</v>
      </c>
      <c r="N12" s="407">
        <f>'9'!N12+'8'!N12+'7'!N12</f>
        <v>0</v>
      </c>
      <c r="P12" s="635"/>
      <c r="Q12" s="637"/>
    </row>
    <row r="13" spans="1:17" ht="14.25" x14ac:dyDescent="0.3">
      <c r="A13" s="408" t="s">
        <v>396</v>
      </c>
      <c r="B13" s="596">
        <f>'9'!B13+'8'!B13+'7'!B13</f>
        <v>0</v>
      </c>
      <c r="C13" s="430">
        <f>'9'!C13+'8'!C13+'7'!C13</f>
        <v>21.443999999999999</v>
      </c>
      <c r="D13" s="430">
        <f>'9'!D13+'8'!D13+'7'!D13</f>
        <v>942.89499999999998</v>
      </c>
      <c r="E13" s="430">
        <f>'9'!E13+'8'!E13+'7'!E13</f>
        <v>0</v>
      </c>
      <c r="F13" s="430">
        <f>'9'!F13+'8'!F13+'7'!F13</f>
        <v>1137.2249999999999</v>
      </c>
      <c r="G13" s="430">
        <f>'9'!G13+'8'!G13+'7'!G13</f>
        <v>0</v>
      </c>
      <c r="H13" s="430">
        <f>'9'!H13+'8'!H13+'7'!H13</f>
        <v>928.35400000000004</v>
      </c>
      <c r="I13" s="430">
        <f>'9'!I13+'8'!I13+'7'!I13</f>
        <v>1672.222</v>
      </c>
      <c r="J13" s="430">
        <f>'9'!J13+'8'!J13+'7'!J13</f>
        <v>0</v>
      </c>
      <c r="K13" s="430">
        <f>'9'!K13+'8'!K13+'7'!K13</f>
        <v>154.87799999999999</v>
      </c>
      <c r="L13" s="430">
        <f>'9'!L13+'8'!L13+'7'!L13</f>
        <v>0</v>
      </c>
      <c r="M13" s="431">
        <f>'9'!M13+'8'!M13+'7'!M13</f>
        <v>0</v>
      </c>
      <c r="N13" s="409">
        <f>'9'!N13+'8'!N13+'7'!N13</f>
        <v>4857.0179999999991</v>
      </c>
      <c r="P13" s="635"/>
      <c r="Q13" s="637"/>
    </row>
    <row r="14" spans="1:17" ht="14.25" x14ac:dyDescent="0.3">
      <c r="A14" s="467" t="s">
        <v>340</v>
      </c>
      <c r="B14" s="596">
        <f>'9'!B14+'8'!B14+'7'!B14</f>
        <v>0</v>
      </c>
      <c r="C14" s="430">
        <f>'9'!C14+'8'!C14+'7'!C14</f>
        <v>0</v>
      </c>
      <c r="D14" s="430">
        <f>'9'!D14+'8'!D14+'7'!D14</f>
        <v>0</v>
      </c>
      <c r="E14" s="430">
        <f>'9'!E14+'8'!E14+'7'!E14</f>
        <v>0</v>
      </c>
      <c r="F14" s="430">
        <f>'9'!F14+'8'!F14+'7'!F14</f>
        <v>0</v>
      </c>
      <c r="G14" s="430">
        <f>'9'!G14+'8'!G14+'7'!G14</f>
        <v>0</v>
      </c>
      <c r="H14" s="430">
        <f>'9'!H14+'8'!H14+'7'!H14</f>
        <v>0</v>
      </c>
      <c r="I14" s="430">
        <f>'9'!I14+'8'!I14+'7'!I14</f>
        <v>0</v>
      </c>
      <c r="J14" s="430">
        <f>'9'!J14+'8'!J14+'7'!J14</f>
        <v>10.464</v>
      </c>
      <c r="K14" s="430">
        <f>'9'!K14+'8'!K14+'7'!K14</f>
        <v>0</v>
      </c>
      <c r="L14" s="430">
        <f>'9'!L14+'8'!L14+'7'!L14</f>
        <v>-166.14500000000001</v>
      </c>
      <c r="M14" s="431">
        <f>'9'!M14+'8'!M14+'7'!M14</f>
        <v>0</v>
      </c>
      <c r="N14" s="409">
        <f>'9'!N14+'8'!N14+'7'!N14</f>
        <v>-155.68100000000001</v>
      </c>
      <c r="P14" s="635"/>
      <c r="Q14" s="637"/>
    </row>
    <row r="15" spans="1:17" ht="14.25" x14ac:dyDescent="0.3">
      <c r="A15" s="467" t="s">
        <v>341</v>
      </c>
      <c r="B15" s="596">
        <f>'9'!B15+'8'!B15+'7'!B15</f>
        <v>118229.27099999999</v>
      </c>
      <c r="C15" s="430">
        <f>'9'!C15+'8'!C15+'7'!C15</f>
        <v>87297.192999999999</v>
      </c>
      <c r="D15" s="430">
        <f>'9'!D15+'8'!D15+'7'!D15</f>
        <v>93256.721000000005</v>
      </c>
      <c r="E15" s="430">
        <f>'9'!E15+'8'!E15+'7'!E15</f>
        <v>55080.205999999998</v>
      </c>
      <c r="F15" s="430">
        <f>'9'!F15+'8'!F15+'7'!F15</f>
        <v>61569.673000000003</v>
      </c>
      <c r="G15" s="430">
        <f>'9'!G15+'8'!G15+'7'!G15</f>
        <v>60100.133999999998</v>
      </c>
      <c r="H15" s="430">
        <f>'9'!H15+'8'!H15+'7'!H15</f>
        <v>50321.326999999997</v>
      </c>
      <c r="I15" s="430">
        <f>'9'!I15+'8'!I15+'7'!I15</f>
        <v>65425.760999999999</v>
      </c>
      <c r="J15" s="430">
        <f>'9'!J15+'8'!J15+'7'!J15</f>
        <v>90382.707999999999</v>
      </c>
      <c r="K15" s="430">
        <f>'9'!K15+'8'!K15+'7'!K15</f>
        <v>88135.013000000006</v>
      </c>
      <c r="L15" s="430">
        <f>'9'!L15+'8'!L15+'7'!L15</f>
        <v>102569.696</v>
      </c>
      <c r="M15" s="431">
        <f>'9'!M15+'8'!M15+'7'!M15</f>
        <v>103829.74800000001</v>
      </c>
      <c r="N15" s="409">
        <f>'9'!N15+'8'!N15+'7'!N15</f>
        <v>976197.45100000012</v>
      </c>
      <c r="P15" s="635"/>
      <c r="Q15" s="637"/>
    </row>
    <row r="16" spans="1:17" ht="14.25" x14ac:dyDescent="0.3">
      <c r="A16" s="467" t="s">
        <v>342</v>
      </c>
      <c r="B16" s="596">
        <f>'9'!B16+'8'!B16+'7'!B16</f>
        <v>156030.59600000002</v>
      </c>
      <c r="C16" s="430">
        <f>'9'!C16+'8'!C16+'7'!C16</f>
        <v>168961.48300000001</v>
      </c>
      <c r="D16" s="430">
        <f>'9'!D16+'8'!D16+'7'!D16</f>
        <v>138156.67199999999</v>
      </c>
      <c r="E16" s="430">
        <f>'9'!E16+'8'!E16+'7'!E16</f>
        <v>86151.563999999998</v>
      </c>
      <c r="F16" s="430">
        <f>'9'!F16+'8'!F16+'7'!F16</f>
        <v>122109.753</v>
      </c>
      <c r="G16" s="430">
        <f>'9'!G16+'8'!G16+'7'!G16</f>
        <v>88563.030999999988</v>
      </c>
      <c r="H16" s="430">
        <f>'9'!H16+'8'!H16+'7'!H16</f>
        <v>86602.292000000001</v>
      </c>
      <c r="I16" s="430">
        <f>'9'!I16+'8'!I16+'7'!I16</f>
        <v>104362.56299999999</v>
      </c>
      <c r="J16" s="430">
        <f>'9'!J16+'8'!J16+'7'!J16</f>
        <v>160568.97700000001</v>
      </c>
      <c r="K16" s="430">
        <f>'9'!K16+'8'!K16+'7'!K16</f>
        <v>193351.80599999998</v>
      </c>
      <c r="L16" s="430">
        <f>'9'!L16+'8'!L16+'7'!L16</f>
        <v>135058.97500000001</v>
      </c>
      <c r="M16" s="431">
        <f>'9'!M16+'8'!M16+'7'!M16</f>
        <v>158573.155</v>
      </c>
      <c r="N16" s="409">
        <f>'9'!N16+'8'!N16+'7'!N16</f>
        <v>1598490.8669999999</v>
      </c>
      <c r="P16" s="635"/>
      <c r="Q16" s="637"/>
    </row>
    <row r="17" spans="1:17" ht="14.25" x14ac:dyDescent="0.3">
      <c r="A17" s="467" t="s">
        <v>343</v>
      </c>
      <c r="B17" s="596">
        <f>'9'!B17+'8'!B17+'7'!B17</f>
        <v>41016.61</v>
      </c>
      <c r="C17" s="430">
        <f>'9'!C17+'8'!C17+'7'!C17</f>
        <v>39816.288999999997</v>
      </c>
      <c r="D17" s="430">
        <f>'9'!D17+'8'!D17+'7'!D17</f>
        <v>44587.712</v>
      </c>
      <c r="E17" s="430">
        <f>'9'!E17+'8'!E17+'7'!E17</f>
        <v>23106.23</v>
      </c>
      <c r="F17" s="430">
        <f>'9'!F17+'8'!F17+'7'!F17</f>
        <v>15416.887000000001</v>
      </c>
      <c r="G17" s="430">
        <f>'9'!G17+'8'!G17+'7'!G17</f>
        <v>17175.663</v>
      </c>
      <c r="H17" s="430">
        <f>'9'!H17+'8'!H17+'7'!H17</f>
        <v>16807.507000000001</v>
      </c>
      <c r="I17" s="430">
        <f>'9'!I17+'8'!I17+'7'!I17</f>
        <v>24496.532999999999</v>
      </c>
      <c r="J17" s="430">
        <f>'9'!J17+'8'!J17+'7'!J17</f>
        <v>31549.360000000001</v>
      </c>
      <c r="K17" s="430">
        <f>'9'!K17+'8'!K17+'7'!K17</f>
        <v>35703.120999999999</v>
      </c>
      <c r="L17" s="430">
        <f>'9'!L17+'8'!L17+'7'!L17</f>
        <v>35729.989000000001</v>
      </c>
      <c r="M17" s="431">
        <f>'9'!M17+'8'!M17+'7'!M17</f>
        <v>46388.925999999999</v>
      </c>
      <c r="N17" s="409">
        <f>'9'!N17+'8'!N17+'7'!N17</f>
        <v>371794.82699999999</v>
      </c>
      <c r="P17" s="635"/>
      <c r="Q17" s="637"/>
    </row>
    <row r="18" spans="1:17" ht="14.25" x14ac:dyDescent="0.3">
      <c r="A18" s="467" t="s">
        <v>344</v>
      </c>
      <c r="B18" s="596">
        <f>'9'!B18+'8'!B18+'7'!B18</f>
        <v>54686.731</v>
      </c>
      <c r="C18" s="430">
        <f>'9'!C18+'8'!C18+'7'!C18</f>
        <v>42996.590000000004</v>
      </c>
      <c r="D18" s="430">
        <f>'9'!D18+'8'!D18+'7'!D18</f>
        <v>63515.319000000003</v>
      </c>
      <c r="E18" s="430">
        <f>'9'!E18+'8'!E18+'7'!E18</f>
        <v>37039.324999999997</v>
      </c>
      <c r="F18" s="430">
        <f>'9'!F18+'8'!F18+'7'!F18</f>
        <v>42607.493000000002</v>
      </c>
      <c r="G18" s="430">
        <f>'9'!G18+'8'!G18+'7'!G18</f>
        <v>21023.239000000001</v>
      </c>
      <c r="H18" s="430">
        <f>'9'!H18+'8'!H18+'7'!H18</f>
        <v>41768.482000000004</v>
      </c>
      <c r="I18" s="430">
        <f>'9'!I18+'8'!I18+'7'!I18</f>
        <v>33067.485000000001</v>
      </c>
      <c r="J18" s="430">
        <f>'9'!J18+'8'!J18+'7'!J18</f>
        <v>46011.500999999997</v>
      </c>
      <c r="K18" s="430">
        <f>'9'!K18+'8'!K18+'7'!K18</f>
        <v>59833.869000000006</v>
      </c>
      <c r="L18" s="430">
        <f>'9'!L18+'8'!L18+'7'!L18</f>
        <v>60707.553</v>
      </c>
      <c r="M18" s="431">
        <f>'9'!M18+'8'!M18+'7'!M18</f>
        <v>52789.391000000003</v>
      </c>
      <c r="N18" s="409">
        <f>'9'!N18+'8'!N18+'7'!N18</f>
        <v>556046.978</v>
      </c>
      <c r="P18" s="635"/>
      <c r="Q18" s="637"/>
    </row>
    <row r="19" spans="1:17" ht="15" thickBot="1" x14ac:dyDescent="0.35">
      <c r="A19" s="561" t="s">
        <v>455</v>
      </c>
      <c r="B19" s="596">
        <f>'9'!B19+'8'!B19+'7'!B19</f>
        <v>-10193.532999999999</v>
      </c>
      <c r="C19" s="430">
        <f>'9'!C19+'8'!C19+'7'!C19</f>
        <v>0</v>
      </c>
      <c r="D19" s="430">
        <f>'9'!D19+'8'!D19+'7'!D19</f>
        <v>0</v>
      </c>
      <c r="E19" s="430">
        <f>'9'!E19+'8'!E19+'7'!E19</f>
        <v>0</v>
      </c>
      <c r="F19" s="430">
        <f>'9'!F19+'8'!F19+'7'!F19</f>
        <v>0</v>
      </c>
      <c r="G19" s="430">
        <f>'9'!G19+'8'!G19+'7'!G19</f>
        <v>0</v>
      </c>
      <c r="H19" s="430">
        <f>'9'!H19+'8'!H19+'7'!H19</f>
        <v>0</v>
      </c>
      <c r="I19" s="430">
        <f>'9'!I19+'8'!I19+'7'!I19</f>
        <v>0</v>
      </c>
      <c r="J19" s="430">
        <f>'9'!J19+'8'!J19+'7'!J19</f>
        <v>0</v>
      </c>
      <c r="K19" s="430">
        <f>'9'!K19+'8'!K19+'7'!K19</f>
        <v>0</v>
      </c>
      <c r="L19" s="430">
        <f>'9'!L19+'8'!L19+'7'!L19</f>
        <v>0</v>
      </c>
      <c r="M19" s="431">
        <f>'9'!M19+'8'!M19+'7'!M19</f>
        <v>0</v>
      </c>
      <c r="N19" s="409">
        <f>'9'!N19+'8'!N19+'7'!N19</f>
        <v>-10193.532999999999</v>
      </c>
      <c r="P19" s="635"/>
      <c r="Q19" s="637"/>
    </row>
    <row r="20" spans="1:17" ht="14.25" thickBot="1" x14ac:dyDescent="0.3">
      <c r="A20" s="404" t="s">
        <v>24</v>
      </c>
      <c r="B20" s="604">
        <f>'9'!B20+'8'!B20+'7'!B20</f>
        <v>90159.936000000002</v>
      </c>
      <c r="C20" s="424">
        <f>'9'!C20+'8'!C20+'7'!C20</f>
        <v>107254.80299999999</v>
      </c>
      <c r="D20" s="424">
        <f>'9'!D20+'8'!D20+'7'!D20</f>
        <v>77075.981</v>
      </c>
      <c r="E20" s="424">
        <f>'9'!E20+'8'!E20+'7'!E20</f>
        <v>44863.769</v>
      </c>
      <c r="F20" s="424">
        <f>'9'!F20+'8'!F20+'7'!F20</f>
        <v>35653.012000000002</v>
      </c>
      <c r="G20" s="424">
        <f>'9'!G20+'8'!G20+'7'!G20</f>
        <v>53635.203999999998</v>
      </c>
      <c r="H20" s="424">
        <f>'9'!H20+'8'!H20+'7'!H20</f>
        <v>56983.315000000002</v>
      </c>
      <c r="I20" s="424">
        <f>'9'!I20+'8'!I20+'7'!I20</f>
        <v>59413.332999999999</v>
      </c>
      <c r="J20" s="424">
        <f>'9'!J20+'8'!J20+'7'!J20</f>
        <v>54573.205000000002</v>
      </c>
      <c r="K20" s="424">
        <f>'9'!K20+'8'!K20+'7'!K20</f>
        <v>78385.532999999996</v>
      </c>
      <c r="L20" s="424">
        <f>'9'!L20+'8'!L20+'7'!L20</f>
        <v>64289.271000000001</v>
      </c>
      <c r="M20" s="425">
        <f>'9'!M20+'8'!M20+'7'!M20</f>
        <v>67783.736000000004</v>
      </c>
      <c r="N20" s="405">
        <f>'9'!N20+'8'!N20+'7'!N20</f>
        <v>790071.098</v>
      </c>
      <c r="P20" s="636"/>
      <c r="Q20" s="637"/>
    </row>
    <row r="21" spans="1:17" ht="14.25" x14ac:dyDescent="0.3">
      <c r="A21" s="406" t="s">
        <v>345</v>
      </c>
      <c r="B21" s="603">
        <f>'9'!B21+'8'!B21+'7'!B21</f>
        <v>84437.13</v>
      </c>
      <c r="C21" s="427">
        <f>'9'!C21+'8'!C21+'7'!C21</f>
        <v>99470.7</v>
      </c>
      <c r="D21" s="427">
        <f>'9'!D21+'8'!D21+'7'!D21</f>
        <v>69261.385999999999</v>
      </c>
      <c r="E21" s="427">
        <f>'9'!E21+'8'!E21+'7'!E21</f>
        <v>28348.16</v>
      </c>
      <c r="F21" s="427">
        <f>'9'!F21+'8'!F21+'7'!F21</f>
        <v>1335.7240000000002</v>
      </c>
      <c r="G21" s="427">
        <f>'9'!G21+'8'!G21+'7'!G21</f>
        <v>17739.901999999998</v>
      </c>
      <c r="H21" s="427">
        <f>'9'!H21+'8'!H21+'7'!H21</f>
        <v>13066.517</v>
      </c>
      <c r="I21" s="427">
        <f>'9'!I21+'8'!I21+'7'!I21</f>
        <v>31022.657999999999</v>
      </c>
      <c r="J21" s="427">
        <f>'9'!J21+'8'!J21+'7'!J21</f>
        <v>53435.97</v>
      </c>
      <c r="K21" s="427">
        <f>'9'!K21+'8'!K21+'7'!K21</f>
        <v>77572.805999999997</v>
      </c>
      <c r="L21" s="427">
        <f>'9'!L21+'8'!L21+'7'!L21</f>
        <v>57480.430999999997</v>
      </c>
      <c r="M21" s="428">
        <f>'9'!M21+'8'!M21+'7'!M21</f>
        <v>69174.633000000002</v>
      </c>
      <c r="N21" s="407">
        <f>'9'!N21+'8'!N21+'7'!N21</f>
        <v>602346.01699999999</v>
      </c>
      <c r="P21" s="635"/>
      <c r="Q21" s="637"/>
    </row>
    <row r="22" spans="1:17" ht="15" thickBot="1" x14ac:dyDescent="0.35">
      <c r="A22" s="561" t="s">
        <v>346</v>
      </c>
      <c r="B22" s="605">
        <f>'9'!B22+'8'!B22+'7'!B22</f>
        <v>5722.8060000000005</v>
      </c>
      <c r="C22" s="433">
        <f>'9'!C22+'8'!C22+'7'!C22</f>
        <v>7784.1030000000001</v>
      </c>
      <c r="D22" s="433">
        <f>'9'!D22+'8'!D22+'7'!D22</f>
        <v>7814.5949999999993</v>
      </c>
      <c r="E22" s="433">
        <f>'9'!E22+'8'!E22+'7'!E22</f>
        <v>16515.609</v>
      </c>
      <c r="F22" s="433">
        <f>'9'!F22+'8'!F22+'7'!F22</f>
        <v>34317.288</v>
      </c>
      <c r="G22" s="433">
        <f>'9'!G22+'8'!G22+'7'!G22</f>
        <v>35895.302000000003</v>
      </c>
      <c r="H22" s="433">
        <f>'9'!H22+'8'!H22+'7'!H22</f>
        <v>43916.798000000003</v>
      </c>
      <c r="I22" s="433">
        <f>'9'!I22+'8'!I22+'7'!I22</f>
        <v>28390.674999999999</v>
      </c>
      <c r="J22" s="433">
        <f>'9'!J22+'8'!J22+'7'!J22</f>
        <v>1137.2349999999999</v>
      </c>
      <c r="K22" s="433">
        <f>'9'!K22+'8'!K22+'7'!K22</f>
        <v>812.72700000000009</v>
      </c>
      <c r="L22" s="433">
        <f>'9'!L22+'8'!L22+'7'!L22</f>
        <v>6808.84</v>
      </c>
      <c r="M22" s="434">
        <f>'9'!M22+'8'!M22+'7'!M22</f>
        <v>-1390.8969999999999</v>
      </c>
      <c r="N22" s="411">
        <f>'9'!N22+'8'!N22+'7'!N22</f>
        <v>187725.08100000001</v>
      </c>
      <c r="P22" s="635"/>
      <c r="Q22" s="637"/>
    </row>
    <row r="23" spans="1:17" ht="14.25" thickBot="1" x14ac:dyDescent="0.3">
      <c r="A23" s="404" t="s">
        <v>347</v>
      </c>
      <c r="B23" s="604">
        <f>'9'!B23+'8'!B23+'7'!B23</f>
        <v>277191.63499999995</v>
      </c>
      <c r="C23" s="424">
        <f>'9'!C23+'8'!C23+'7'!C23</f>
        <v>286033.85499999998</v>
      </c>
      <c r="D23" s="424">
        <f>'9'!D23+'8'!D23+'7'!D23</f>
        <v>293461.53700000001</v>
      </c>
      <c r="E23" s="424">
        <f>'9'!E23+'8'!E23+'7'!E23</f>
        <v>238803.61300000001</v>
      </c>
      <c r="F23" s="424">
        <f>'9'!F23+'8'!F23+'7'!F23</f>
        <v>226516.48700000002</v>
      </c>
      <c r="G23" s="424">
        <f>'9'!G23+'8'!G23+'7'!G23</f>
        <v>118581.272</v>
      </c>
      <c r="H23" s="424">
        <f>'9'!H23+'8'!H23+'7'!H23</f>
        <v>126783.36599999998</v>
      </c>
      <c r="I23" s="424">
        <f>'9'!I23+'8'!I23+'7'!I23</f>
        <v>176618.35999999996</v>
      </c>
      <c r="J23" s="424">
        <f>'9'!J23+'8'!J23+'7'!J23</f>
        <v>307429.527</v>
      </c>
      <c r="K23" s="424">
        <f>'9'!K23+'8'!K23+'7'!K23</f>
        <v>375855.28200000001</v>
      </c>
      <c r="L23" s="424">
        <f>'9'!L23+'8'!L23+'7'!L23</f>
        <v>266441.91099999996</v>
      </c>
      <c r="M23" s="425">
        <f>'9'!M23+'8'!M23+'7'!M23</f>
        <v>316767.55299999996</v>
      </c>
      <c r="N23" s="405">
        <f>'9'!N23+'8'!N23+'7'!N23</f>
        <v>3010484.3980000005</v>
      </c>
      <c r="P23" s="636"/>
      <c r="Q23" s="637"/>
    </row>
    <row r="24" spans="1:17" ht="14.25" x14ac:dyDescent="0.3">
      <c r="A24" s="560" t="s">
        <v>380</v>
      </c>
      <c r="B24" s="603">
        <f>'9'!B24+'8'!B24+'7'!B24</f>
        <v>-263.12899999999996</v>
      </c>
      <c r="C24" s="427">
        <f>'9'!C24+'8'!C24+'7'!C24</f>
        <v>3114.1040000000003</v>
      </c>
      <c r="D24" s="427">
        <f>'9'!D24+'8'!D24+'7'!D24</f>
        <v>4441.4290000000001</v>
      </c>
      <c r="E24" s="427">
        <f>'9'!E24+'8'!E24+'7'!E24</f>
        <v>1976.027</v>
      </c>
      <c r="F24" s="427">
        <f>'9'!F24+'8'!F24+'7'!F24</f>
        <v>8711.4040000000005</v>
      </c>
      <c r="G24" s="427">
        <f>'9'!G24+'8'!G24+'7'!G24</f>
        <v>0</v>
      </c>
      <c r="H24" s="427">
        <f>'9'!H24+'8'!H24+'7'!H24</f>
        <v>-184.24</v>
      </c>
      <c r="I24" s="427">
        <f>'9'!I24+'8'!I24+'7'!I24</f>
        <v>-1618.905</v>
      </c>
      <c r="J24" s="427">
        <f>'9'!J24+'8'!J24+'7'!J24</f>
        <v>4199.8320000000003</v>
      </c>
      <c r="K24" s="427">
        <f>'9'!K24+'8'!K24+'7'!K24</f>
        <v>-561.15800000000013</v>
      </c>
      <c r="L24" s="427">
        <f>'9'!L24+'8'!L24+'7'!L24</f>
        <v>1990.7789999999998</v>
      </c>
      <c r="M24" s="428">
        <f>'9'!M24+'8'!M24+'7'!M24</f>
        <v>-2491.8540000000003</v>
      </c>
      <c r="N24" s="407">
        <f>'9'!N24+'8'!N24+'7'!N24</f>
        <v>19314.288999999993</v>
      </c>
      <c r="P24" s="635"/>
      <c r="Q24" s="637"/>
    </row>
    <row r="25" spans="1:17" ht="14.25" x14ac:dyDescent="0.3">
      <c r="A25" s="467" t="s">
        <v>397</v>
      </c>
      <c r="B25" s="596">
        <f>'9'!B25+'8'!B25+'7'!B25</f>
        <v>0</v>
      </c>
      <c r="C25" s="430">
        <f>'9'!C25+'8'!C25+'7'!C25</f>
        <v>0</v>
      </c>
      <c r="D25" s="430">
        <f>'9'!D25+'8'!D25+'7'!D25</f>
        <v>0</v>
      </c>
      <c r="E25" s="430">
        <f>'9'!E25+'8'!E25+'7'!E25</f>
        <v>0</v>
      </c>
      <c r="F25" s="430">
        <f>'9'!F25+'8'!F25+'7'!F25</f>
        <v>0</v>
      </c>
      <c r="G25" s="430">
        <f>'9'!G25+'8'!G25+'7'!G25</f>
        <v>0</v>
      </c>
      <c r="H25" s="430">
        <f>'9'!H25+'8'!H25+'7'!H25</f>
        <v>0</v>
      </c>
      <c r="I25" s="430">
        <f>'9'!I25+'8'!I25+'7'!I25</f>
        <v>0</v>
      </c>
      <c r="J25" s="430">
        <f>'9'!J25+'8'!J25+'7'!J25</f>
        <v>0</v>
      </c>
      <c r="K25" s="430">
        <f>'9'!K25+'8'!K25+'7'!K25</f>
        <v>0</v>
      </c>
      <c r="L25" s="430">
        <f>'9'!L25+'8'!L25+'7'!L25</f>
        <v>0</v>
      </c>
      <c r="M25" s="431">
        <f>'9'!M25+'8'!M25+'7'!M25</f>
        <v>0</v>
      </c>
      <c r="N25" s="409">
        <f>'9'!N25+'8'!N25+'7'!N25</f>
        <v>0</v>
      </c>
      <c r="P25" s="635"/>
      <c r="Q25" s="637"/>
    </row>
    <row r="26" spans="1:17" ht="14.25" x14ac:dyDescent="0.3">
      <c r="A26" s="467" t="s">
        <v>309</v>
      </c>
      <c r="B26" s="596">
        <f>'9'!B26+'8'!B26+'7'!B26</f>
        <v>286165.41899999999</v>
      </c>
      <c r="C26" s="430">
        <f>'9'!C26+'8'!C26+'7'!C26</f>
        <v>258444.59399999998</v>
      </c>
      <c r="D26" s="430">
        <f>'9'!D26+'8'!D26+'7'!D26</f>
        <v>298000.37800000003</v>
      </c>
      <c r="E26" s="430">
        <f>'9'!E26+'8'!E26+'7'!E26</f>
        <v>174394.60200000001</v>
      </c>
      <c r="F26" s="430">
        <f>'9'!F26+'8'!F26+'7'!F26</f>
        <v>281625.47100000002</v>
      </c>
      <c r="G26" s="430">
        <f>'9'!G26+'8'!G26+'7'!G26</f>
        <v>141897.19200000001</v>
      </c>
      <c r="H26" s="430">
        <f>'9'!H26+'8'!H26+'7'!H26</f>
        <v>316523.158</v>
      </c>
      <c r="I26" s="430">
        <f>'9'!I26+'8'!I26+'7'!I26</f>
        <v>259876.75199999998</v>
      </c>
      <c r="J26" s="430">
        <f>'9'!J26+'8'!J26+'7'!J26</f>
        <v>232360.36600000001</v>
      </c>
      <c r="K26" s="430">
        <f>'9'!K26+'8'!K26+'7'!K26</f>
        <v>317425.18</v>
      </c>
      <c r="L26" s="430">
        <f>'9'!L26+'8'!L26+'7'!L26</f>
        <v>294970.68900000001</v>
      </c>
      <c r="M26" s="431">
        <f>'9'!M26+'8'!M26+'7'!M26</f>
        <v>268327.75</v>
      </c>
      <c r="N26" s="409">
        <f>'9'!N26+'8'!N26+'7'!N26</f>
        <v>3130011.551</v>
      </c>
      <c r="P26" s="635"/>
      <c r="Q26" s="637"/>
    </row>
    <row r="27" spans="1:17" ht="14.25" x14ac:dyDescent="0.3">
      <c r="A27" s="467" t="s">
        <v>348</v>
      </c>
      <c r="B27" s="596">
        <f>'9'!B27+'8'!B27+'7'!B27</f>
        <v>7802.759</v>
      </c>
      <c r="C27" s="430">
        <f>'9'!C27+'8'!C27+'7'!C27</f>
        <v>3198.8589999999999</v>
      </c>
      <c r="D27" s="430">
        <f>'9'!D27+'8'!D27+'7'!D27</f>
        <v>0</v>
      </c>
      <c r="E27" s="430">
        <f>'9'!E27+'8'!E27+'7'!E27</f>
        <v>2202.444</v>
      </c>
      <c r="F27" s="430">
        <f>'9'!F27+'8'!F27+'7'!F27</f>
        <v>1819.259</v>
      </c>
      <c r="G27" s="430">
        <f>'9'!G27+'8'!G27+'7'!G27</f>
        <v>2487.6370000000002</v>
      </c>
      <c r="H27" s="430">
        <f>'9'!H27+'8'!H27+'7'!H27</f>
        <v>349.238</v>
      </c>
      <c r="I27" s="430">
        <f>'9'!I27+'8'!I27+'7'!I27</f>
        <v>6000.3270000000002</v>
      </c>
      <c r="J27" s="430">
        <f>'9'!J27+'8'!J27+'7'!J27</f>
        <v>18795.402999999998</v>
      </c>
      <c r="K27" s="430">
        <f>'9'!K27+'8'!K27+'7'!K27</f>
        <v>2724.8</v>
      </c>
      <c r="L27" s="430">
        <f>'9'!L27+'8'!L27+'7'!L27</f>
        <v>5018.884</v>
      </c>
      <c r="M27" s="431">
        <f>'9'!M27+'8'!M27+'7'!M27</f>
        <v>250.191</v>
      </c>
      <c r="N27" s="409">
        <f>'9'!N27+'8'!N27+'7'!N27</f>
        <v>50649.800999999999</v>
      </c>
      <c r="P27" s="635"/>
      <c r="Q27" s="637"/>
    </row>
    <row r="28" spans="1:17" ht="14.25" x14ac:dyDescent="0.3">
      <c r="A28" s="467" t="s">
        <v>349</v>
      </c>
      <c r="B28" s="596">
        <f>'9'!B28+'8'!B28+'7'!B28</f>
        <v>16017.944</v>
      </c>
      <c r="C28" s="430">
        <f>'9'!C28+'8'!C28+'7'!C28</f>
        <v>17595.241000000002</v>
      </c>
      <c r="D28" s="430">
        <f>'9'!D28+'8'!D28+'7'!D28</f>
        <v>8825.6710000000003</v>
      </c>
      <c r="E28" s="430">
        <f>'9'!E28+'8'!E28+'7'!E28</f>
        <v>925.23099999999999</v>
      </c>
      <c r="F28" s="430">
        <f>'9'!F28+'8'!F28+'7'!F28</f>
        <v>3847.8330000000005</v>
      </c>
      <c r="G28" s="430">
        <f>'9'!G28+'8'!G28+'7'!G28</f>
        <v>2981.181</v>
      </c>
      <c r="H28" s="430">
        <f>'9'!H28+'8'!H28+'7'!H28</f>
        <v>11007.518</v>
      </c>
      <c r="I28" s="430">
        <f>'9'!I28+'8'!I28+'7'!I28</f>
        <v>4979.1570000000002</v>
      </c>
      <c r="J28" s="430">
        <f>'9'!J28+'8'!J28+'7'!J28</f>
        <v>3552.27</v>
      </c>
      <c r="K28" s="430">
        <f>'9'!K28+'8'!K28+'7'!K28</f>
        <v>2411.6759999999999</v>
      </c>
      <c r="L28" s="430">
        <f>'9'!L28+'8'!L28+'7'!L28</f>
        <v>1817.3920000000001</v>
      </c>
      <c r="M28" s="431">
        <f>'9'!M28+'8'!M28+'7'!M28</f>
        <v>5521.3389999999999</v>
      </c>
      <c r="N28" s="409">
        <f>'9'!N28+'8'!N28+'7'!N28</f>
        <v>79482.453000000009</v>
      </c>
      <c r="P28" s="635"/>
      <c r="Q28" s="637"/>
    </row>
    <row r="29" spans="1:17" ht="14.25" x14ac:dyDescent="0.3">
      <c r="A29" s="467" t="s">
        <v>381</v>
      </c>
      <c r="B29" s="596">
        <f>'9'!B29+'8'!B29+'7'!B29</f>
        <v>0</v>
      </c>
      <c r="C29" s="430">
        <f>'9'!C29+'8'!C29+'7'!C29</f>
        <v>0</v>
      </c>
      <c r="D29" s="430">
        <f>'9'!D29+'8'!D29+'7'!D29</f>
        <v>0</v>
      </c>
      <c r="E29" s="430">
        <f>'9'!E29+'8'!E29+'7'!E29</f>
        <v>0</v>
      </c>
      <c r="F29" s="430">
        <f>'9'!F29+'8'!F29+'7'!F29</f>
        <v>0</v>
      </c>
      <c r="G29" s="430">
        <f>'9'!G29+'8'!G29+'7'!G29</f>
        <v>0</v>
      </c>
      <c r="H29" s="430">
        <f>'9'!H29+'8'!H29+'7'!H29</f>
        <v>0</v>
      </c>
      <c r="I29" s="430">
        <f>'9'!I29+'8'!I29+'7'!I29</f>
        <v>0</v>
      </c>
      <c r="J29" s="430">
        <f>'9'!J29+'8'!J29+'7'!J29</f>
        <v>0</v>
      </c>
      <c r="K29" s="430">
        <f>'9'!K29+'8'!K29+'7'!K29</f>
        <v>0</v>
      </c>
      <c r="L29" s="430">
        <f>'9'!L29+'8'!L29+'7'!L29</f>
        <v>0</v>
      </c>
      <c r="M29" s="431">
        <f>'9'!M29+'8'!M29+'7'!M29</f>
        <v>0</v>
      </c>
      <c r="N29" s="409">
        <f>'9'!N29+'8'!N29+'7'!N29</f>
        <v>0</v>
      </c>
      <c r="P29" s="635"/>
      <c r="Q29" s="637"/>
    </row>
    <row r="30" spans="1:17" ht="14.25" x14ac:dyDescent="0.3">
      <c r="A30" s="467" t="s">
        <v>308</v>
      </c>
      <c r="B30" s="596">
        <f>'9'!B30+'8'!B30+'7'!B30</f>
        <v>-61038.968999999997</v>
      </c>
      <c r="C30" s="430">
        <f>'9'!C30+'8'!C30+'7'!C30</f>
        <v>-74000.035000000003</v>
      </c>
      <c r="D30" s="430">
        <f>'9'!D30+'8'!D30+'7'!D30</f>
        <v>-77173.296000000002</v>
      </c>
      <c r="E30" s="430">
        <f>'9'!E30+'8'!E30+'7'!E30</f>
        <v>-57501.456000000006</v>
      </c>
      <c r="F30" s="430">
        <f>'9'!F30+'8'!F30+'7'!F30</f>
        <v>-134110.94200000001</v>
      </c>
      <c r="G30" s="430">
        <f>'9'!G30+'8'!G30+'7'!G30</f>
        <v>-82431.069000000003</v>
      </c>
      <c r="H30" s="430">
        <f>'9'!H30+'8'!H30+'7'!H30</f>
        <v>-259777.32800000001</v>
      </c>
      <c r="I30" s="430">
        <f>'9'!I30+'8'!I30+'7'!I30</f>
        <v>-184586.50100000002</v>
      </c>
      <c r="J30" s="430">
        <f>'9'!J30+'8'!J30+'7'!J30</f>
        <v>-6677.4070000000002</v>
      </c>
      <c r="K30" s="430">
        <f>'9'!K30+'8'!K30+'7'!K30</f>
        <v>-49969</v>
      </c>
      <c r="L30" s="430">
        <f>'9'!L30+'8'!L30+'7'!L30</f>
        <v>-109390.61900000001</v>
      </c>
      <c r="M30" s="431">
        <f>'9'!M30+'8'!M30+'7'!M30</f>
        <v>-25425.616000000002</v>
      </c>
      <c r="N30" s="409">
        <f>'9'!N30+'8'!N30+'7'!N30</f>
        <v>-1122082.2380000001</v>
      </c>
      <c r="P30" s="635"/>
      <c r="Q30" s="637"/>
    </row>
    <row r="31" spans="1:17" ht="15" thickBot="1" x14ac:dyDescent="0.35">
      <c r="A31" s="561" t="s">
        <v>350</v>
      </c>
      <c r="B31" s="596">
        <f>'9'!B31+'8'!B31+'7'!B31</f>
        <v>28507.611000000001</v>
      </c>
      <c r="C31" s="430">
        <f>'9'!C31+'8'!C31+'7'!C31</f>
        <v>77681.092000000004</v>
      </c>
      <c r="D31" s="430">
        <f>'9'!D31+'8'!D31+'7'!D31</f>
        <v>59367.355000000003</v>
      </c>
      <c r="E31" s="430">
        <f>'9'!E31+'8'!E31+'7'!E31</f>
        <v>116806.765</v>
      </c>
      <c r="F31" s="430">
        <f>'9'!F31+'8'!F31+'7'!F31</f>
        <v>64623.462</v>
      </c>
      <c r="G31" s="430">
        <f>'9'!G31+'8'!G31+'7'!G31</f>
        <v>53646.330999999998</v>
      </c>
      <c r="H31" s="430">
        <f>'9'!H31+'8'!H31+'7'!H31</f>
        <v>58865.02</v>
      </c>
      <c r="I31" s="430">
        <f>'9'!I31+'8'!I31+'7'!I31</f>
        <v>91967.53</v>
      </c>
      <c r="J31" s="430">
        <f>'9'!J31+'8'!J31+'7'!J31</f>
        <v>55199.063000000002</v>
      </c>
      <c r="K31" s="430">
        <f>'9'!K31+'8'!K31+'7'!K31</f>
        <v>103823.784</v>
      </c>
      <c r="L31" s="430">
        <f>'9'!L31+'8'!L31+'7'!L31</f>
        <v>72034.785999999993</v>
      </c>
      <c r="M31" s="431">
        <f>'9'!M31+'8'!M31+'7'!M31</f>
        <v>70585.743000000002</v>
      </c>
      <c r="N31" s="409">
        <f>'9'!N31+'8'!N31+'7'!N31</f>
        <v>853108.54200000002</v>
      </c>
      <c r="P31" s="635"/>
      <c r="Q31" s="637"/>
    </row>
    <row r="32" spans="1:17" ht="14.25" thickBot="1" x14ac:dyDescent="0.3">
      <c r="A32" s="404" t="s">
        <v>351</v>
      </c>
      <c r="B32" s="604">
        <f>'9'!B32+'8'!B32+'7'!B32</f>
        <v>122969.424</v>
      </c>
      <c r="C32" s="424">
        <f>'9'!C32+'8'!C32+'7'!C32</f>
        <v>108710.944</v>
      </c>
      <c r="D32" s="424">
        <f>'9'!D32+'8'!D32+'7'!D32</f>
        <v>95249.923999999999</v>
      </c>
      <c r="E32" s="424">
        <f>'9'!E32+'8'!E32+'7'!E32</f>
        <v>72576.884000000005</v>
      </c>
      <c r="F32" s="424">
        <f>'9'!F32+'8'!F32+'7'!F32</f>
        <v>64231.596999999994</v>
      </c>
      <c r="G32" s="424">
        <f>'9'!G32+'8'!G32+'7'!G32</f>
        <v>48899.307000000001</v>
      </c>
      <c r="H32" s="424">
        <f>'9'!H32+'8'!H32+'7'!H32</f>
        <v>64105.978999999999</v>
      </c>
      <c r="I32" s="424">
        <f>'9'!I32+'8'!I32+'7'!I32</f>
        <v>58267.416999999994</v>
      </c>
      <c r="J32" s="424">
        <f>'9'!J32+'8'!J32+'7'!J32</f>
        <v>81543.114999999991</v>
      </c>
      <c r="K32" s="424">
        <f>'9'!K32+'8'!K32+'7'!K32</f>
        <v>104434.64499999999</v>
      </c>
      <c r="L32" s="424">
        <f>'9'!L32+'8'!L32+'7'!L32</f>
        <v>103621.01299999999</v>
      </c>
      <c r="M32" s="425">
        <f>'9'!M32+'8'!M32+'7'!M32</f>
        <v>124750.546</v>
      </c>
      <c r="N32" s="405">
        <f>'9'!N32+'8'!N32+'7'!N32</f>
        <v>1049360.7950000002</v>
      </c>
      <c r="P32" s="636"/>
      <c r="Q32" s="637"/>
    </row>
    <row r="33" spans="1:17" ht="14.25" x14ac:dyDescent="0.3">
      <c r="A33" s="406" t="s">
        <v>310</v>
      </c>
      <c r="B33" s="603">
        <f>'9'!B33+'8'!B33+'7'!B33</f>
        <v>10184.538999999999</v>
      </c>
      <c r="C33" s="427">
        <f>'9'!C33+'8'!C33+'7'!C33</f>
        <v>9415.5300000000007</v>
      </c>
      <c r="D33" s="427">
        <f>'9'!D33+'8'!D33+'7'!D33</f>
        <v>4438.4629999999997</v>
      </c>
      <c r="E33" s="427">
        <f>'9'!E33+'8'!E33+'7'!E33</f>
        <v>2274.6489999999999</v>
      </c>
      <c r="F33" s="427">
        <f>'9'!F33+'8'!F33+'7'!F33</f>
        <v>10016.625</v>
      </c>
      <c r="G33" s="427">
        <f>'9'!G33+'8'!G33+'7'!G33</f>
        <v>2802.8960000000002</v>
      </c>
      <c r="H33" s="427">
        <f>'9'!H33+'8'!H33+'7'!H33</f>
        <v>-1082.5260000000001</v>
      </c>
      <c r="I33" s="427">
        <f>'9'!I33+'8'!I33+'7'!I33</f>
        <v>13309.808999999999</v>
      </c>
      <c r="J33" s="427">
        <f>'9'!J33+'8'!J33+'7'!J33</f>
        <v>9450.5300000000007</v>
      </c>
      <c r="K33" s="427">
        <f>'9'!K33+'8'!K33+'7'!K33</f>
        <v>10496.978999999999</v>
      </c>
      <c r="L33" s="427">
        <f>'9'!L33+'8'!L33+'7'!L33</f>
        <v>9507.8829999999998</v>
      </c>
      <c r="M33" s="428">
        <f>'9'!M33+'8'!M33+'7'!M33</f>
        <v>7632.73</v>
      </c>
      <c r="N33" s="407">
        <f>'9'!N33+'8'!N33+'7'!N33</f>
        <v>88448.107000000004</v>
      </c>
      <c r="P33" s="635"/>
      <c r="Q33" s="637"/>
    </row>
    <row r="34" spans="1:17" ht="14.25" x14ac:dyDescent="0.3">
      <c r="A34" s="408" t="s">
        <v>382</v>
      </c>
      <c r="B34" s="596">
        <f>'9'!B34+'8'!B34+'7'!B34</f>
        <v>0</v>
      </c>
      <c r="C34" s="430">
        <f>'9'!C34+'8'!C34+'7'!C34</f>
        <v>0</v>
      </c>
      <c r="D34" s="430">
        <f>'9'!D34+'8'!D34+'7'!D34</f>
        <v>0</v>
      </c>
      <c r="E34" s="430">
        <f>'9'!E34+'8'!E34+'7'!E34</f>
        <v>0</v>
      </c>
      <c r="F34" s="430">
        <f>'9'!F34+'8'!F34+'7'!F34</f>
        <v>0</v>
      </c>
      <c r="G34" s="430">
        <f>'9'!G34+'8'!G34+'7'!G34</f>
        <v>0</v>
      </c>
      <c r="H34" s="430">
        <f>'9'!H34+'8'!H34+'7'!H34</f>
        <v>0</v>
      </c>
      <c r="I34" s="430">
        <f>'9'!I34+'8'!I34+'7'!I34</f>
        <v>0</v>
      </c>
      <c r="J34" s="430">
        <f>'9'!J34+'8'!J34+'7'!J34</f>
        <v>0</v>
      </c>
      <c r="K34" s="430">
        <f>'9'!K34+'8'!K34+'7'!K34</f>
        <v>0</v>
      </c>
      <c r="L34" s="430">
        <f>'9'!L34+'8'!L34+'7'!L34</f>
        <v>0</v>
      </c>
      <c r="M34" s="431">
        <f>'9'!M34+'8'!M34+'7'!M34</f>
        <v>0</v>
      </c>
      <c r="N34" s="409">
        <f>'9'!N34+'8'!N34+'7'!N34</f>
        <v>0</v>
      </c>
      <c r="P34" s="635"/>
      <c r="Q34" s="637"/>
    </row>
    <row r="35" spans="1:17" ht="14.25" x14ac:dyDescent="0.3">
      <c r="A35" s="408" t="s">
        <v>352</v>
      </c>
      <c r="B35" s="596">
        <f>'9'!B35+'8'!B35+'7'!B35</f>
        <v>-703.58500000000004</v>
      </c>
      <c r="C35" s="430">
        <f>'9'!C35+'8'!C35+'7'!C35</f>
        <v>-48.506</v>
      </c>
      <c r="D35" s="430">
        <f>'9'!D35+'8'!D35+'7'!D35</f>
        <v>1316.7080000000001</v>
      </c>
      <c r="E35" s="430">
        <f>'9'!E35+'8'!E35+'7'!E35</f>
        <v>-920.88400000000001</v>
      </c>
      <c r="F35" s="430">
        <f>'9'!F35+'8'!F35+'7'!F35</f>
        <v>2264.4899999999998</v>
      </c>
      <c r="G35" s="430">
        <f>'9'!G35+'8'!G35+'7'!G35</f>
        <v>0</v>
      </c>
      <c r="H35" s="430">
        <f>'9'!H35+'8'!H35+'7'!H35</f>
        <v>0</v>
      </c>
      <c r="I35" s="430">
        <f>'9'!I35+'8'!I35+'7'!I35</f>
        <v>0</v>
      </c>
      <c r="J35" s="430">
        <f>'9'!J35+'8'!J35+'7'!J35</f>
        <v>0</v>
      </c>
      <c r="K35" s="430">
        <f>'9'!K35+'8'!K35+'7'!K35</f>
        <v>1732.1679999999999</v>
      </c>
      <c r="L35" s="430">
        <f>'9'!L35+'8'!L35+'7'!L35</f>
        <v>0</v>
      </c>
      <c r="M35" s="431">
        <f>'9'!M35+'8'!M35+'7'!M35</f>
        <v>0</v>
      </c>
      <c r="N35" s="409">
        <f>'9'!N35+'8'!N35+'7'!N35</f>
        <v>3640.3909999999996</v>
      </c>
      <c r="P35" s="635"/>
      <c r="Q35" s="637"/>
    </row>
    <row r="36" spans="1:17" ht="14.25" x14ac:dyDescent="0.3">
      <c r="A36" s="408" t="s">
        <v>353</v>
      </c>
      <c r="B36" s="596">
        <f>'9'!B36+'8'!B36+'7'!B36</f>
        <v>0</v>
      </c>
      <c r="C36" s="430">
        <f>'9'!C36+'8'!C36+'7'!C36</f>
        <v>0</v>
      </c>
      <c r="D36" s="430">
        <f>'9'!D36+'8'!D36+'7'!D36</f>
        <v>0</v>
      </c>
      <c r="E36" s="430">
        <f>'9'!E36+'8'!E36+'7'!E36</f>
        <v>0</v>
      </c>
      <c r="F36" s="430">
        <f>'9'!F36+'8'!F36+'7'!F36</f>
        <v>0</v>
      </c>
      <c r="G36" s="430">
        <f>'9'!G36+'8'!G36+'7'!G36</f>
        <v>0</v>
      </c>
      <c r="H36" s="430">
        <f>'9'!H36+'8'!H36+'7'!H36</f>
        <v>0</v>
      </c>
      <c r="I36" s="430">
        <f>'9'!I36+'8'!I36+'7'!I36</f>
        <v>0</v>
      </c>
      <c r="J36" s="430">
        <f>'9'!J36+'8'!J36+'7'!J36</f>
        <v>0</v>
      </c>
      <c r="K36" s="430">
        <f>'9'!K36+'8'!K36+'7'!K36</f>
        <v>0</v>
      </c>
      <c r="L36" s="430">
        <f>'9'!L36+'8'!L36+'7'!L36</f>
        <v>0</v>
      </c>
      <c r="M36" s="431">
        <f>'9'!M36+'8'!M36+'7'!M36</f>
        <v>0</v>
      </c>
      <c r="N36" s="409">
        <f>'9'!N36+'8'!N36+'7'!N36</f>
        <v>0</v>
      </c>
      <c r="P36" s="635"/>
      <c r="Q36" s="637"/>
    </row>
    <row r="37" spans="1:17" ht="14.25" x14ac:dyDescent="0.3">
      <c r="A37" s="408" t="s">
        <v>354</v>
      </c>
      <c r="B37" s="596">
        <f>'9'!B37+'8'!B37+'7'!B37</f>
        <v>20570.822</v>
      </c>
      <c r="C37" s="430">
        <f>'9'!C37+'8'!C37+'7'!C37</f>
        <v>12236.563</v>
      </c>
      <c r="D37" s="430">
        <f>'9'!D37+'8'!D37+'7'!D37</f>
        <v>-4876.1769999999997</v>
      </c>
      <c r="E37" s="430">
        <f>'9'!E37+'8'!E37+'7'!E37</f>
        <v>-6196.3580000000002</v>
      </c>
      <c r="F37" s="430">
        <f>'9'!F37+'8'!F37+'7'!F37</f>
        <v>-15112.113000000001</v>
      </c>
      <c r="G37" s="430">
        <f>'9'!G37+'8'!G37+'7'!G37</f>
        <v>13782.393</v>
      </c>
      <c r="H37" s="430">
        <f>'9'!H37+'8'!H37+'7'!H37</f>
        <v>-8613.41</v>
      </c>
      <c r="I37" s="430">
        <f>'9'!I37+'8'!I37+'7'!I37</f>
        <v>0</v>
      </c>
      <c r="J37" s="430">
        <f>'9'!J37+'8'!J37+'7'!J37</f>
        <v>0</v>
      </c>
      <c r="K37" s="430">
        <f>'9'!K37+'8'!K37+'7'!K37</f>
        <v>7647.3679999999995</v>
      </c>
      <c r="L37" s="430">
        <f>'9'!L37+'8'!L37+'7'!L37</f>
        <v>-351.125</v>
      </c>
      <c r="M37" s="431">
        <f>'9'!M37+'8'!M37+'7'!M37</f>
        <v>0</v>
      </c>
      <c r="N37" s="409">
        <f>'9'!N37+'8'!N37+'7'!N37</f>
        <v>19087.963</v>
      </c>
      <c r="P37" s="635"/>
      <c r="Q37" s="637"/>
    </row>
    <row r="38" spans="1:17" ht="14.25" x14ac:dyDescent="0.3">
      <c r="A38" s="408" t="s">
        <v>355</v>
      </c>
      <c r="B38" s="596">
        <f>'9'!B38+'8'!B38+'7'!B38</f>
        <v>55623.804000000004</v>
      </c>
      <c r="C38" s="430">
        <f>'9'!C38+'8'!C38+'7'!C38</f>
        <v>45301.082999999999</v>
      </c>
      <c r="D38" s="430">
        <f>'9'!D38+'8'!D38+'7'!D38</f>
        <v>43735.485999999997</v>
      </c>
      <c r="E38" s="430">
        <f>'9'!E38+'8'!E38+'7'!E38</f>
        <v>38725.712</v>
      </c>
      <c r="F38" s="430">
        <f>'9'!F38+'8'!F38+'7'!F38</f>
        <v>79453.815999999992</v>
      </c>
      <c r="G38" s="430">
        <f>'9'!G38+'8'!G38+'7'!G38</f>
        <v>23348.785</v>
      </c>
      <c r="H38" s="430">
        <f>'9'!H38+'8'!H38+'7'!H38</f>
        <v>53424.506000000001</v>
      </c>
      <c r="I38" s="430">
        <f>'9'!I38+'8'!I38+'7'!I38</f>
        <v>31543.198</v>
      </c>
      <c r="J38" s="430">
        <f>'9'!J38+'8'!J38+'7'!J38</f>
        <v>50102.538</v>
      </c>
      <c r="K38" s="430">
        <f>'9'!K38+'8'!K38+'7'!K38</f>
        <v>59208.652999999998</v>
      </c>
      <c r="L38" s="430">
        <f>'9'!L38+'8'!L38+'7'!L38</f>
        <v>44531.293000000005</v>
      </c>
      <c r="M38" s="431">
        <f>'9'!M38+'8'!M38+'7'!M38</f>
        <v>78294.41</v>
      </c>
      <c r="N38" s="409">
        <f>'9'!N38+'8'!N38+'7'!N38</f>
        <v>603293.28399999999</v>
      </c>
      <c r="P38" s="635"/>
      <c r="Q38" s="637"/>
    </row>
    <row r="39" spans="1:17" s="119" customFormat="1" ht="14.25" x14ac:dyDescent="0.3">
      <c r="A39" s="408" t="s">
        <v>456</v>
      </c>
      <c r="B39" s="596">
        <f>'9'!B39+'8'!B39+'7'!B39</f>
        <v>23385.148000000001</v>
      </c>
      <c r="C39" s="430">
        <f>'9'!C39+'8'!C39+'7'!C39</f>
        <v>17348.810000000001</v>
      </c>
      <c r="D39" s="430">
        <f>'9'!D39+'8'!D39+'7'!D39</f>
        <v>15085.550999999999</v>
      </c>
      <c r="E39" s="430">
        <f>'9'!E39+'8'!E39+'7'!E39</f>
        <v>18755.344000000001</v>
      </c>
      <c r="F39" s="430">
        <f>'9'!F39+'8'!F39+'7'!F39</f>
        <v>-10497.496999999999</v>
      </c>
      <c r="G39" s="430">
        <f>'9'!G39+'8'!G39+'7'!G39</f>
        <v>9537.9060000000009</v>
      </c>
      <c r="H39" s="430">
        <f>'9'!H39+'8'!H39+'7'!H39</f>
        <v>20377.483</v>
      </c>
      <c r="I39" s="430">
        <f>'9'!I39+'8'!I39+'7'!I39</f>
        <v>13414.419</v>
      </c>
      <c r="J39" s="430">
        <f>'9'!J39+'8'!J39+'7'!J39</f>
        <v>21990.046999999999</v>
      </c>
      <c r="K39" s="430">
        <f>'9'!K39+'8'!K39+'7'!K39</f>
        <v>5619.8770000000004</v>
      </c>
      <c r="L39" s="430">
        <f>'9'!L39+'8'!L39+'7'!L39</f>
        <v>23957.47</v>
      </c>
      <c r="M39" s="431">
        <f>'9'!M39+'8'!M39+'7'!M39</f>
        <v>17672.751</v>
      </c>
      <c r="N39" s="409">
        <f>'9'!N39+'8'!N39+'7'!N39</f>
        <v>176647.30900000001</v>
      </c>
      <c r="P39" s="635"/>
      <c r="Q39" s="637"/>
    </row>
    <row r="40" spans="1:17" ht="15" thickBot="1" x14ac:dyDescent="0.35">
      <c r="A40" s="410" t="s">
        <v>457</v>
      </c>
      <c r="B40" s="596">
        <f>'9'!B40+'8'!B40+'7'!B40</f>
        <v>13908.696</v>
      </c>
      <c r="C40" s="430">
        <f>'9'!C40+'8'!C40+'7'!C40</f>
        <v>24457.464</v>
      </c>
      <c r="D40" s="430">
        <f>'9'!D40+'8'!D40+'7'!D40</f>
        <v>35549.892999999996</v>
      </c>
      <c r="E40" s="430">
        <f>'9'!E40+'8'!E40+'7'!E40</f>
        <v>19938.421000000002</v>
      </c>
      <c r="F40" s="430">
        <f>'9'!F40+'8'!F40+'7'!F40</f>
        <v>-1893.7240000000002</v>
      </c>
      <c r="G40" s="430">
        <f>'9'!G40+'8'!G40+'7'!G40</f>
        <v>-572.673</v>
      </c>
      <c r="H40" s="430">
        <f>'9'!H40+'8'!H40+'7'!H40</f>
        <v>-7.3999999999999996E-2</v>
      </c>
      <c r="I40" s="430">
        <f>'9'!I40+'8'!I40+'7'!I40</f>
        <v>-8.9999999999999993E-3</v>
      </c>
      <c r="J40" s="430">
        <f>'9'!J40+'8'!J40+'7'!J40</f>
        <v>0</v>
      </c>
      <c r="K40" s="430">
        <f>'9'!K40+'8'!K40+'7'!K40</f>
        <v>19729.599999999999</v>
      </c>
      <c r="L40" s="430">
        <f>'9'!L40+'8'!L40+'7'!L40</f>
        <v>25975.492000000002</v>
      </c>
      <c r="M40" s="431">
        <f>'9'!M40+'8'!M40+'7'!M40</f>
        <v>21150.654999999999</v>
      </c>
      <c r="N40" s="409">
        <f>'9'!N40+'8'!N40+'7'!N40</f>
        <v>158243.74100000001</v>
      </c>
      <c r="P40" s="635"/>
      <c r="Q40" s="637"/>
    </row>
    <row r="41" spans="1:17" ht="14.25" thickBot="1" x14ac:dyDescent="0.3">
      <c r="A41" s="404" t="s">
        <v>356</v>
      </c>
      <c r="B41" s="604">
        <f>'9'!B41+'8'!B41+'7'!B41</f>
        <v>758.64</v>
      </c>
      <c r="C41" s="424">
        <f>'9'!C41+'8'!C41+'7'!C41</f>
        <v>887.05399999999997</v>
      </c>
      <c r="D41" s="424">
        <f>'9'!D41+'8'!D41+'7'!D41</f>
        <v>-271.69600000000003</v>
      </c>
      <c r="E41" s="424">
        <f>'9'!E41+'8'!E41+'7'!E41</f>
        <v>1144.595</v>
      </c>
      <c r="F41" s="424">
        <f>'9'!F41+'8'!F41+'7'!F41</f>
        <v>375.80900000000003</v>
      </c>
      <c r="G41" s="424">
        <f>'9'!G41+'8'!G41+'7'!G41</f>
        <v>1558.9069999999999</v>
      </c>
      <c r="H41" s="424">
        <f>'9'!H41+'8'!H41+'7'!H41</f>
        <v>0</v>
      </c>
      <c r="I41" s="424">
        <f>'9'!I41+'8'!I41+'7'!I41</f>
        <v>0</v>
      </c>
      <c r="J41" s="424">
        <f>'9'!J41+'8'!J41+'7'!J41</f>
        <v>605.798</v>
      </c>
      <c r="K41" s="424">
        <f>'9'!K41+'8'!K41+'7'!K41</f>
        <v>498.613</v>
      </c>
      <c r="L41" s="424">
        <f>'9'!L41+'8'!L41+'7'!L41</f>
        <v>0</v>
      </c>
      <c r="M41" s="425">
        <f>'9'!M41+'8'!M41+'7'!M41</f>
        <v>790.11900000000003</v>
      </c>
      <c r="N41" s="405">
        <f>'9'!N41+'8'!N41+'7'!N41</f>
        <v>6347.8389999999999</v>
      </c>
      <c r="P41" s="636"/>
      <c r="Q41" s="637"/>
    </row>
    <row r="42" spans="1:17" ht="15" thickBot="1" x14ac:dyDescent="0.35">
      <c r="A42" s="412" t="s">
        <v>357</v>
      </c>
      <c r="B42" s="606">
        <f>'9'!B42+'8'!B42+'7'!B42</f>
        <v>758.64</v>
      </c>
      <c r="C42" s="436">
        <f>'9'!C42+'8'!C42+'7'!C42</f>
        <v>887.05399999999997</v>
      </c>
      <c r="D42" s="436">
        <f>'9'!D42+'8'!D42+'7'!D42</f>
        <v>-271.69600000000003</v>
      </c>
      <c r="E42" s="436">
        <f>'9'!E42+'8'!E42+'7'!E42</f>
        <v>1144.595</v>
      </c>
      <c r="F42" s="436">
        <f>'9'!F42+'8'!F42+'7'!F42</f>
        <v>375.80900000000003</v>
      </c>
      <c r="G42" s="436">
        <f>'9'!G42+'8'!G42+'7'!G42</f>
        <v>1558.9069999999999</v>
      </c>
      <c r="H42" s="436">
        <f>'9'!H42+'8'!H42+'7'!H42</f>
        <v>0</v>
      </c>
      <c r="I42" s="436">
        <f>'9'!I42+'8'!I42+'7'!I42</f>
        <v>0</v>
      </c>
      <c r="J42" s="436">
        <f>'9'!J42+'8'!J42+'7'!J42</f>
        <v>605.798</v>
      </c>
      <c r="K42" s="436">
        <f>'9'!K42+'8'!K42+'7'!K42</f>
        <v>498.613</v>
      </c>
      <c r="L42" s="436">
        <f>'9'!L42+'8'!L42+'7'!L42</f>
        <v>0</v>
      </c>
      <c r="M42" s="437">
        <f>'9'!M42+'8'!M42+'7'!M42</f>
        <v>790.11900000000003</v>
      </c>
      <c r="N42" s="594">
        <f>'9'!N42+'8'!N42+'7'!N42</f>
        <v>6347.8389999999999</v>
      </c>
      <c r="P42" s="635"/>
      <c r="Q42" s="637"/>
    </row>
    <row r="43" spans="1:17" ht="14.25" thickBot="1" x14ac:dyDescent="0.3">
      <c r="A43" s="404" t="s">
        <v>358</v>
      </c>
      <c r="B43" s="604">
        <f>'9'!B43+'8'!B43+'7'!B43</f>
        <v>42454.338000000003</v>
      </c>
      <c r="C43" s="424">
        <f>'9'!C43+'8'!C43+'7'!C43</f>
        <v>20205.21</v>
      </c>
      <c r="D43" s="424">
        <f>'9'!D43+'8'!D43+'7'!D43</f>
        <v>5089.88</v>
      </c>
      <c r="E43" s="424">
        <f>'9'!E43+'8'!E43+'7'!E43</f>
        <v>3127.2919999999999</v>
      </c>
      <c r="F43" s="424">
        <f>'9'!F43+'8'!F43+'7'!F43</f>
        <v>4513.5129999999999</v>
      </c>
      <c r="G43" s="424">
        <f>'9'!G43+'8'!G43+'7'!G43</f>
        <v>-172.03899999999976</v>
      </c>
      <c r="H43" s="424">
        <f>'9'!H43+'8'!H43+'7'!H43</f>
        <v>-1574.8500000000001</v>
      </c>
      <c r="I43" s="424">
        <f>'9'!I43+'8'!I43+'7'!I43</f>
        <v>5124.1870000000008</v>
      </c>
      <c r="J43" s="424">
        <f>'9'!J43+'8'!J43+'7'!J43</f>
        <v>-8663.7210000000014</v>
      </c>
      <c r="K43" s="424">
        <f>'9'!K43+'8'!K43+'7'!K43</f>
        <v>20639.09</v>
      </c>
      <c r="L43" s="424">
        <f>'9'!L43+'8'!L43+'7'!L43</f>
        <v>14865.705999999998</v>
      </c>
      <c r="M43" s="425">
        <f>'9'!M43+'8'!M43+'7'!M43</f>
        <v>-2956.2549999999992</v>
      </c>
      <c r="N43" s="405">
        <f>'9'!N43+'8'!N43+'7'!N43</f>
        <v>102652.35100000001</v>
      </c>
      <c r="P43" s="636"/>
      <c r="Q43" s="637"/>
    </row>
    <row r="44" spans="1:17" ht="14.25" x14ac:dyDescent="0.3">
      <c r="A44" s="406" t="s">
        <v>383</v>
      </c>
      <c r="B44" s="603">
        <f>'9'!B44+'8'!B44+'7'!B44</f>
        <v>0</v>
      </c>
      <c r="C44" s="427">
        <f>'9'!C44+'8'!C44+'7'!C44</f>
        <v>1056.8340000000001</v>
      </c>
      <c r="D44" s="427">
        <f>'9'!D44+'8'!D44+'7'!D44</f>
        <v>0</v>
      </c>
      <c r="E44" s="427">
        <f>'9'!E44+'8'!E44+'7'!E44</f>
        <v>294.69799999999998</v>
      </c>
      <c r="F44" s="427">
        <f>'9'!F44+'8'!F44+'7'!F44</f>
        <v>1156.366</v>
      </c>
      <c r="G44" s="427">
        <f>'9'!G44+'8'!G44+'7'!G44</f>
        <v>0</v>
      </c>
      <c r="H44" s="427">
        <f>'9'!H44+'8'!H44+'7'!H44</f>
        <v>0</v>
      </c>
      <c r="I44" s="427">
        <f>'9'!I44+'8'!I44+'7'!I44</f>
        <v>4230.9549999999999</v>
      </c>
      <c r="J44" s="427">
        <f>'9'!J44+'8'!J44+'7'!J44</f>
        <v>0</v>
      </c>
      <c r="K44" s="427">
        <f>'9'!K44+'8'!K44+'7'!K44</f>
        <v>0</v>
      </c>
      <c r="L44" s="427">
        <f>'9'!L44+'8'!L44+'7'!L44</f>
        <v>339.93400000000003</v>
      </c>
      <c r="M44" s="428">
        <f>'9'!M44+'8'!M44+'7'!M44</f>
        <v>0</v>
      </c>
      <c r="N44" s="414">
        <f>'9'!N44+'8'!N44+'7'!N44</f>
        <v>7078.7870000000003</v>
      </c>
      <c r="P44" s="635"/>
      <c r="Q44" s="637"/>
    </row>
    <row r="45" spans="1:17" ht="14.25" x14ac:dyDescent="0.3">
      <c r="A45" s="408" t="s">
        <v>359</v>
      </c>
      <c r="B45" s="596">
        <f>'9'!B45+'8'!B45+'7'!B45</f>
        <v>42268.328999999998</v>
      </c>
      <c r="C45" s="430">
        <f>'9'!C45+'8'!C45+'7'!C45</f>
        <v>18561.284</v>
      </c>
      <c r="D45" s="430">
        <f>'9'!D45+'8'!D45+'7'!D45</f>
        <v>1671.001</v>
      </c>
      <c r="E45" s="430">
        <f>'9'!E45+'8'!E45+'7'!E45</f>
        <v>1840.172</v>
      </c>
      <c r="F45" s="430">
        <f>'9'!F45+'8'!F45+'7'!F45</f>
        <v>568.86699999999996</v>
      </c>
      <c r="G45" s="430">
        <f>'9'!G45+'8'!G45+'7'!G45</f>
        <v>1797.402</v>
      </c>
      <c r="H45" s="430">
        <f>'9'!H45+'8'!H45+'7'!H45</f>
        <v>0</v>
      </c>
      <c r="I45" s="430">
        <f>'9'!I45+'8'!I45+'7'!I45</f>
        <v>-1827.768</v>
      </c>
      <c r="J45" s="430">
        <f>'9'!J45+'8'!J45+'7'!J45</f>
        <v>-6282.9120000000003</v>
      </c>
      <c r="K45" s="430">
        <f>'9'!K45+'8'!K45+'7'!K45</f>
        <v>17284.599999999999</v>
      </c>
      <c r="L45" s="430">
        <f>'9'!L45+'8'!L45+'7'!L45</f>
        <v>15659.739</v>
      </c>
      <c r="M45" s="431">
        <f>'9'!M45+'8'!M45+'7'!M45</f>
        <v>-3035.9049999999997</v>
      </c>
      <c r="N45" s="415">
        <f>'9'!N45+'8'!N45+'7'!N45</f>
        <v>88504.808999999994</v>
      </c>
      <c r="P45" s="635"/>
      <c r="Q45" s="637"/>
    </row>
    <row r="46" spans="1:17" ht="14.25" x14ac:dyDescent="0.3">
      <c r="A46" s="408" t="s">
        <v>384</v>
      </c>
      <c r="B46" s="597">
        <f>'9'!B46+'8'!B46+'7'!B46</f>
        <v>0</v>
      </c>
      <c r="C46" s="129">
        <f>'9'!C46+'8'!C46+'7'!C46</f>
        <v>0</v>
      </c>
      <c r="D46" s="129">
        <f>'9'!D46+'8'!D46+'7'!D46</f>
        <v>0</v>
      </c>
      <c r="E46" s="129">
        <f>'9'!E46+'8'!E46+'7'!E46</f>
        <v>0</v>
      </c>
      <c r="F46" s="129">
        <f>'9'!F46+'8'!F46+'7'!F46</f>
        <v>0</v>
      </c>
      <c r="G46" s="129">
        <f>'9'!G46+'8'!G46+'7'!G46</f>
        <v>0</v>
      </c>
      <c r="H46" s="129">
        <f>'9'!H46+'8'!H46+'7'!H46</f>
        <v>0</v>
      </c>
      <c r="I46" s="129">
        <f>'9'!I46+'8'!I46+'7'!I46</f>
        <v>0</v>
      </c>
      <c r="J46" s="129">
        <f>'9'!J46+'8'!J46+'7'!J46</f>
        <v>0</v>
      </c>
      <c r="K46" s="129">
        <f>'9'!K46+'8'!K46+'7'!K46</f>
        <v>0</v>
      </c>
      <c r="L46" s="129">
        <f>'9'!L46+'8'!L46+'7'!L46</f>
        <v>0</v>
      </c>
      <c r="M46" s="114">
        <f>'9'!M46+'8'!M46+'7'!M46</f>
        <v>0</v>
      </c>
      <c r="N46" s="598">
        <f>'9'!N46+'8'!N46+'7'!N46</f>
        <v>0</v>
      </c>
      <c r="P46" s="635"/>
      <c r="Q46" s="637"/>
    </row>
    <row r="47" spans="1:17" ht="14.25" x14ac:dyDescent="0.3">
      <c r="A47" s="467" t="s">
        <v>360</v>
      </c>
      <c r="B47" s="596">
        <f>'9'!B47+'8'!B47+'7'!B47</f>
        <v>186.00900000000001</v>
      </c>
      <c r="C47" s="430">
        <f>'9'!C47+'8'!C47+'7'!C47</f>
        <v>587.0920000000001</v>
      </c>
      <c r="D47" s="430">
        <f>'9'!D47+'8'!D47+'7'!D47</f>
        <v>3418.8789999999999</v>
      </c>
      <c r="E47" s="430">
        <f>'9'!E47+'8'!E47+'7'!E47</f>
        <v>992.42200000000003</v>
      </c>
      <c r="F47" s="430">
        <f>'9'!F47+'8'!F47+'7'!F47</f>
        <v>2788.28</v>
      </c>
      <c r="G47" s="430">
        <f>'9'!G47+'8'!G47+'7'!G47</f>
        <v>1961.19</v>
      </c>
      <c r="H47" s="430">
        <f>'9'!H47+'8'!H47+'7'!H47</f>
        <v>-361.26800000000003</v>
      </c>
      <c r="I47" s="430">
        <f>'9'!I47+'8'!I47+'7'!I47</f>
        <v>2721</v>
      </c>
      <c r="J47" s="430">
        <f>'9'!J47+'8'!J47+'7'!J47</f>
        <v>-2380.8090000000002</v>
      </c>
      <c r="K47" s="430">
        <f>'9'!K47+'8'!K47+'7'!K47</f>
        <v>3133.59</v>
      </c>
      <c r="L47" s="430">
        <f>'9'!L47+'8'!L47+'7'!L47</f>
        <v>-1133.9670000000001</v>
      </c>
      <c r="M47" s="431">
        <f>'9'!M47+'8'!M47+'7'!M47</f>
        <v>79.650000000000091</v>
      </c>
      <c r="N47" s="409">
        <f>'9'!N47+'8'!N47+'7'!N47</f>
        <v>11992.068000000001</v>
      </c>
      <c r="P47" s="635"/>
      <c r="Q47" s="637"/>
    </row>
    <row r="48" spans="1:17" ht="15" thickBot="1" x14ac:dyDescent="0.35">
      <c r="A48" s="410" t="s">
        <v>404</v>
      </c>
      <c r="B48" s="605">
        <f>'9'!B48+'8'!B48+'7'!B48</f>
        <v>0</v>
      </c>
      <c r="C48" s="433">
        <f>'9'!C48+'8'!C48+'7'!C48</f>
        <v>0</v>
      </c>
      <c r="D48" s="433">
        <f>'9'!D48+'8'!D48+'7'!D48</f>
        <v>0</v>
      </c>
      <c r="E48" s="433">
        <f>'9'!E48+'8'!E48+'7'!E48</f>
        <v>0</v>
      </c>
      <c r="F48" s="433">
        <f>'9'!F48+'8'!F48+'7'!F48</f>
        <v>0</v>
      </c>
      <c r="G48" s="433">
        <f>'9'!G48+'8'!G48+'7'!G48</f>
        <v>-3930.6309999999999</v>
      </c>
      <c r="H48" s="433">
        <f>'9'!H48+'8'!H48+'7'!H48</f>
        <v>-1213.5820000000001</v>
      </c>
      <c r="I48" s="433">
        <f>'9'!I48+'8'!I48+'7'!I48</f>
        <v>0</v>
      </c>
      <c r="J48" s="433">
        <f>'9'!J48+'8'!J48+'7'!J48</f>
        <v>0</v>
      </c>
      <c r="K48" s="433">
        <f>'9'!K48+'8'!K48+'7'!K48</f>
        <v>220.9</v>
      </c>
      <c r="L48" s="433">
        <f>'9'!L48+'8'!L48+'7'!L48</f>
        <v>0</v>
      </c>
      <c r="M48" s="434">
        <f>'9'!M48+'8'!M48+'7'!M48</f>
        <v>0</v>
      </c>
      <c r="N48" s="411">
        <f>'9'!N48+'8'!N48+'7'!N48</f>
        <v>-4923.3130000000001</v>
      </c>
      <c r="P48" s="635"/>
      <c r="Q48" s="637"/>
    </row>
    <row r="49" spans="1:17" ht="14.25" thickBot="1" x14ac:dyDescent="0.3">
      <c r="A49" s="404" t="s">
        <v>361</v>
      </c>
      <c r="B49" s="604">
        <f>'9'!B49+'8'!B49+'7'!B49</f>
        <v>11763.878999999999</v>
      </c>
      <c r="C49" s="424">
        <f>'9'!C49+'8'!C49+'7'!C49</f>
        <v>16383.83</v>
      </c>
      <c r="D49" s="424">
        <f>'9'!D49+'8'!D49+'7'!D49</f>
        <v>-1300.1559999999999</v>
      </c>
      <c r="E49" s="424">
        <f>'9'!E49+'8'!E49+'7'!E49</f>
        <v>21466.902999999998</v>
      </c>
      <c r="F49" s="424">
        <f>'9'!F49+'8'!F49+'7'!F49</f>
        <v>1494.6100000000001</v>
      </c>
      <c r="G49" s="424">
        <f>'9'!G49+'8'!G49+'7'!G49</f>
        <v>-280.40999999999991</v>
      </c>
      <c r="H49" s="424">
        <f>'9'!H49+'8'!H49+'7'!H49</f>
        <v>3113.5309999999995</v>
      </c>
      <c r="I49" s="424">
        <f>'9'!I49+'8'!I49+'7'!I49</f>
        <v>2169.5749999999998</v>
      </c>
      <c r="J49" s="424">
        <f>'9'!J49+'8'!J49+'7'!J49</f>
        <v>21212.464999999997</v>
      </c>
      <c r="K49" s="424">
        <f>'9'!K49+'8'!K49+'7'!K49</f>
        <v>8205.2440000000006</v>
      </c>
      <c r="L49" s="424">
        <f>'9'!L49+'8'!L49+'7'!L49</f>
        <v>-3267.3700000000008</v>
      </c>
      <c r="M49" s="425">
        <f>'9'!M49+'8'!M49+'7'!M49</f>
        <v>11215.444999999998</v>
      </c>
      <c r="N49" s="405">
        <f>'9'!N49+'8'!N49+'7'!N49</f>
        <v>92177.546000000002</v>
      </c>
      <c r="P49" s="636"/>
      <c r="Q49" s="637"/>
    </row>
    <row r="50" spans="1:17" ht="14.25" x14ac:dyDescent="0.3">
      <c r="A50" s="406" t="s">
        <v>362</v>
      </c>
      <c r="B50" s="603">
        <f>'9'!B50+'8'!B50+'7'!B50</f>
        <v>692.36300000000006</v>
      </c>
      <c r="C50" s="427">
        <f>'9'!C50+'8'!C50+'7'!C50</f>
        <v>-999.09799999999996</v>
      </c>
      <c r="D50" s="427">
        <f>'9'!D50+'8'!D50+'7'!D50</f>
        <v>-83.204999999999998</v>
      </c>
      <c r="E50" s="427">
        <f>'9'!E50+'8'!E50+'7'!E50</f>
        <v>182.36600000000001</v>
      </c>
      <c r="F50" s="427">
        <f>'9'!F50+'8'!F50+'7'!F50</f>
        <v>1501.4690000000001</v>
      </c>
      <c r="G50" s="427">
        <f>'9'!G50+'8'!G50+'7'!G50</f>
        <v>-300.25299999999999</v>
      </c>
      <c r="H50" s="427">
        <f>'9'!H50+'8'!H50+'7'!H50</f>
        <v>-1428.3330000000001</v>
      </c>
      <c r="I50" s="427">
        <f>'9'!I50+'8'!I50+'7'!I50</f>
        <v>297.875</v>
      </c>
      <c r="J50" s="427">
        <f>'9'!J50+'8'!J50+'7'!J50</f>
        <v>166.505</v>
      </c>
      <c r="K50" s="427">
        <f>'9'!K50+'8'!K50+'7'!K50</f>
        <v>3049.2440000000001</v>
      </c>
      <c r="L50" s="427">
        <f>'9'!L50+'8'!L50+'7'!L50</f>
        <v>-2857.6819999999998</v>
      </c>
      <c r="M50" s="428">
        <f>'9'!M50+'8'!M50+'7'!M50</f>
        <v>-441.45699999999999</v>
      </c>
      <c r="N50" s="407">
        <f>'9'!N50+'8'!N50+'7'!N50</f>
        <v>-220.20599999999922</v>
      </c>
      <c r="P50" s="635"/>
      <c r="Q50" s="637"/>
    </row>
    <row r="51" spans="1:17" ht="14.25" x14ac:dyDescent="0.3">
      <c r="A51" s="408" t="s">
        <v>405</v>
      </c>
      <c r="B51" s="596">
        <f>'9'!B51+'8'!B51+'7'!B51</f>
        <v>0</v>
      </c>
      <c r="C51" s="430">
        <f>'9'!C51+'8'!C51+'7'!C51</f>
        <v>0</v>
      </c>
      <c r="D51" s="430">
        <f>'9'!D51+'8'!D51+'7'!D51</f>
        <v>0</v>
      </c>
      <c r="E51" s="430">
        <f>'9'!E51+'8'!E51+'7'!E51</f>
        <v>0</v>
      </c>
      <c r="F51" s="430">
        <f>'9'!F51+'8'!F51+'7'!F51</f>
        <v>0</v>
      </c>
      <c r="G51" s="430">
        <f>'9'!G51+'8'!G51+'7'!G51</f>
        <v>0</v>
      </c>
      <c r="H51" s="430">
        <f>'9'!H51+'8'!H51+'7'!H51</f>
        <v>0</v>
      </c>
      <c r="I51" s="430">
        <f>'9'!I51+'8'!I51+'7'!I51</f>
        <v>0</v>
      </c>
      <c r="J51" s="430">
        <f>'9'!J51+'8'!J51+'7'!J51</f>
        <v>0</v>
      </c>
      <c r="K51" s="430">
        <f>'9'!K51+'8'!K51+'7'!K51</f>
        <v>0</v>
      </c>
      <c r="L51" s="430">
        <f>'9'!L51+'8'!L51+'7'!L51</f>
        <v>0</v>
      </c>
      <c r="M51" s="431">
        <f>'9'!M51+'8'!M51+'7'!M51</f>
        <v>0</v>
      </c>
      <c r="N51" s="409">
        <f>'9'!N51+'8'!N51+'7'!N51</f>
        <v>0</v>
      </c>
      <c r="P51" s="635"/>
      <c r="Q51" s="637"/>
    </row>
    <row r="52" spans="1:17" ht="14.25" x14ac:dyDescent="0.3">
      <c r="A52" s="467" t="s">
        <v>361</v>
      </c>
      <c r="B52" s="596">
        <f>'9'!B52+'8'!B52+'7'!B52</f>
        <v>13177.846</v>
      </c>
      <c r="C52" s="430">
        <f>'9'!C52+'8'!C52+'7'!C52</f>
        <v>12920.834000000001</v>
      </c>
      <c r="D52" s="430">
        <f>'9'!D52+'8'!D52+'7'!D52</f>
        <v>3221.2719999999999</v>
      </c>
      <c r="E52" s="430">
        <f>'9'!E52+'8'!E52+'7'!E52</f>
        <v>11240.291999999999</v>
      </c>
      <c r="F52" s="430">
        <f>'9'!F52+'8'!F52+'7'!F52</f>
        <v>0</v>
      </c>
      <c r="G52" s="430">
        <f>'9'!G52+'8'!G52+'7'!G52</f>
        <v>1025.1030000000001</v>
      </c>
      <c r="H52" s="430">
        <f>'9'!H52+'8'!H52+'7'!H52</f>
        <v>4541.8649999999998</v>
      </c>
      <c r="I52" s="430">
        <f>'9'!I52+'8'!I52+'7'!I52</f>
        <v>777.47199999999998</v>
      </c>
      <c r="J52" s="430">
        <f>'9'!J52+'8'!J52+'7'!J52</f>
        <v>14290.210999999999</v>
      </c>
      <c r="K52" s="430">
        <f>'9'!K52+'8'!K52+'7'!K52</f>
        <v>2951</v>
      </c>
      <c r="L52" s="430">
        <f>'9'!L52+'8'!L52+'7'!L52</f>
        <v>757.91</v>
      </c>
      <c r="M52" s="431">
        <f>'9'!M52+'8'!M52+'7'!M52</f>
        <v>9174.616</v>
      </c>
      <c r="N52" s="409">
        <f>'9'!N52+'8'!N52+'7'!N52</f>
        <v>74078.421000000002</v>
      </c>
      <c r="P52" s="635"/>
      <c r="Q52" s="637"/>
    </row>
    <row r="53" spans="1:17" ht="14.25" x14ac:dyDescent="0.3">
      <c r="A53" s="408" t="s">
        <v>363</v>
      </c>
      <c r="B53" s="596">
        <f>'9'!B53+'8'!B53+'7'!B53</f>
        <v>-2106.33</v>
      </c>
      <c r="C53" s="430">
        <f>'9'!C53+'8'!C53+'7'!C53</f>
        <v>4462.0940000000001</v>
      </c>
      <c r="D53" s="430">
        <f>'9'!D53+'8'!D53+'7'!D53</f>
        <v>-4438.223</v>
      </c>
      <c r="E53" s="430">
        <f>'9'!E53+'8'!E53+'7'!E53</f>
        <v>10024.184999999999</v>
      </c>
      <c r="F53" s="430">
        <f>'9'!F53+'8'!F53+'7'!F53</f>
        <v>0</v>
      </c>
      <c r="G53" s="430">
        <f>'9'!G53+'8'!G53+'7'!G53</f>
        <v>-1005.26</v>
      </c>
      <c r="H53" s="430">
        <f>'9'!H53+'8'!H53+'7'!H53</f>
        <v>0</v>
      </c>
      <c r="I53" s="430">
        <f>'9'!I53+'8'!I53+'7'!I53</f>
        <v>1094.2280000000001</v>
      </c>
      <c r="J53" s="430">
        <f>'9'!J53+'8'!J53+'7'!J53</f>
        <v>6755.7489999999998</v>
      </c>
      <c r="K53" s="430">
        <f>'9'!K53+'8'!K53+'7'!K53</f>
        <v>2205</v>
      </c>
      <c r="L53" s="430">
        <f>'9'!L53+'8'!L53+'7'!L53</f>
        <v>-1167.5980000000004</v>
      </c>
      <c r="M53" s="431">
        <f>'9'!M53+'8'!M53+'7'!M53</f>
        <v>2482.2860000000001</v>
      </c>
      <c r="N53" s="409">
        <f>'9'!N53+'8'!N53+'7'!N53</f>
        <v>18306.131000000001</v>
      </c>
      <c r="P53" s="635"/>
      <c r="Q53" s="637"/>
    </row>
    <row r="54" spans="1:17" ht="15" thickBot="1" x14ac:dyDescent="0.35">
      <c r="A54" s="410" t="s">
        <v>364</v>
      </c>
      <c r="B54" s="605">
        <f>'9'!B54+'8'!B54+'7'!B54</f>
        <v>0</v>
      </c>
      <c r="C54" s="433">
        <f>'9'!C54+'8'!C54+'7'!C54</f>
        <v>0</v>
      </c>
      <c r="D54" s="433">
        <f>'9'!D54+'8'!D54+'7'!D54</f>
        <v>0</v>
      </c>
      <c r="E54" s="433">
        <f>'9'!E54+'8'!E54+'7'!E54</f>
        <v>20.059999999999999</v>
      </c>
      <c r="F54" s="433">
        <f>'9'!F54+'8'!F54+'7'!F54</f>
        <v>-6.859</v>
      </c>
      <c r="G54" s="433">
        <f>'9'!G54+'8'!G54+'7'!G54</f>
        <v>0</v>
      </c>
      <c r="H54" s="433">
        <f>'9'!H54+'8'!H54+'7'!H54</f>
        <v>-1E-3</v>
      </c>
      <c r="I54" s="433">
        <f>'9'!I54+'8'!I54+'7'!I54</f>
        <v>0</v>
      </c>
      <c r="J54" s="433">
        <f>'9'!J54+'8'!J54+'7'!J54</f>
        <v>0</v>
      </c>
      <c r="K54" s="433">
        <f>'9'!K54+'8'!K54+'7'!K54</f>
        <v>0</v>
      </c>
      <c r="L54" s="433">
        <f>'9'!L54+'8'!L54+'7'!L54</f>
        <v>0</v>
      </c>
      <c r="M54" s="434">
        <f>'9'!M54+'8'!M54+'7'!M54</f>
        <v>0</v>
      </c>
      <c r="N54" s="411">
        <f>'9'!N54+'8'!N54+'7'!N54</f>
        <v>13.2</v>
      </c>
      <c r="P54" s="635"/>
      <c r="Q54" s="637"/>
    </row>
    <row r="55" spans="1:17" ht="14.25" thickBot="1" x14ac:dyDescent="0.3">
      <c r="A55" s="404" t="s">
        <v>365</v>
      </c>
      <c r="B55" s="604">
        <f>'9'!B55+'8'!B55+'7'!B55</f>
        <v>91492.540999999997</v>
      </c>
      <c r="C55" s="424">
        <f>'9'!C55+'8'!C55+'7'!C55</f>
        <v>40462.635000000002</v>
      </c>
      <c r="D55" s="424">
        <f>'9'!D55+'8'!D55+'7'!D55</f>
        <v>112146.45799999998</v>
      </c>
      <c r="E55" s="424">
        <f>'9'!E55+'8'!E55+'7'!E55</f>
        <v>81176.857000000004</v>
      </c>
      <c r="F55" s="424">
        <f>'9'!F55+'8'!F55+'7'!F55</f>
        <v>2388.501000000002</v>
      </c>
      <c r="G55" s="424">
        <f>'9'!G55+'8'!G55+'7'!G55</f>
        <v>30863.934000000001</v>
      </c>
      <c r="H55" s="424">
        <f>'9'!H55+'8'!H55+'7'!H55</f>
        <v>17273.685000000001</v>
      </c>
      <c r="I55" s="424">
        <f>'9'!I55+'8'!I55+'7'!I55</f>
        <v>24953.313000000002</v>
      </c>
      <c r="J55" s="424">
        <f>'9'!J55+'8'!J55+'7'!J55</f>
        <v>52454.440999999999</v>
      </c>
      <c r="K55" s="424">
        <f>'9'!K55+'8'!K55+'7'!K55</f>
        <v>63734.938999999998</v>
      </c>
      <c r="L55" s="424">
        <f>'9'!L55+'8'!L55+'7'!L55</f>
        <v>47348.769</v>
      </c>
      <c r="M55" s="425">
        <f>'9'!M55+'8'!M55+'7'!M55</f>
        <v>41314.368999999999</v>
      </c>
      <c r="N55" s="405">
        <f>'9'!N55+'8'!N55+'7'!N55</f>
        <v>605610.44199999992</v>
      </c>
      <c r="P55" s="636"/>
      <c r="Q55" s="637"/>
    </row>
    <row r="56" spans="1:17" ht="14.25" x14ac:dyDescent="0.3">
      <c r="A56" s="406" t="s">
        <v>366</v>
      </c>
      <c r="B56" s="603">
        <f>'9'!B56+'8'!B56+'7'!B56</f>
        <v>-2230.8490000000002</v>
      </c>
      <c r="C56" s="427">
        <f>'9'!C56+'8'!C56+'7'!C56</f>
        <v>10120.958999999999</v>
      </c>
      <c r="D56" s="427">
        <f>'9'!D56+'8'!D56+'7'!D56</f>
        <v>9212.8850000000002</v>
      </c>
      <c r="E56" s="427">
        <f>'9'!E56+'8'!E56+'7'!E56</f>
        <v>0</v>
      </c>
      <c r="F56" s="427">
        <f>'9'!F56+'8'!F56+'7'!F56</f>
        <v>-961.97799999999995</v>
      </c>
      <c r="G56" s="427">
        <f>'9'!G56+'8'!G56+'7'!G56</f>
        <v>9617.7330000000002</v>
      </c>
      <c r="H56" s="427">
        <f>'9'!H56+'8'!H56+'7'!H56</f>
        <v>-140.47800000000001</v>
      </c>
      <c r="I56" s="427">
        <f>'9'!I56+'8'!I56+'7'!I56</f>
        <v>3565.8780000000002</v>
      </c>
      <c r="J56" s="427">
        <f>'9'!J56+'8'!J56+'7'!J56</f>
        <v>0</v>
      </c>
      <c r="K56" s="427">
        <f>'9'!K56+'8'!K56+'7'!K56</f>
        <v>12415.061</v>
      </c>
      <c r="L56" s="427">
        <f>'9'!L56+'8'!L56+'7'!L56</f>
        <v>6064.2359999999999</v>
      </c>
      <c r="M56" s="428">
        <f>'9'!M56+'8'!M56+'7'!M56</f>
        <v>2002.867</v>
      </c>
      <c r="N56" s="407">
        <f>'9'!N56+'8'!N56+'7'!N56</f>
        <v>49666.314000000006</v>
      </c>
      <c r="P56" s="635"/>
      <c r="Q56" s="637"/>
    </row>
    <row r="57" spans="1:17" ht="14.25" x14ac:dyDescent="0.3">
      <c r="A57" s="408" t="s">
        <v>367</v>
      </c>
      <c r="B57" s="596">
        <f>'9'!B57+'8'!B57+'7'!B57</f>
        <v>2855.3530000000001</v>
      </c>
      <c r="C57" s="430">
        <f>'9'!C57+'8'!C57+'7'!C57</f>
        <v>-3034.98</v>
      </c>
      <c r="D57" s="430">
        <f>'9'!D57+'8'!D57+'7'!D57</f>
        <v>0</v>
      </c>
      <c r="E57" s="430">
        <f>'9'!E57+'8'!E57+'7'!E57</f>
        <v>0</v>
      </c>
      <c r="F57" s="430">
        <f>'9'!F57+'8'!F57+'7'!F57</f>
        <v>0</v>
      </c>
      <c r="G57" s="430">
        <f>'9'!G57+'8'!G57+'7'!G57</f>
        <v>0</v>
      </c>
      <c r="H57" s="430">
        <f>'9'!H57+'8'!H57+'7'!H57</f>
        <v>0</v>
      </c>
      <c r="I57" s="430">
        <f>'9'!I57+'8'!I57+'7'!I57</f>
        <v>33.121000000000002</v>
      </c>
      <c r="J57" s="430">
        <f>'9'!J57+'8'!J57+'7'!J57</f>
        <v>0</v>
      </c>
      <c r="K57" s="430">
        <f>'9'!K57+'8'!K57+'7'!K57</f>
        <v>0</v>
      </c>
      <c r="L57" s="430">
        <f>'9'!L57+'8'!L57+'7'!L57</f>
        <v>0</v>
      </c>
      <c r="M57" s="431">
        <f>'9'!M57+'8'!M57+'7'!M57</f>
        <v>5296.0940000000001</v>
      </c>
      <c r="N57" s="409">
        <f>'9'!N57+'8'!N57+'7'!N57</f>
        <v>5149.5879999999997</v>
      </c>
      <c r="P57" s="635"/>
      <c r="Q57" s="637"/>
    </row>
    <row r="58" spans="1:17" ht="14.25" x14ac:dyDescent="0.3">
      <c r="A58" s="408" t="s">
        <v>183</v>
      </c>
      <c r="B58" s="596">
        <f>'9'!B58+'8'!B58+'7'!B58</f>
        <v>2231.636</v>
      </c>
      <c r="C58" s="430">
        <f>'9'!C58+'8'!C58+'7'!C58</f>
        <v>-36.377000000000002</v>
      </c>
      <c r="D58" s="430">
        <f>'9'!D58+'8'!D58+'7'!D58</f>
        <v>-142.6</v>
      </c>
      <c r="E58" s="430">
        <f>'9'!E58+'8'!E58+'7'!E58</f>
        <v>696.09100000000001</v>
      </c>
      <c r="F58" s="430">
        <f>'9'!F58+'8'!F58+'7'!F58</f>
        <v>0</v>
      </c>
      <c r="G58" s="430">
        <f>'9'!G58+'8'!G58+'7'!G58</f>
        <v>0</v>
      </c>
      <c r="H58" s="430">
        <f>'9'!H58+'8'!H58+'7'!H58</f>
        <v>0</v>
      </c>
      <c r="I58" s="430">
        <f>'9'!I58+'8'!I58+'7'!I58</f>
        <v>0</v>
      </c>
      <c r="J58" s="430">
        <f>'9'!J58+'8'!J58+'7'!J58</f>
        <v>-48.904000000000003</v>
      </c>
      <c r="K58" s="430">
        <f>'9'!K58+'8'!K58+'7'!K58</f>
        <v>-146</v>
      </c>
      <c r="L58" s="430">
        <f>'9'!L58+'8'!L58+'7'!L58</f>
        <v>1342.5219999999999</v>
      </c>
      <c r="M58" s="431">
        <f>'9'!M58+'8'!M58+'7'!M58</f>
        <v>1411.104</v>
      </c>
      <c r="N58" s="409">
        <f>'9'!N58+'8'!N58+'7'!N58</f>
        <v>5307.4719999999998</v>
      </c>
      <c r="P58" s="635"/>
      <c r="Q58" s="637"/>
    </row>
    <row r="59" spans="1:17" ht="14.25" x14ac:dyDescent="0.3">
      <c r="A59" s="408" t="s">
        <v>385</v>
      </c>
      <c r="B59" s="596">
        <f>'9'!B59+'8'!B59+'7'!B59</f>
        <v>0</v>
      </c>
      <c r="C59" s="430">
        <f>'9'!C59+'8'!C59+'7'!C59</f>
        <v>0</v>
      </c>
      <c r="D59" s="430">
        <f>'9'!D59+'8'!D59+'7'!D59</f>
        <v>0</v>
      </c>
      <c r="E59" s="430">
        <f>'9'!E59+'8'!E59+'7'!E59</f>
        <v>0</v>
      </c>
      <c r="F59" s="430">
        <f>'9'!F59+'8'!F59+'7'!F59</f>
        <v>0</v>
      </c>
      <c r="G59" s="430">
        <f>'9'!G59+'8'!G59+'7'!G59</f>
        <v>0</v>
      </c>
      <c r="H59" s="430">
        <f>'9'!H59+'8'!H59+'7'!H59</f>
        <v>0</v>
      </c>
      <c r="I59" s="430">
        <f>'9'!I59+'8'!I59+'7'!I59</f>
        <v>0</v>
      </c>
      <c r="J59" s="430">
        <f>'9'!J59+'8'!J59+'7'!J59</f>
        <v>0</v>
      </c>
      <c r="K59" s="430">
        <f>'9'!K59+'8'!K59+'7'!K59</f>
        <v>0</v>
      </c>
      <c r="L59" s="430">
        <f>'9'!L59+'8'!L59+'7'!L59</f>
        <v>0</v>
      </c>
      <c r="M59" s="431">
        <f>'9'!M59+'8'!M59+'7'!M59</f>
        <v>0</v>
      </c>
      <c r="N59" s="409">
        <f>'9'!N59+'8'!N59+'7'!N59</f>
        <v>0</v>
      </c>
      <c r="P59" s="635"/>
      <c r="Q59" s="637"/>
    </row>
    <row r="60" spans="1:17" ht="14.25" x14ac:dyDescent="0.3">
      <c r="A60" s="408" t="s">
        <v>368</v>
      </c>
      <c r="B60" s="596">
        <f>'9'!B60+'8'!B60+'7'!B60</f>
        <v>46978.077000000005</v>
      </c>
      <c r="C60" s="430">
        <f>'9'!C60+'8'!C60+'7'!C60</f>
        <v>0</v>
      </c>
      <c r="D60" s="430">
        <f>'9'!D60+'8'!D60+'7'!D60</f>
        <v>86692.652000000002</v>
      </c>
      <c r="E60" s="430">
        <f>'9'!E60+'8'!E60+'7'!E60</f>
        <v>63348.836000000003</v>
      </c>
      <c r="F60" s="430">
        <f>'9'!F60+'8'!F60+'7'!F60</f>
        <v>-13471.998</v>
      </c>
      <c r="G60" s="430">
        <f>'9'!G60+'8'!G60+'7'!G60</f>
        <v>2408.0309999999999</v>
      </c>
      <c r="H60" s="430">
        <f>'9'!H60+'8'!H60+'7'!H60</f>
        <v>-7649.5259999999998</v>
      </c>
      <c r="I60" s="430">
        <f>'9'!I60+'8'!I60+'7'!I60</f>
        <v>-1263.4490000000001</v>
      </c>
      <c r="J60" s="430">
        <f>'9'!J60+'8'!J60+'7'!J60</f>
        <v>19461.562999999998</v>
      </c>
      <c r="K60" s="430">
        <f>'9'!K60+'8'!K60+'7'!K60</f>
        <v>7526.4</v>
      </c>
      <c r="L60" s="430">
        <f>'9'!L60+'8'!L60+'7'!L60</f>
        <v>14675.994000000001</v>
      </c>
      <c r="M60" s="431">
        <f>'9'!M60+'8'!M60+'7'!M60</f>
        <v>6506.4459999999999</v>
      </c>
      <c r="N60" s="409">
        <f>'9'!N60+'8'!N60+'7'!N60</f>
        <v>225213.02600000001</v>
      </c>
      <c r="P60" s="635"/>
      <c r="Q60" s="637"/>
    </row>
    <row r="61" spans="1:17" ht="14.25" x14ac:dyDescent="0.3">
      <c r="A61" s="408" t="s">
        <v>369</v>
      </c>
      <c r="B61" s="596">
        <f>'9'!B61+'8'!B61+'7'!B61</f>
        <v>13336.424000000001</v>
      </c>
      <c r="C61" s="430">
        <f>'9'!C61+'8'!C61+'7'!C61</f>
        <v>4392.7520000000004</v>
      </c>
      <c r="D61" s="430">
        <f>'9'!D61+'8'!D61+'7'!D61</f>
        <v>-1497.123</v>
      </c>
      <c r="E61" s="430">
        <f>'9'!E61+'8'!E61+'7'!E61</f>
        <v>0</v>
      </c>
      <c r="F61" s="430">
        <f>'9'!F61+'8'!F61+'7'!F61</f>
        <v>-4564.3990000000003</v>
      </c>
      <c r="G61" s="430">
        <f>'9'!G61+'8'!G61+'7'!G61</f>
        <v>-100.205</v>
      </c>
      <c r="H61" s="430">
        <f>'9'!H61+'8'!H61+'7'!H61</f>
        <v>1738.183</v>
      </c>
      <c r="I61" s="430">
        <f>'9'!I61+'8'!I61+'7'!I61</f>
        <v>-1802.547</v>
      </c>
      <c r="J61" s="430">
        <f>'9'!J61+'8'!J61+'7'!J61</f>
        <v>5948.9430000000002</v>
      </c>
      <c r="K61" s="430">
        <f>'9'!K61+'8'!K61+'7'!K61</f>
        <v>1831.3120000000001</v>
      </c>
      <c r="L61" s="430">
        <f>'9'!L61+'8'!L61+'7'!L61</f>
        <v>-771.61200000000008</v>
      </c>
      <c r="M61" s="431">
        <f>'9'!M61+'8'!M61+'7'!M61</f>
        <v>-865.83100000000002</v>
      </c>
      <c r="N61" s="409">
        <f>'9'!N61+'8'!N61+'7'!N61</f>
        <v>17645.897000000001</v>
      </c>
      <c r="P61" s="635"/>
      <c r="Q61" s="637"/>
    </row>
    <row r="62" spans="1:17" ht="14.25" x14ac:dyDescent="0.3">
      <c r="A62" s="408" t="s">
        <v>370</v>
      </c>
      <c r="B62" s="596">
        <f>'9'!B62+'8'!B62+'7'!B62</f>
        <v>0</v>
      </c>
      <c r="C62" s="430">
        <f>'9'!C62+'8'!C62+'7'!C62</f>
        <v>2517.172</v>
      </c>
      <c r="D62" s="430">
        <f>'9'!D62+'8'!D62+'7'!D62</f>
        <v>0</v>
      </c>
      <c r="E62" s="430">
        <f>'9'!E62+'8'!E62+'7'!E62</f>
        <v>0</v>
      </c>
      <c r="F62" s="430">
        <f>'9'!F62+'8'!F62+'7'!F62</f>
        <v>39.466000000000001</v>
      </c>
      <c r="G62" s="430">
        <f>'9'!G62+'8'!G62+'7'!G62</f>
        <v>4510.1279999999997</v>
      </c>
      <c r="H62" s="430">
        <f>'9'!H62+'8'!H62+'7'!H62</f>
        <v>0</v>
      </c>
      <c r="I62" s="430">
        <f>'9'!I62+'8'!I62+'7'!I62</f>
        <v>0</v>
      </c>
      <c r="J62" s="430">
        <f>'9'!J62+'8'!J62+'7'!J62</f>
        <v>2842.5329999999999</v>
      </c>
      <c r="K62" s="430">
        <f>'9'!K62+'8'!K62+'7'!K62</f>
        <v>278.43700000000001</v>
      </c>
      <c r="L62" s="430">
        <f>'9'!L62+'8'!L62+'7'!L62</f>
        <v>0</v>
      </c>
      <c r="M62" s="431">
        <f>'9'!M62+'8'!M62+'7'!M62</f>
        <v>1481.5550000000001</v>
      </c>
      <c r="N62" s="409">
        <f>'9'!N62+'8'!N62+'7'!N62</f>
        <v>11669.290999999999</v>
      </c>
      <c r="P62" s="635"/>
      <c r="Q62" s="637"/>
    </row>
    <row r="63" spans="1:17" ht="14.25" x14ac:dyDescent="0.3">
      <c r="A63" s="408" t="s">
        <v>155</v>
      </c>
      <c r="B63" s="596">
        <f>'9'!B63+'8'!B63+'7'!B63</f>
        <v>16322.907999999999</v>
      </c>
      <c r="C63" s="430">
        <f>'9'!C63+'8'!C63+'7'!C63</f>
        <v>15946.055</v>
      </c>
      <c r="D63" s="430">
        <f>'9'!D63+'8'!D63+'7'!D63</f>
        <v>11879.92</v>
      </c>
      <c r="E63" s="430">
        <f>'9'!E63+'8'!E63+'7'!E63</f>
        <v>9381.8490000000002</v>
      </c>
      <c r="F63" s="430">
        <f>'9'!F63+'8'!F63+'7'!F63</f>
        <v>11024.687</v>
      </c>
      <c r="G63" s="430">
        <f>'9'!G63+'8'!G63+'7'!G63</f>
        <v>3784.0309999999999</v>
      </c>
      <c r="H63" s="430">
        <f>'9'!H63+'8'!H63+'7'!H63</f>
        <v>8374.0660000000007</v>
      </c>
      <c r="I63" s="430">
        <f>'9'!I63+'8'!I63+'7'!I63</f>
        <v>9560.6190000000006</v>
      </c>
      <c r="J63" s="430">
        <f>'9'!J63+'8'!J63+'7'!J63</f>
        <v>15382.057000000001</v>
      </c>
      <c r="K63" s="430">
        <f>'9'!K63+'8'!K63+'7'!K63</f>
        <v>20928</v>
      </c>
      <c r="L63" s="430">
        <f>'9'!L63+'8'!L63+'7'!L63</f>
        <v>13607.968000000001</v>
      </c>
      <c r="M63" s="431">
        <f>'9'!M63+'8'!M63+'7'!M63</f>
        <v>15080.373</v>
      </c>
      <c r="N63" s="409">
        <f>'9'!N63+'8'!N63+'7'!N63</f>
        <v>151272.533</v>
      </c>
      <c r="P63" s="635"/>
      <c r="Q63" s="637"/>
    </row>
    <row r="64" spans="1:17" ht="14.25" x14ac:dyDescent="0.3">
      <c r="A64" s="408" t="s">
        <v>371</v>
      </c>
      <c r="B64" s="596">
        <f>'9'!B64+'8'!B64+'7'!B64</f>
        <v>0</v>
      </c>
      <c r="C64" s="430">
        <f>'9'!C64+'8'!C64+'7'!C64</f>
        <v>0</v>
      </c>
      <c r="D64" s="430">
        <f>'9'!D64+'8'!D64+'7'!D64</f>
        <v>0</v>
      </c>
      <c r="E64" s="430">
        <f>'9'!E64+'8'!E64+'7'!E64</f>
        <v>0</v>
      </c>
      <c r="F64" s="430">
        <f>'9'!F64+'8'!F64+'7'!F64</f>
        <v>0</v>
      </c>
      <c r="G64" s="430">
        <f>'9'!G64+'8'!G64+'7'!G64</f>
        <v>475.17700000000002</v>
      </c>
      <c r="H64" s="430">
        <f>'9'!H64+'8'!H64+'7'!H64</f>
        <v>5.6550000000000002</v>
      </c>
      <c r="I64" s="430">
        <f>'9'!I64+'8'!I64+'7'!I64</f>
        <v>638.73599999999999</v>
      </c>
      <c r="J64" s="430">
        <f>'9'!J64+'8'!J64+'7'!J64</f>
        <v>-1.2949999999999999</v>
      </c>
      <c r="K64" s="430">
        <f>'9'!K64+'8'!K64+'7'!K64</f>
        <v>0</v>
      </c>
      <c r="L64" s="430">
        <f>'9'!L64+'8'!L64+'7'!L64</f>
        <v>-397.65899999999999</v>
      </c>
      <c r="M64" s="431">
        <f>'9'!M64+'8'!M64+'7'!M64</f>
        <v>-1E-3</v>
      </c>
      <c r="N64" s="409">
        <f>'9'!N64+'8'!N64+'7'!N64</f>
        <v>720.61299999999994</v>
      </c>
      <c r="P64" s="635"/>
      <c r="Q64" s="637"/>
    </row>
    <row r="65" spans="1:17" ht="14.25" x14ac:dyDescent="0.3">
      <c r="A65" s="408" t="s">
        <v>372</v>
      </c>
      <c r="B65" s="596">
        <f>'9'!B65+'8'!B65+'7'!B65</f>
        <v>1802.7449999999999</v>
      </c>
      <c r="C65" s="430">
        <f>'9'!C65+'8'!C65+'7'!C65</f>
        <v>851.16499999999996</v>
      </c>
      <c r="D65" s="430">
        <f>'9'!D65+'8'!D65+'7'!D65</f>
        <v>593.31100000000004</v>
      </c>
      <c r="E65" s="430">
        <f>'9'!E65+'8'!E65+'7'!E65</f>
        <v>5899.5519999999997</v>
      </c>
      <c r="F65" s="430">
        <f>'9'!F65+'8'!F65+'7'!F65</f>
        <v>0</v>
      </c>
      <c r="G65" s="430">
        <f>'9'!G65+'8'!G65+'7'!G65</f>
        <v>6811.0680000000002</v>
      </c>
      <c r="H65" s="430">
        <f>'9'!H65+'8'!H65+'7'!H65</f>
        <v>2601.3690000000001</v>
      </c>
      <c r="I65" s="430">
        <f>'9'!I65+'8'!I65+'7'!I65</f>
        <v>3138.1909999999998</v>
      </c>
      <c r="J65" s="430">
        <f>'9'!J65+'8'!J65+'7'!J65</f>
        <v>0</v>
      </c>
      <c r="K65" s="430">
        <f>'9'!K65+'8'!K65+'7'!K65</f>
        <v>6698.8</v>
      </c>
      <c r="L65" s="430">
        <f>'9'!L65+'8'!L65+'7'!L65</f>
        <v>4116.9070000000002</v>
      </c>
      <c r="M65" s="431">
        <f>'9'!M65+'8'!M65+'7'!M65</f>
        <v>0</v>
      </c>
      <c r="N65" s="409">
        <f>'9'!N65+'8'!N65+'7'!N65</f>
        <v>32513.108</v>
      </c>
      <c r="P65" s="635"/>
      <c r="Q65" s="637"/>
    </row>
    <row r="66" spans="1:17" ht="14.25" x14ac:dyDescent="0.3">
      <c r="A66" s="408" t="s">
        <v>373</v>
      </c>
      <c r="B66" s="596">
        <f>'9'!B66+'8'!B66+'7'!B66</f>
        <v>0</v>
      </c>
      <c r="C66" s="430">
        <f>'9'!C66+'8'!C66+'7'!C66</f>
        <v>19.882999999999999</v>
      </c>
      <c r="D66" s="430">
        <f>'9'!D66+'8'!D66+'7'!D66</f>
        <v>144.03299999999999</v>
      </c>
      <c r="E66" s="430">
        <f>'9'!E66+'8'!E66+'7'!E66</f>
        <v>1381.7380000000001</v>
      </c>
      <c r="F66" s="430">
        <f>'9'!F66+'8'!F66+'7'!F66</f>
        <v>374.33499999999998</v>
      </c>
      <c r="G66" s="430">
        <f>'9'!G66+'8'!G66+'7'!G66</f>
        <v>0</v>
      </c>
      <c r="H66" s="430">
        <f>'9'!H66+'8'!H66+'7'!H66</f>
        <v>732.26599999999996</v>
      </c>
      <c r="I66" s="430">
        <f>'9'!I66+'8'!I66+'7'!I66</f>
        <v>1509.162</v>
      </c>
      <c r="J66" s="430">
        <f>'9'!J66+'8'!J66+'7'!J66</f>
        <v>0</v>
      </c>
      <c r="K66" s="430">
        <f>'9'!K66+'8'!K66+'7'!K66</f>
        <v>2036.5</v>
      </c>
      <c r="L66" s="430">
        <f>'9'!L66+'8'!L66+'7'!L66</f>
        <v>1308.096</v>
      </c>
      <c r="M66" s="431">
        <f>'9'!M66+'8'!M66+'7'!M66</f>
        <v>0</v>
      </c>
      <c r="N66" s="409">
        <f>'9'!N66+'8'!N66+'7'!N66</f>
        <v>7506.0129999999999</v>
      </c>
      <c r="P66" s="635"/>
      <c r="Q66" s="637"/>
    </row>
    <row r="67" spans="1:17" ht="14.25" x14ac:dyDescent="0.3">
      <c r="A67" s="408" t="s">
        <v>403</v>
      </c>
      <c r="B67" s="596">
        <f>'9'!B67+'8'!B67+'7'!B67</f>
        <v>0</v>
      </c>
      <c r="C67" s="430">
        <f>'9'!C67+'8'!C67+'7'!C67</f>
        <v>0</v>
      </c>
      <c r="D67" s="430">
        <f>'9'!D67+'8'!D67+'7'!D67</f>
        <v>0</v>
      </c>
      <c r="E67" s="430">
        <f>'9'!E67+'8'!E67+'7'!E67</f>
        <v>0</v>
      </c>
      <c r="F67" s="430">
        <f>'9'!F67+'8'!F67+'7'!F67</f>
        <v>0</v>
      </c>
      <c r="G67" s="430">
        <f>'9'!G67+'8'!G67+'7'!G67</f>
        <v>0</v>
      </c>
      <c r="H67" s="430">
        <f>'9'!H67+'8'!H67+'7'!H67</f>
        <v>0</v>
      </c>
      <c r="I67" s="430">
        <f>'9'!I67+'8'!I67+'7'!I67</f>
        <v>0</v>
      </c>
      <c r="J67" s="430">
        <f>'9'!J67+'8'!J67+'7'!J67</f>
        <v>0</v>
      </c>
      <c r="K67" s="430">
        <f>'9'!K67+'8'!K67+'7'!K67</f>
        <v>0</v>
      </c>
      <c r="L67" s="430">
        <f>'9'!L67+'8'!L67+'7'!L67</f>
        <v>0</v>
      </c>
      <c r="M67" s="431">
        <f>'9'!M67+'8'!M67+'7'!M67</f>
        <v>0</v>
      </c>
      <c r="N67" s="409">
        <f>'9'!N67+'8'!N67+'7'!N67</f>
        <v>0</v>
      </c>
      <c r="P67" s="635"/>
      <c r="Q67" s="637"/>
    </row>
    <row r="68" spans="1:17" ht="15" thickBot="1" x14ac:dyDescent="0.35">
      <c r="A68" s="410" t="s">
        <v>374</v>
      </c>
      <c r="B68" s="605">
        <f>'9'!B68+'8'!B68+'7'!B68</f>
        <v>10196.246999999999</v>
      </c>
      <c r="C68" s="433">
        <f>'9'!C68+'8'!C68+'7'!C68</f>
        <v>9686.0059999999994</v>
      </c>
      <c r="D68" s="433">
        <f>'9'!D68+'8'!D68+'7'!D68</f>
        <v>5263.38</v>
      </c>
      <c r="E68" s="433">
        <f>'9'!E68+'8'!E68+'7'!E68</f>
        <v>468.791</v>
      </c>
      <c r="F68" s="433">
        <f>'9'!F68+'8'!F68+'7'!F68</f>
        <v>9948.3880000000008</v>
      </c>
      <c r="G68" s="433">
        <f>'9'!G68+'8'!G68+'7'!G68</f>
        <v>3357.971</v>
      </c>
      <c r="H68" s="433">
        <f>'9'!H68+'8'!H68+'7'!H68</f>
        <v>11612.15</v>
      </c>
      <c r="I68" s="433">
        <f>'9'!I68+'8'!I68+'7'!I68</f>
        <v>9573.6020000000008</v>
      </c>
      <c r="J68" s="433">
        <f>'9'!J68+'8'!J68+'7'!J68</f>
        <v>8869.5439999999999</v>
      </c>
      <c r="K68" s="433">
        <f>'9'!K68+'8'!K68+'7'!K68</f>
        <v>12166.429</v>
      </c>
      <c r="L68" s="433">
        <f>'9'!L68+'8'!L68+'7'!L68</f>
        <v>7402.317</v>
      </c>
      <c r="M68" s="434">
        <f>'9'!M68+'8'!M68+'7'!M68</f>
        <v>10401.762000000001</v>
      </c>
      <c r="N68" s="411">
        <f>'9'!N68+'8'!N68+'7'!N68</f>
        <v>98946.587</v>
      </c>
      <c r="P68" s="635"/>
      <c r="Q68" s="637"/>
    </row>
    <row r="69" spans="1:17" ht="14.25" thickBot="1" x14ac:dyDescent="0.3">
      <c r="A69" s="404" t="s">
        <v>375</v>
      </c>
      <c r="B69" s="604">
        <f>'9'!B69+'8'!B69+'7'!B69</f>
        <v>1933.364</v>
      </c>
      <c r="C69" s="424">
        <f>'9'!C69+'8'!C69+'7'!C69</f>
        <v>1735.6770000000001</v>
      </c>
      <c r="D69" s="424">
        <f>'9'!D69+'8'!D69+'7'!D69</f>
        <v>0</v>
      </c>
      <c r="E69" s="424">
        <f>'9'!E69+'8'!E69+'7'!E69</f>
        <v>2599.6400000000003</v>
      </c>
      <c r="F69" s="424">
        <f>'9'!F69+'8'!F69+'7'!F69</f>
        <v>1245.7719999999999</v>
      </c>
      <c r="G69" s="424">
        <f>'9'!G69+'8'!G69+'7'!G69</f>
        <v>402.01400000000001</v>
      </c>
      <c r="H69" s="424">
        <f>'9'!H69+'8'!H69+'7'!H69</f>
        <v>831.77100000000007</v>
      </c>
      <c r="I69" s="424">
        <f>'9'!I69+'8'!I69+'7'!I69</f>
        <v>1317.2280000000001</v>
      </c>
      <c r="J69" s="424">
        <f>'9'!J69+'8'!J69+'7'!J69</f>
        <v>1081.8109999999999</v>
      </c>
      <c r="K69" s="424">
        <f>'9'!K69+'8'!K69+'7'!K69</f>
        <v>1348.1690000000001</v>
      </c>
      <c r="L69" s="424">
        <f>'9'!L69+'8'!L69+'7'!L69</f>
        <v>703.1110000000001</v>
      </c>
      <c r="M69" s="425">
        <f>'9'!M69+'8'!M69+'7'!M69</f>
        <v>2073.7049999999999</v>
      </c>
      <c r="N69" s="405">
        <f>'9'!N69+'8'!N69+'7'!N69</f>
        <v>15272.261999999999</v>
      </c>
      <c r="P69" s="636"/>
      <c r="Q69" s="637"/>
    </row>
    <row r="70" spans="1:17" ht="14.25" x14ac:dyDescent="0.3">
      <c r="A70" s="406" t="s">
        <v>184</v>
      </c>
      <c r="B70" s="596">
        <f>'9'!B70+'8'!B70+'7'!B70</f>
        <v>1532.674</v>
      </c>
      <c r="C70" s="430">
        <f>'9'!C70+'8'!C70+'7'!C70</f>
        <v>1283.192</v>
      </c>
      <c r="D70" s="430">
        <f>'9'!D70+'8'!D70+'7'!D70</f>
        <v>0</v>
      </c>
      <c r="E70" s="430">
        <f>'9'!E70+'8'!E70+'7'!E70</f>
        <v>1619.0550000000001</v>
      </c>
      <c r="F70" s="430">
        <f>'9'!F70+'8'!F70+'7'!F70</f>
        <v>696.01900000000001</v>
      </c>
      <c r="G70" s="430">
        <f>'9'!G70+'8'!G70+'7'!G70</f>
        <v>210.62299999999999</v>
      </c>
      <c r="H70" s="430">
        <f>'9'!H70+'8'!H70+'7'!H70</f>
        <v>750.35400000000004</v>
      </c>
      <c r="I70" s="430">
        <f>'9'!I70+'8'!I70+'7'!I70</f>
        <v>833.48500000000001</v>
      </c>
      <c r="J70" s="430">
        <f>'9'!J70+'8'!J70+'7'!J70</f>
        <v>519.85699999999997</v>
      </c>
      <c r="K70" s="430">
        <f>'9'!K70+'8'!K70+'7'!K70</f>
        <v>910.04100000000005</v>
      </c>
      <c r="L70" s="430">
        <f>'9'!L70+'8'!L70+'7'!L70</f>
        <v>257.30200000000002</v>
      </c>
      <c r="M70" s="431">
        <f>'9'!M70+'8'!M70+'7'!M70</f>
        <v>1599.877</v>
      </c>
      <c r="N70" s="409">
        <f>'9'!N70+'8'!N70+'7'!N70</f>
        <v>10212.478999999999</v>
      </c>
      <c r="P70" s="635"/>
      <c r="Q70" s="637"/>
    </row>
    <row r="71" spans="1:17" ht="14.25" x14ac:dyDescent="0.3">
      <c r="A71" s="408" t="s">
        <v>376</v>
      </c>
      <c r="B71" s="596">
        <f>'9'!B71+'8'!B71+'7'!B71</f>
        <v>0</v>
      </c>
      <c r="C71" s="430">
        <f>'9'!C71+'8'!C71+'7'!C71</f>
        <v>0</v>
      </c>
      <c r="D71" s="430">
        <f>'9'!D71+'8'!D71+'7'!D71</f>
        <v>0</v>
      </c>
      <c r="E71" s="430">
        <f>'9'!E71+'8'!E71+'7'!E71</f>
        <v>0</v>
      </c>
      <c r="F71" s="430">
        <f>'9'!F71+'8'!F71+'7'!F71</f>
        <v>0</v>
      </c>
      <c r="G71" s="430">
        <f>'9'!G71+'8'!G71+'7'!G71</f>
        <v>0</v>
      </c>
      <c r="H71" s="430">
        <f>'9'!H71+'8'!H71+'7'!H71</f>
        <v>0</v>
      </c>
      <c r="I71" s="430">
        <f>'9'!I71+'8'!I71+'7'!I71</f>
        <v>0</v>
      </c>
      <c r="J71" s="430">
        <f>'9'!J71+'8'!J71+'7'!J71</f>
        <v>0</v>
      </c>
      <c r="K71" s="430">
        <f>'9'!K71+'8'!K71+'7'!K71</f>
        <v>0</v>
      </c>
      <c r="L71" s="430">
        <f>'9'!L71+'8'!L71+'7'!L71</f>
        <v>0</v>
      </c>
      <c r="M71" s="431">
        <f>'9'!M71+'8'!M71+'7'!M71</f>
        <v>0</v>
      </c>
      <c r="N71" s="409">
        <f>'9'!N71+'8'!N71+'7'!N71</f>
        <v>0</v>
      </c>
      <c r="P71" s="635"/>
      <c r="Q71" s="637"/>
    </row>
    <row r="72" spans="1:17" ht="15" thickBot="1" x14ac:dyDescent="0.35">
      <c r="A72" s="410" t="s">
        <v>377</v>
      </c>
      <c r="B72" s="596">
        <f>'9'!B72+'8'!B72+'7'!B72</f>
        <v>400.69</v>
      </c>
      <c r="C72" s="430">
        <f>'9'!C72+'8'!C72+'7'!C72</f>
        <v>452.48500000000001</v>
      </c>
      <c r="D72" s="430">
        <f>'9'!D72+'8'!D72+'7'!D72</f>
        <v>0</v>
      </c>
      <c r="E72" s="430">
        <f>'9'!E72+'8'!E72+'7'!E72</f>
        <v>980.58500000000004</v>
      </c>
      <c r="F72" s="430">
        <f>'9'!F72+'8'!F72+'7'!F72</f>
        <v>549.75300000000004</v>
      </c>
      <c r="G72" s="430">
        <f>'9'!G72+'8'!G72+'7'!G72</f>
        <v>191.39099999999999</v>
      </c>
      <c r="H72" s="430">
        <f>'9'!H72+'8'!H72+'7'!H72</f>
        <v>81.417000000000002</v>
      </c>
      <c r="I72" s="430">
        <f>'9'!I72+'8'!I72+'7'!I72</f>
        <v>483.74299999999999</v>
      </c>
      <c r="J72" s="430">
        <f>'9'!J72+'8'!J72+'7'!J72</f>
        <v>561.95399999999995</v>
      </c>
      <c r="K72" s="430">
        <f>'9'!K72+'8'!K72+'7'!K72</f>
        <v>438.12799999999999</v>
      </c>
      <c r="L72" s="430">
        <f>'9'!L72+'8'!L72+'7'!L72</f>
        <v>445.80900000000003</v>
      </c>
      <c r="M72" s="431">
        <f>'9'!M72+'8'!M72+'7'!M72</f>
        <v>473.82799999999997</v>
      </c>
      <c r="N72" s="409">
        <f>'9'!N72+'8'!N72+'7'!N72</f>
        <v>5059.7829999999994</v>
      </c>
      <c r="P72" s="635"/>
      <c r="Q72" s="637"/>
    </row>
    <row r="73" spans="1:17" ht="14.25" thickBot="1" x14ac:dyDescent="0.3">
      <c r="A73" s="404" t="s">
        <v>185</v>
      </c>
      <c r="B73" s="604">
        <f>'9'!B73+'8'!B73+'7'!B73</f>
        <v>3572.8069999999989</v>
      </c>
      <c r="C73" s="424">
        <f>'9'!C73+'8'!C73+'7'!C73</f>
        <v>12570.360999999999</v>
      </c>
      <c r="D73" s="424">
        <f>'9'!D73+'8'!D73+'7'!D73</f>
        <v>-11430.740000000002</v>
      </c>
      <c r="E73" s="424">
        <f>'9'!E73+'8'!E73+'7'!E73</f>
        <v>1704.2</v>
      </c>
      <c r="F73" s="424">
        <f>'9'!F73+'8'!F73+'7'!F73</f>
        <v>0</v>
      </c>
      <c r="G73" s="424">
        <f>'9'!G73+'8'!G73+'7'!G73</f>
        <v>-0.86099999999999999</v>
      </c>
      <c r="H73" s="424">
        <f>'9'!H73+'8'!H73+'7'!H73</f>
        <v>-1.2190000000000001</v>
      </c>
      <c r="I73" s="424">
        <f>'9'!I73+'8'!I73+'7'!I73</f>
        <v>-8.7999999999999995E-2</v>
      </c>
      <c r="J73" s="424">
        <f>'9'!J73+'8'!J73+'7'!J73</f>
        <v>0</v>
      </c>
      <c r="K73" s="424">
        <f>'9'!K73+'8'!K73+'7'!K73</f>
        <v>0</v>
      </c>
      <c r="L73" s="424">
        <f>'9'!L73+'8'!L73+'7'!L73</f>
        <v>-72.760999999999996</v>
      </c>
      <c r="M73" s="425">
        <f>'9'!M73+'8'!M73+'7'!M73</f>
        <v>3506.3910000000001</v>
      </c>
      <c r="N73" s="405">
        <f>'9'!N73+'8'!N73+'7'!N73</f>
        <v>9848.09</v>
      </c>
      <c r="P73" s="636"/>
      <c r="Q73" s="637"/>
    </row>
    <row r="74" spans="1:17" ht="15" thickBot="1" x14ac:dyDescent="0.35">
      <c r="A74" s="584" t="s">
        <v>185</v>
      </c>
      <c r="B74" s="606">
        <f>'9'!B74+'8'!B74+'7'!B74</f>
        <v>3572.8069999999989</v>
      </c>
      <c r="C74" s="436">
        <f>'9'!C74+'8'!C74+'7'!C74</f>
        <v>12570.360999999999</v>
      </c>
      <c r="D74" s="436">
        <f>'9'!D74+'8'!D74+'7'!D74</f>
        <v>-11430.740000000002</v>
      </c>
      <c r="E74" s="436">
        <f>'9'!E74+'8'!E74+'7'!E74</f>
        <v>1704.2</v>
      </c>
      <c r="F74" s="436">
        <f>'9'!F74+'8'!F74+'7'!F74</f>
        <v>0</v>
      </c>
      <c r="G74" s="436">
        <f>'9'!G74+'8'!G74+'7'!G74</f>
        <v>-0.86099999999999999</v>
      </c>
      <c r="H74" s="436">
        <f>'9'!H74+'8'!H74+'7'!H74</f>
        <v>-1.2190000000000001</v>
      </c>
      <c r="I74" s="436">
        <f>'9'!I74+'8'!I74+'7'!I74</f>
        <v>-8.7999999999999995E-2</v>
      </c>
      <c r="J74" s="436">
        <f>'9'!J74+'8'!J74+'7'!J74</f>
        <v>0</v>
      </c>
      <c r="K74" s="436">
        <f>'9'!K74+'8'!K74+'7'!K74</f>
        <v>0</v>
      </c>
      <c r="L74" s="436">
        <f>'9'!L74+'8'!L74+'7'!L74</f>
        <v>-72.760999999999996</v>
      </c>
      <c r="M74" s="437">
        <f>'9'!M74+'8'!M74+'7'!M74</f>
        <v>3506.3910000000001</v>
      </c>
      <c r="N74" s="413">
        <f>'9'!N74+'8'!N74+'7'!N74</f>
        <v>9848.09</v>
      </c>
      <c r="P74" s="635"/>
      <c r="Q74" s="637"/>
    </row>
    <row r="75" spans="1:17" ht="14.25" thickBot="1" x14ac:dyDescent="0.3">
      <c r="A75" s="417" t="s">
        <v>15</v>
      </c>
      <c r="B75" s="607">
        <f>'9'!B75+'8'!B75+'7'!B75</f>
        <v>1084420.33</v>
      </c>
      <c r="C75" s="442">
        <f>'9'!C75+'8'!C75+'7'!C75</f>
        <v>1011424.8329999999</v>
      </c>
      <c r="D75" s="442">
        <f>'9'!D75+'8'!D75+'7'!D75</f>
        <v>990538.71699999995</v>
      </c>
      <c r="E75" s="442">
        <f>'9'!E75+'8'!E75+'7'!E75</f>
        <v>733310.70299999998</v>
      </c>
      <c r="F75" s="442">
        <f>'9'!F75+'8'!F75+'7'!F75</f>
        <v>648458.80000000005</v>
      </c>
      <c r="G75" s="442">
        <f>'9'!G75+'8'!G75+'7'!G75</f>
        <v>506415.66800000001</v>
      </c>
      <c r="H75" s="442">
        <f>'9'!H75+'8'!H75+'7'!H75</f>
        <v>519007.70999999996</v>
      </c>
      <c r="I75" s="442">
        <f>'9'!I75+'8'!I75+'7'!I75</f>
        <v>613919.84699999983</v>
      </c>
      <c r="J75" s="442">
        <f>'9'!J75+'8'!J75+'7'!J75</f>
        <v>900693.68699999992</v>
      </c>
      <c r="K75" s="442">
        <f>'9'!K75+'8'!K75+'7'!K75</f>
        <v>1106964.192</v>
      </c>
      <c r="L75" s="442">
        <f>'9'!L75+'8'!L75+'7'!L75</f>
        <v>899001.78300000005</v>
      </c>
      <c r="M75" s="443">
        <f>'9'!M75+'8'!M75+'7'!M75</f>
        <v>1003709.682</v>
      </c>
      <c r="N75" s="418">
        <f>'9'!N75+'8'!N75+'7'!N75</f>
        <v>10017865.952000001</v>
      </c>
      <c r="P75" s="638"/>
      <c r="Q75" s="637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K63"/>
  <sheetViews>
    <sheetView zoomScale="115" zoomScaleNormal="115" workbookViewId="0">
      <selection activeCell="M39" sqref="M39"/>
    </sheetView>
  </sheetViews>
  <sheetFormatPr baseColWidth="10" defaultRowHeight="13.5" x14ac:dyDescent="0.25"/>
  <cols>
    <col min="1" max="1" width="28.28515625" style="8" customWidth="1"/>
    <col min="2" max="2" width="32.85546875" style="8" customWidth="1"/>
    <col min="3" max="3" width="32.140625" style="8" customWidth="1"/>
    <col min="4" max="4" width="14.28515625" style="8" customWidth="1"/>
    <col min="5" max="5" width="20.28515625" style="8" customWidth="1"/>
    <col min="6" max="6" width="14.5703125" style="8" customWidth="1"/>
    <col min="7" max="7" width="13.85546875" style="8" bestFit="1" customWidth="1"/>
    <col min="8" max="8" width="16.42578125" style="8" customWidth="1"/>
    <col min="9" max="9" width="15.7109375" style="8" bestFit="1" customWidth="1"/>
    <col min="10" max="10" width="24.5703125" style="8" bestFit="1" customWidth="1"/>
    <col min="11" max="16384" width="11.42578125" style="8"/>
  </cols>
  <sheetData>
    <row r="1" spans="1:10" x14ac:dyDescent="0.25">
      <c r="B1" s="14"/>
      <c r="C1" s="15" t="s">
        <v>471</v>
      </c>
      <c r="D1" s="14"/>
      <c r="E1" s="14"/>
      <c r="F1" s="14"/>
      <c r="G1" s="14"/>
      <c r="H1" s="14"/>
    </row>
    <row r="2" spans="1:10" x14ac:dyDescent="0.25">
      <c r="B2" s="14"/>
      <c r="C2" s="16"/>
      <c r="D2" s="16"/>
      <c r="E2" s="16"/>
      <c r="F2" s="16"/>
      <c r="G2" s="16"/>
      <c r="H2" s="14"/>
    </row>
    <row r="3" spans="1:10" x14ac:dyDescent="0.25">
      <c r="B3" s="15" t="s">
        <v>175</v>
      </c>
      <c r="C3" s="14"/>
      <c r="D3" s="14"/>
      <c r="E3" s="14"/>
      <c r="F3" s="14"/>
      <c r="G3" s="14"/>
      <c r="H3" s="14"/>
    </row>
    <row r="4" spans="1:10" x14ac:dyDescent="0.25">
      <c r="B4" s="16"/>
      <c r="C4" s="16"/>
      <c r="D4" s="16"/>
      <c r="E4" s="16"/>
      <c r="F4" s="17"/>
      <c r="G4" s="14"/>
      <c r="H4" s="14"/>
    </row>
    <row r="5" spans="1:10" x14ac:dyDescent="0.25">
      <c r="B5" s="18" t="s">
        <v>127</v>
      </c>
      <c r="C5" s="17"/>
      <c r="D5" s="17"/>
      <c r="E5" s="17"/>
      <c r="F5" s="17"/>
      <c r="G5" s="14"/>
    </row>
    <row r="6" spans="1:10" x14ac:dyDescent="0.25">
      <c r="B6" s="14"/>
      <c r="C6" s="14"/>
      <c r="D6" s="14"/>
      <c r="E6" s="14"/>
      <c r="F6" s="14"/>
      <c r="G6" s="14"/>
    </row>
    <row r="7" spans="1:10" x14ac:dyDescent="0.25">
      <c r="B7" s="14"/>
      <c r="C7" s="489"/>
      <c r="D7" s="490" t="s">
        <v>128</v>
      </c>
      <c r="E7" s="490" t="s">
        <v>287</v>
      </c>
      <c r="F7" s="490"/>
      <c r="G7" s="19"/>
    </row>
    <row r="8" spans="1:10" x14ac:dyDescent="0.25">
      <c r="A8" s="28"/>
      <c r="B8" s="60"/>
      <c r="C8" s="491" t="s">
        <v>129</v>
      </c>
      <c r="D8" s="492" t="s">
        <v>130</v>
      </c>
      <c r="E8" s="492" t="s">
        <v>131</v>
      </c>
      <c r="F8" s="492" t="s">
        <v>32</v>
      </c>
      <c r="G8" s="23"/>
    </row>
    <row r="9" spans="1:10" ht="16.5" customHeight="1" x14ac:dyDescent="0.25">
      <c r="A9" s="28"/>
      <c r="B9" s="60"/>
      <c r="C9" s="493" t="s">
        <v>80</v>
      </c>
      <c r="D9" s="492" t="s">
        <v>190</v>
      </c>
      <c r="E9" s="492" t="s">
        <v>132</v>
      </c>
      <c r="F9" s="494"/>
      <c r="G9" s="23"/>
      <c r="H9" s="30"/>
    </row>
    <row r="10" spans="1:10" ht="20.100000000000001" customHeight="1" x14ac:dyDescent="0.25">
      <c r="A10" s="28"/>
      <c r="B10" s="28"/>
      <c r="C10" s="173" t="s">
        <v>162</v>
      </c>
      <c r="D10" s="203">
        <f>+'13'!N5</f>
        <v>37575.006999999998</v>
      </c>
      <c r="E10" s="203">
        <f>+'19'!N5</f>
        <v>2394648.8199999998</v>
      </c>
      <c r="F10" s="204">
        <f>SUM(D10:E10)</f>
        <v>2432223.827</v>
      </c>
      <c r="G10" s="373"/>
      <c r="H10" s="370"/>
      <c r="I10" s="376"/>
      <c r="J10" s="20"/>
    </row>
    <row r="11" spans="1:10" ht="20.100000000000001" customHeight="1" x14ac:dyDescent="0.25">
      <c r="A11" s="28"/>
      <c r="B11" s="182"/>
      <c r="C11" s="173" t="s">
        <v>163</v>
      </c>
      <c r="D11" s="203">
        <f>+'13'!N6</f>
        <v>0</v>
      </c>
      <c r="E11" s="203">
        <f>+'19'!N6</f>
        <v>1066104.78</v>
      </c>
      <c r="F11" s="204">
        <f t="shared" ref="F11:F24" si="0">SUM(D11:E11)</f>
        <v>1066104.78</v>
      </c>
      <c r="G11" s="374"/>
      <c r="H11" s="370"/>
      <c r="I11" s="376"/>
      <c r="J11" s="20"/>
    </row>
    <row r="12" spans="1:10" ht="20.100000000000001" customHeight="1" x14ac:dyDescent="0.25">
      <c r="A12" s="28"/>
      <c r="B12" s="182"/>
      <c r="C12" s="173" t="s">
        <v>164</v>
      </c>
      <c r="D12" s="203">
        <f>+'13'!N7</f>
        <v>14655.6</v>
      </c>
      <c r="E12" s="203">
        <f>+'19'!N7</f>
        <v>414842.94</v>
      </c>
      <c r="F12" s="204">
        <f t="shared" si="0"/>
        <v>429498.54</v>
      </c>
      <c r="G12" s="373"/>
      <c r="H12" s="370"/>
      <c r="I12" s="376"/>
      <c r="J12" s="20"/>
    </row>
    <row r="13" spans="1:10" ht="17.25" customHeight="1" x14ac:dyDescent="0.25">
      <c r="A13" s="28"/>
      <c r="B13" s="182"/>
      <c r="C13" s="466" t="s">
        <v>186</v>
      </c>
      <c r="D13" s="203">
        <f>+'13'!N8</f>
        <v>0</v>
      </c>
      <c r="E13" s="203">
        <f>+'19'!N8</f>
        <v>4233.37</v>
      </c>
      <c r="F13" s="204">
        <f t="shared" si="0"/>
        <v>4233.37</v>
      </c>
      <c r="G13" s="374"/>
      <c r="H13" s="370"/>
      <c r="I13" s="376"/>
      <c r="J13" s="20"/>
    </row>
    <row r="14" spans="1:10" ht="20.100000000000001" customHeight="1" x14ac:dyDescent="0.25">
      <c r="A14" s="28"/>
      <c r="B14" s="182"/>
      <c r="C14" s="173" t="s">
        <v>165</v>
      </c>
      <c r="D14" s="203">
        <f>+'13'!N9</f>
        <v>2376.9239999999995</v>
      </c>
      <c r="E14" s="203">
        <f>+'19'!N9</f>
        <v>897446.63</v>
      </c>
      <c r="F14" s="204">
        <f t="shared" si="0"/>
        <v>899823.554</v>
      </c>
      <c r="G14" s="373"/>
      <c r="H14" s="370"/>
      <c r="I14" s="376"/>
      <c r="J14" s="20"/>
    </row>
    <row r="15" spans="1:10" ht="20.100000000000001" customHeight="1" x14ac:dyDescent="0.25">
      <c r="A15" s="28"/>
      <c r="B15" s="182"/>
      <c r="C15" s="173" t="s">
        <v>166</v>
      </c>
      <c r="D15" s="203">
        <f>+'13'!N10</f>
        <v>2485.4319999999998</v>
      </c>
      <c r="E15" s="372">
        <f>+'19'!N10</f>
        <v>166980.04999999999</v>
      </c>
      <c r="F15" s="204">
        <f t="shared" si="0"/>
        <v>169465.48199999999</v>
      </c>
      <c r="G15" s="371"/>
      <c r="H15" s="370"/>
      <c r="I15" s="376"/>
      <c r="J15" s="20"/>
    </row>
    <row r="16" spans="1:10" ht="20.100000000000001" customHeight="1" x14ac:dyDescent="0.25">
      <c r="A16" s="28"/>
      <c r="B16" s="182"/>
      <c r="C16" s="173" t="s">
        <v>167</v>
      </c>
      <c r="D16" s="203">
        <f>+'13'!N11</f>
        <v>1180.4259999999999</v>
      </c>
      <c r="E16" s="203">
        <f>+'19'!N11</f>
        <v>139732.47999999998</v>
      </c>
      <c r="F16" s="204">
        <f>SUM(D16:E16)</f>
        <v>140912.90599999999</v>
      </c>
      <c r="G16" s="373"/>
      <c r="H16" s="370"/>
      <c r="I16" s="376"/>
      <c r="J16" s="20"/>
    </row>
    <row r="17" spans="1:10" ht="20.100000000000001" customHeight="1" x14ac:dyDescent="0.25">
      <c r="A17" s="28"/>
      <c r="B17" s="182"/>
      <c r="C17" s="173" t="s">
        <v>168</v>
      </c>
      <c r="D17" s="203">
        <f>+'13'!N12</f>
        <v>0</v>
      </c>
      <c r="E17" s="203">
        <f>+'19'!N12</f>
        <v>3292.22</v>
      </c>
      <c r="F17" s="204">
        <f t="shared" si="0"/>
        <v>3292.22</v>
      </c>
      <c r="G17" s="373"/>
      <c r="H17" s="370"/>
      <c r="I17" s="376"/>
      <c r="J17" s="20"/>
    </row>
    <row r="18" spans="1:10" ht="20.100000000000001" customHeight="1" x14ac:dyDescent="0.25">
      <c r="A18" s="28"/>
      <c r="B18" s="182"/>
      <c r="C18" s="173" t="s">
        <v>169</v>
      </c>
      <c r="D18" s="203">
        <f>+'13'!N13</f>
        <v>0</v>
      </c>
      <c r="E18" s="203">
        <f>+'19'!N13</f>
        <v>471088.53</v>
      </c>
      <c r="F18" s="204">
        <f t="shared" si="0"/>
        <v>471088.53</v>
      </c>
      <c r="G18" s="373"/>
      <c r="H18" s="370"/>
      <c r="I18" s="376"/>
      <c r="J18" s="20"/>
    </row>
    <row r="19" spans="1:10" ht="20.100000000000001" customHeight="1" x14ac:dyDescent="0.25">
      <c r="A19" s="28"/>
      <c r="B19" s="182"/>
      <c r="C19" s="125" t="s">
        <v>170</v>
      </c>
      <c r="D19" s="203">
        <f>+'13'!N14</f>
        <v>77616.462</v>
      </c>
      <c r="E19" s="203">
        <f>+'19'!N14</f>
        <v>4118503.4899999998</v>
      </c>
      <c r="F19" s="204">
        <f t="shared" si="0"/>
        <v>4196119.9519999996</v>
      </c>
      <c r="G19" s="373"/>
      <c r="H19" s="370"/>
      <c r="I19" s="377"/>
      <c r="J19" s="20"/>
    </row>
    <row r="20" spans="1:10" ht="20.100000000000001" customHeight="1" x14ac:dyDescent="0.25">
      <c r="A20" s="28"/>
      <c r="B20" s="182"/>
      <c r="C20" s="125" t="s">
        <v>306</v>
      </c>
      <c r="D20" s="203">
        <f>+'13'!N15</f>
        <v>158646.61099999998</v>
      </c>
      <c r="E20" s="203">
        <f>+'19'!N15</f>
        <v>4815922.79</v>
      </c>
      <c r="F20" s="204">
        <f t="shared" si="0"/>
        <v>4974569.4009999996</v>
      </c>
      <c r="G20" s="373"/>
      <c r="H20" s="370"/>
      <c r="I20" s="376"/>
      <c r="J20" s="20"/>
    </row>
    <row r="21" spans="1:10" ht="20.100000000000001" customHeight="1" x14ac:dyDescent="0.25">
      <c r="A21" s="28"/>
      <c r="B21" s="182"/>
      <c r="C21" s="125" t="s">
        <v>307</v>
      </c>
      <c r="D21" s="203">
        <f>+'13'!N16</f>
        <v>0</v>
      </c>
      <c r="E21" s="203">
        <f>+'19'!N16</f>
        <v>0</v>
      </c>
      <c r="F21" s="204">
        <f>SUM(D21:E21)</f>
        <v>0</v>
      </c>
      <c r="G21" s="373"/>
      <c r="H21" s="370"/>
      <c r="I21" s="376"/>
      <c r="J21" s="20"/>
    </row>
    <row r="22" spans="1:10" ht="20.100000000000001" customHeight="1" x14ac:dyDescent="0.25">
      <c r="A22" s="28"/>
      <c r="B22" s="182"/>
      <c r="C22" s="173" t="s">
        <v>177</v>
      </c>
      <c r="D22" s="203">
        <f>+'13'!N17</f>
        <v>285.733</v>
      </c>
      <c r="E22" s="203">
        <f>+'19'!N17</f>
        <v>100066.37000000001</v>
      </c>
      <c r="F22" s="204">
        <f t="shared" si="0"/>
        <v>100352.103</v>
      </c>
      <c r="G22" s="373"/>
      <c r="H22" s="370"/>
      <c r="I22" s="376"/>
    </row>
    <row r="23" spans="1:10" ht="20.100000000000001" customHeight="1" x14ac:dyDescent="0.25">
      <c r="A23" s="28"/>
      <c r="B23" s="182"/>
      <c r="C23" s="173" t="s">
        <v>398</v>
      </c>
      <c r="D23" s="203">
        <f>+'13'!N18</f>
        <v>18737.267</v>
      </c>
      <c r="E23" s="203">
        <f>+'19'!N18</f>
        <v>0</v>
      </c>
      <c r="F23" s="204">
        <f>SUM(D23:E23)</f>
        <v>18737.267</v>
      </c>
      <c r="G23" s="373"/>
      <c r="H23" s="370"/>
      <c r="I23" s="376"/>
    </row>
    <row r="24" spans="1:10" ht="20.100000000000001" customHeight="1" x14ac:dyDescent="0.25">
      <c r="A24" s="28"/>
      <c r="B24" s="60"/>
      <c r="C24" s="241" t="s">
        <v>22</v>
      </c>
      <c r="D24" s="455">
        <f>SUM(D10:D23)</f>
        <v>313559.46199999994</v>
      </c>
      <c r="E24" s="455">
        <f>SUM(E10:E23)</f>
        <v>14592862.470000001</v>
      </c>
      <c r="F24" s="455">
        <f t="shared" si="0"/>
        <v>14906421.932</v>
      </c>
      <c r="G24" s="375"/>
      <c r="H24" s="370"/>
      <c r="I24" s="377"/>
    </row>
    <row r="25" spans="1:10" x14ac:dyDescent="0.25">
      <c r="A25" s="28"/>
      <c r="B25" s="60"/>
      <c r="C25" s="24"/>
      <c r="D25" s="24"/>
      <c r="E25" s="24"/>
      <c r="F25" s="50"/>
      <c r="G25" s="25"/>
      <c r="H25" s="28"/>
      <c r="I25" s="28"/>
    </row>
    <row r="26" spans="1:10" x14ac:dyDescent="0.25">
      <c r="B26" s="59"/>
      <c r="C26" s="24"/>
      <c r="D26" s="24"/>
      <c r="E26" s="24"/>
      <c r="F26" s="24"/>
      <c r="G26" s="25"/>
      <c r="H26" s="33"/>
    </row>
    <row r="27" spans="1:10" x14ac:dyDescent="0.25">
      <c r="B27" s="59"/>
      <c r="C27" s="24"/>
      <c r="D27" s="24"/>
      <c r="E27" s="24"/>
      <c r="F27" s="24"/>
      <c r="G27" s="25"/>
      <c r="H27" s="33"/>
    </row>
    <row r="28" spans="1:10" x14ac:dyDescent="0.25">
      <c r="B28" s="14"/>
      <c r="C28" s="24"/>
      <c r="D28" s="24"/>
      <c r="E28" s="24"/>
      <c r="F28" s="24"/>
      <c r="G28" s="25"/>
      <c r="H28" s="33"/>
    </row>
    <row r="29" spans="1:10" x14ac:dyDescent="0.25">
      <c r="B29" s="15" t="s">
        <v>133</v>
      </c>
      <c r="C29" s="25"/>
      <c r="D29" s="25"/>
      <c r="E29" s="25"/>
      <c r="F29" s="25"/>
      <c r="G29" s="25"/>
      <c r="H29" s="25"/>
    </row>
    <row r="30" spans="1:10" x14ac:dyDescent="0.25">
      <c r="B30" s="14"/>
      <c r="C30" s="25"/>
      <c r="D30" s="25"/>
      <c r="E30" s="25"/>
      <c r="F30" s="25"/>
      <c r="G30" s="25"/>
      <c r="H30" s="26"/>
    </row>
    <row r="31" spans="1:10" s="21" customFormat="1" x14ac:dyDescent="0.25">
      <c r="B31" s="662" t="s">
        <v>139</v>
      </c>
      <c r="C31" s="664" t="s">
        <v>210</v>
      </c>
      <c r="D31" s="486" t="s">
        <v>211</v>
      </c>
      <c r="E31" s="664" t="s">
        <v>141</v>
      </c>
      <c r="F31" s="486" t="s">
        <v>142</v>
      </c>
      <c r="G31" s="486" t="s">
        <v>145</v>
      </c>
      <c r="H31" s="486" t="s">
        <v>22</v>
      </c>
    </row>
    <row r="32" spans="1:10" s="21" customFormat="1" x14ac:dyDescent="0.25">
      <c r="B32" s="663"/>
      <c r="C32" s="665"/>
      <c r="D32" s="487" t="s">
        <v>140</v>
      </c>
      <c r="E32" s="665"/>
      <c r="F32" s="487" t="s">
        <v>143</v>
      </c>
      <c r="G32" s="487" t="s">
        <v>144</v>
      </c>
      <c r="H32" s="488" t="s">
        <v>146</v>
      </c>
      <c r="I32" s="378"/>
      <c r="J32" s="378"/>
    </row>
    <row r="33" spans="1:11" s="21" customFormat="1" ht="18.95" customHeight="1" x14ac:dyDescent="0.25">
      <c r="A33"/>
      <c r="B33" s="173" t="s">
        <v>162</v>
      </c>
      <c r="C33" s="220">
        <f>+'14'!N5</f>
        <v>44260.450000000012</v>
      </c>
      <c r="D33" s="109">
        <f>+'15'!N5</f>
        <v>14687.569999999998</v>
      </c>
      <c r="E33" s="109">
        <f>+'16'!N5</f>
        <v>186.63000000000002</v>
      </c>
      <c r="F33" s="109">
        <f>+'17'!N5</f>
        <v>2335472.17</v>
      </c>
      <c r="G33" s="221">
        <f>+'18'!N5</f>
        <v>42</v>
      </c>
      <c r="H33" s="228">
        <f>SUM(C33:G33)</f>
        <v>2394648.8199999998</v>
      </c>
      <c r="I33" s="379"/>
      <c r="J33" s="378"/>
      <c r="K33" s="27"/>
    </row>
    <row r="34" spans="1:11" ht="18.95" customHeight="1" x14ac:dyDescent="0.25">
      <c r="A34"/>
      <c r="B34" s="173" t="s">
        <v>163</v>
      </c>
      <c r="C34" s="220">
        <f>+'14'!N6</f>
        <v>20102.139999999996</v>
      </c>
      <c r="D34" s="109">
        <f>+'15'!N6</f>
        <v>5723.63</v>
      </c>
      <c r="E34" s="109">
        <f>+'16'!N6</f>
        <v>14</v>
      </c>
      <c r="F34" s="109">
        <f>+'17'!N6</f>
        <v>1040265.01</v>
      </c>
      <c r="G34" s="221">
        <f>+'18'!N6</f>
        <v>0</v>
      </c>
      <c r="H34" s="228">
        <f t="shared" ref="H34:H46" si="1">SUM(C34:G34)</f>
        <v>1066104.78</v>
      </c>
      <c r="I34" s="380"/>
      <c r="J34" s="378"/>
      <c r="K34" s="27"/>
    </row>
    <row r="35" spans="1:11" ht="18.95" customHeight="1" x14ac:dyDescent="0.25">
      <c r="A35"/>
      <c r="B35" s="173" t="s">
        <v>164</v>
      </c>
      <c r="C35" s="220">
        <f>+'14'!N7</f>
        <v>5894.25</v>
      </c>
      <c r="D35" s="109">
        <f>+'15'!N7</f>
        <v>1399.2099999999998</v>
      </c>
      <c r="E35" s="109">
        <f>+'16'!N7</f>
        <v>0</v>
      </c>
      <c r="F35" s="109">
        <f>+'17'!N7</f>
        <v>407549.48000000004</v>
      </c>
      <c r="G35" s="221">
        <f>+'18'!N7</f>
        <v>0</v>
      </c>
      <c r="H35" s="228">
        <f t="shared" si="1"/>
        <v>414842.94000000006</v>
      </c>
      <c r="I35" s="380"/>
      <c r="J35" s="378"/>
      <c r="K35" s="27"/>
    </row>
    <row r="36" spans="1:11" ht="18.95" customHeight="1" x14ac:dyDescent="0.25">
      <c r="A36"/>
      <c r="B36" s="173" t="s">
        <v>186</v>
      </c>
      <c r="C36" s="220">
        <f>+'14'!N8</f>
        <v>1873.33</v>
      </c>
      <c r="D36" s="109">
        <f>+'15'!N8</f>
        <v>0</v>
      </c>
      <c r="E36" s="109">
        <f>+'16'!N8</f>
        <v>2360.0399999999995</v>
      </c>
      <c r="F36" s="109">
        <f>+'17'!N8</f>
        <v>0</v>
      </c>
      <c r="G36" s="221">
        <f>+'18'!N8</f>
        <v>0</v>
      </c>
      <c r="H36" s="228">
        <f t="shared" si="1"/>
        <v>4233.369999999999</v>
      </c>
      <c r="I36" s="380"/>
      <c r="J36" s="378"/>
      <c r="K36" s="27"/>
    </row>
    <row r="37" spans="1:11" ht="18.95" customHeight="1" x14ac:dyDescent="0.25">
      <c r="A37"/>
      <c r="B37" s="173" t="s">
        <v>165</v>
      </c>
      <c r="C37" s="220">
        <f>+'14'!N9</f>
        <v>219648.66</v>
      </c>
      <c r="D37" s="109">
        <f>+'15'!N9</f>
        <v>90</v>
      </c>
      <c r="E37" s="109">
        <f>+'16'!N9</f>
        <v>677707.97</v>
      </c>
      <c r="F37" s="109">
        <f>+'17'!N9</f>
        <v>0</v>
      </c>
      <c r="G37" s="221">
        <f>+'18'!N9</f>
        <v>0</v>
      </c>
      <c r="H37" s="228">
        <f t="shared" si="1"/>
        <v>897446.63</v>
      </c>
      <c r="I37" s="380"/>
      <c r="J37" s="378"/>
      <c r="K37" s="27"/>
    </row>
    <row r="38" spans="1:11" ht="18.95" customHeight="1" x14ac:dyDescent="0.25">
      <c r="A38"/>
      <c r="B38" s="173" t="s">
        <v>166</v>
      </c>
      <c r="C38" s="220">
        <f>+'14'!N10</f>
        <v>16182.89</v>
      </c>
      <c r="D38" s="109">
        <f>+'15'!N10</f>
        <v>1308.8500000000001</v>
      </c>
      <c r="E38" s="109">
        <f>+'16'!N10</f>
        <v>0.5</v>
      </c>
      <c r="F38" s="109">
        <f>+'17'!N10</f>
        <v>149487.81</v>
      </c>
      <c r="G38" s="221">
        <f>+'18'!N10</f>
        <v>0</v>
      </c>
      <c r="H38" s="228">
        <f t="shared" si="1"/>
        <v>166980.04999999999</v>
      </c>
      <c r="I38" s="380"/>
      <c r="J38" s="378"/>
      <c r="K38" s="27"/>
    </row>
    <row r="39" spans="1:11" ht="18.95" customHeight="1" x14ac:dyDescent="0.25">
      <c r="A39"/>
      <c r="B39" s="173" t="s">
        <v>167</v>
      </c>
      <c r="C39" s="220">
        <f>+'14'!N11</f>
        <v>40131.089999999997</v>
      </c>
      <c r="D39" s="109">
        <f>+'15'!N11</f>
        <v>0</v>
      </c>
      <c r="E39" s="109">
        <f>+'16'!N11</f>
        <v>99601.389999999985</v>
      </c>
      <c r="F39" s="109">
        <f>+'17'!N11</f>
        <v>0</v>
      </c>
      <c r="G39" s="221">
        <f>+'18'!N11</f>
        <v>0</v>
      </c>
      <c r="H39" s="228">
        <f t="shared" si="1"/>
        <v>139732.47999999998</v>
      </c>
      <c r="I39" s="380"/>
      <c r="J39" s="378"/>
      <c r="K39" s="27"/>
    </row>
    <row r="40" spans="1:11" ht="18.95" customHeight="1" x14ac:dyDescent="0.25">
      <c r="A40"/>
      <c r="B40" s="173" t="s">
        <v>168</v>
      </c>
      <c r="C40" s="220">
        <f>+'14'!N12</f>
        <v>3292.22</v>
      </c>
      <c r="D40" s="109">
        <f>+'15'!N12</f>
        <v>0</v>
      </c>
      <c r="E40" s="109">
        <f>+'16'!N12</f>
        <v>0</v>
      </c>
      <c r="F40" s="109">
        <f>+'17'!N12</f>
        <v>0</v>
      </c>
      <c r="G40" s="221">
        <f>+'18'!N12</f>
        <v>0</v>
      </c>
      <c r="H40" s="228">
        <f t="shared" si="1"/>
        <v>3292.22</v>
      </c>
      <c r="I40" s="380"/>
      <c r="J40" s="378"/>
      <c r="K40" s="27"/>
    </row>
    <row r="41" spans="1:11" ht="18.95" customHeight="1" x14ac:dyDescent="0.25">
      <c r="A41"/>
      <c r="B41" s="173" t="s">
        <v>169</v>
      </c>
      <c r="C41" s="220">
        <f>+'14'!N13</f>
        <v>470793.08000000007</v>
      </c>
      <c r="D41" s="109">
        <f>+'15'!N13</f>
        <v>295.45</v>
      </c>
      <c r="E41" s="109">
        <f>+'16'!N13</f>
        <v>0</v>
      </c>
      <c r="F41" s="109">
        <f>+'17'!N13</f>
        <v>0</v>
      </c>
      <c r="G41" s="221">
        <f>+'18'!N13</f>
        <v>0</v>
      </c>
      <c r="H41" s="228">
        <f t="shared" si="1"/>
        <v>471088.53000000009</v>
      </c>
      <c r="I41" s="380"/>
      <c r="J41" s="378"/>
      <c r="K41" s="27"/>
    </row>
    <row r="42" spans="1:11" ht="18.95" customHeight="1" x14ac:dyDescent="0.25">
      <c r="A42"/>
      <c r="B42" s="125" t="s">
        <v>170</v>
      </c>
      <c r="C42" s="220">
        <f>+'14'!N14</f>
        <v>940846.49000000011</v>
      </c>
      <c r="D42" s="109">
        <f>+'15'!N14</f>
        <v>1136093.0199999998</v>
      </c>
      <c r="E42" s="109">
        <f>+'16'!N14</f>
        <v>36020.380000000012</v>
      </c>
      <c r="F42" s="109">
        <f>+'17'!N14</f>
        <v>2005255.69</v>
      </c>
      <c r="G42" s="221">
        <f>+'18'!N14</f>
        <v>287.91000000000003</v>
      </c>
      <c r="H42" s="228">
        <f t="shared" si="1"/>
        <v>4118503.4899999998</v>
      </c>
      <c r="I42" s="380"/>
      <c r="J42" s="378"/>
      <c r="K42" s="27"/>
    </row>
    <row r="43" spans="1:11" ht="18.95" customHeight="1" x14ac:dyDescent="0.25">
      <c r="A43"/>
      <c r="B43" s="125" t="s">
        <v>306</v>
      </c>
      <c r="C43" s="220">
        <f>+'14'!N15</f>
        <v>3213720.62</v>
      </c>
      <c r="D43" s="109">
        <f>+'15'!N15</f>
        <v>611716.32999999996</v>
      </c>
      <c r="E43" s="109">
        <f>+'16'!N15</f>
        <v>89472.709999999992</v>
      </c>
      <c r="F43" s="109">
        <f>+'17'!N15</f>
        <v>899095.6</v>
      </c>
      <c r="G43" s="221">
        <f>+'18'!N15</f>
        <v>1917.53</v>
      </c>
      <c r="H43" s="228">
        <f t="shared" si="1"/>
        <v>4815922.79</v>
      </c>
      <c r="I43" s="380"/>
      <c r="J43" s="378"/>
      <c r="K43" s="27"/>
    </row>
    <row r="44" spans="1:11" ht="18.95" customHeight="1" x14ac:dyDescent="0.25">
      <c r="A44"/>
      <c r="B44" s="125" t="s">
        <v>307</v>
      </c>
      <c r="C44" s="220">
        <f>+'14'!N16</f>
        <v>0</v>
      </c>
      <c r="D44" s="109">
        <f>+'15'!N16</f>
        <v>0</v>
      </c>
      <c r="E44" s="109">
        <f>+'16'!N16</f>
        <v>0</v>
      </c>
      <c r="F44" s="109">
        <f>+'17'!N16</f>
        <v>0</v>
      </c>
      <c r="G44" s="221">
        <f>+'18'!N16</f>
        <v>0</v>
      </c>
      <c r="H44" s="228">
        <f t="shared" si="1"/>
        <v>0</v>
      </c>
      <c r="I44" s="380"/>
      <c r="J44" s="378"/>
      <c r="K44" s="27"/>
    </row>
    <row r="45" spans="1:11" ht="18.95" customHeight="1" x14ac:dyDescent="0.25">
      <c r="A45"/>
      <c r="B45" s="173" t="s">
        <v>177</v>
      </c>
      <c r="C45" s="220">
        <f>+'14'!N17</f>
        <v>98415.76999999999</v>
      </c>
      <c r="D45" s="109">
        <f>+'15'!N17</f>
        <v>1638.86</v>
      </c>
      <c r="E45" s="109">
        <f>+'16'!N17</f>
        <v>11.74</v>
      </c>
      <c r="F45" s="109">
        <f>+'17'!N17</f>
        <v>0</v>
      </c>
      <c r="G45" s="221">
        <f>+'18'!N17</f>
        <v>0</v>
      </c>
      <c r="H45" s="228">
        <f t="shared" si="1"/>
        <v>100066.37</v>
      </c>
      <c r="I45" s="380"/>
      <c r="J45" s="378"/>
      <c r="K45" s="27"/>
    </row>
    <row r="46" spans="1:11" ht="18.95" customHeight="1" x14ac:dyDescent="0.25">
      <c r="A46"/>
      <c r="B46" s="173" t="s">
        <v>398</v>
      </c>
      <c r="C46" s="220">
        <f>+'14'!N18</f>
        <v>0</v>
      </c>
      <c r="D46" s="109">
        <f>+'15'!N18</f>
        <v>0</v>
      </c>
      <c r="E46" s="109">
        <f>+'16'!N18</f>
        <v>0</v>
      </c>
      <c r="F46" s="109">
        <f>+'17'!N18</f>
        <v>0</v>
      </c>
      <c r="G46" s="221">
        <f>+'18'!N18</f>
        <v>0</v>
      </c>
      <c r="H46" s="228">
        <f t="shared" si="1"/>
        <v>0</v>
      </c>
      <c r="I46" s="380"/>
      <c r="J46" s="378"/>
      <c r="K46" s="27"/>
    </row>
    <row r="47" spans="1:11" ht="18.95" customHeight="1" x14ac:dyDescent="0.25">
      <c r="B47" s="241" t="s">
        <v>22</v>
      </c>
      <c r="C47" s="456">
        <f t="shared" ref="C47:H47" si="2">SUM(C33:C46)</f>
        <v>5075160.99</v>
      </c>
      <c r="D47" s="456">
        <f t="shared" si="2"/>
        <v>1772952.9199999997</v>
      </c>
      <c r="E47" s="456">
        <f t="shared" si="2"/>
        <v>905375.36</v>
      </c>
      <c r="F47" s="456">
        <f t="shared" si="2"/>
        <v>6837125.7599999998</v>
      </c>
      <c r="G47" s="456">
        <f t="shared" si="2"/>
        <v>2247.44</v>
      </c>
      <c r="H47" s="456">
        <f t="shared" si="2"/>
        <v>14592862.470000001</v>
      </c>
      <c r="I47" s="381"/>
      <c r="J47" s="378"/>
      <c r="K47" s="27"/>
    </row>
    <row r="48" spans="1:11" x14ac:dyDescent="0.25">
      <c r="C48" s="25"/>
      <c r="D48" s="25"/>
      <c r="E48" s="25"/>
      <c r="F48" s="25"/>
      <c r="G48" s="25"/>
      <c r="H48" s="25"/>
      <c r="I48" s="380"/>
      <c r="J48" s="380"/>
    </row>
    <row r="49" spans="2:8" x14ac:dyDescent="0.25">
      <c r="B49" s="15" t="s">
        <v>31</v>
      </c>
      <c r="C49" s="25"/>
      <c r="D49" s="25"/>
      <c r="E49" s="25"/>
      <c r="F49" s="25"/>
      <c r="G49" s="25"/>
      <c r="H49" s="25"/>
    </row>
    <row r="50" spans="2:8" x14ac:dyDescent="0.25">
      <c r="B50" s="15" t="s">
        <v>134</v>
      </c>
      <c r="C50" s="25"/>
      <c r="D50" s="25"/>
      <c r="E50" s="25"/>
      <c r="F50" s="25"/>
      <c r="G50" s="25"/>
      <c r="H50" s="25"/>
    </row>
    <row r="51" spans="2:8" x14ac:dyDescent="0.25">
      <c r="B51" s="22" t="s">
        <v>135</v>
      </c>
      <c r="C51" s="25"/>
      <c r="D51" s="25"/>
      <c r="E51" s="25"/>
      <c r="F51" s="25"/>
      <c r="G51" s="25"/>
      <c r="H51" s="25"/>
    </row>
    <row r="52" spans="2:8" x14ac:dyDescent="0.25">
      <c r="B52" s="15" t="s">
        <v>136</v>
      </c>
      <c r="C52" s="25"/>
      <c r="D52" s="25"/>
      <c r="E52" s="25"/>
      <c r="F52" s="25"/>
      <c r="G52" s="25"/>
      <c r="H52" s="12"/>
    </row>
    <row r="53" spans="2:8" x14ac:dyDescent="0.25">
      <c r="B53" s="15" t="s">
        <v>137</v>
      </c>
      <c r="C53" s="25"/>
      <c r="D53" s="25"/>
      <c r="E53" s="25"/>
      <c r="F53" s="25"/>
      <c r="G53" s="12"/>
      <c r="H53" s="12"/>
    </row>
    <row r="54" spans="2:8" x14ac:dyDescent="0.25">
      <c r="B54" s="15" t="s">
        <v>138</v>
      </c>
      <c r="C54" s="25"/>
      <c r="D54" s="25"/>
      <c r="E54" s="25"/>
      <c r="F54" s="25"/>
      <c r="G54" s="12"/>
      <c r="H54" s="12"/>
    </row>
    <row r="55" spans="2:8" x14ac:dyDescent="0.25">
      <c r="C55" s="12"/>
      <c r="D55" s="12"/>
      <c r="E55" s="12"/>
      <c r="F55" s="12"/>
      <c r="G55" s="12"/>
      <c r="H55" s="12"/>
    </row>
    <row r="56" spans="2:8" x14ac:dyDescent="0.25">
      <c r="C56" s="12"/>
      <c r="D56" s="12"/>
      <c r="E56" s="12"/>
      <c r="F56" s="12"/>
      <c r="G56" s="12"/>
      <c r="H56" s="12"/>
    </row>
    <row r="57" spans="2:8" x14ac:dyDescent="0.25">
      <c r="C57" s="12"/>
      <c r="D57" s="12"/>
      <c r="E57" s="12"/>
      <c r="F57" s="12"/>
      <c r="G57" s="12"/>
      <c r="H57" s="12"/>
    </row>
    <row r="58" spans="2:8" x14ac:dyDescent="0.25">
      <c r="C58" s="12"/>
      <c r="D58" s="12"/>
      <c r="E58" s="12"/>
      <c r="F58" s="12"/>
      <c r="G58" s="12"/>
      <c r="H58" s="12"/>
    </row>
    <row r="59" spans="2:8" x14ac:dyDescent="0.25">
      <c r="C59" s="12"/>
      <c r="D59" s="12"/>
      <c r="E59" s="12"/>
      <c r="F59" s="12"/>
      <c r="G59" s="12"/>
      <c r="H59" s="12"/>
    </row>
    <row r="60" spans="2:8" x14ac:dyDescent="0.25">
      <c r="B60" s="14"/>
      <c r="C60" s="25"/>
      <c r="D60" s="25"/>
      <c r="E60" s="25"/>
      <c r="F60" s="25"/>
      <c r="G60" s="12"/>
      <c r="H60" s="12"/>
    </row>
    <row r="61" spans="2:8" x14ac:dyDescent="0.25">
      <c r="C61" s="12"/>
      <c r="D61" s="12"/>
      <c r="E61" s="12"/>
      <c r="F61" s="12"/>
      <c r="G61" s="12"/>
      <c r="H61" s="12"/>
    </row>
    <row r="62" spans="2:8" x14ac:dyDescent="0.25">
      <c r="C62" s="12"/>
      <c r="D62" s="12"/>
      <c r="E62" s="12"/>
      <c r="F62" s="12"/>
      <c r="G62" s="12"/>
      <c r="H62" s="12"/>
    </row>
    <row r="63" spans="2:8" x14ac:dyDescent="0.25">
      <c r="C63" s="12"/>
      <c r="D63" s="12"/>
      <c r="E63" s="12"/>
      <c r="F63" s="12"/>
      <c r="G63" s="12"/>
      <c r="H63" s="12"/>
    </row>
  </sheetData>
  <mergeCells count="3">
    <mergeCell ref="B31:B32"/>
    <mergeCell ref="C31:C32"/>
    <mergeCell ref="E31:E32"/>
  </mergeCells>
  <pageMargins left="0.7" right="0.7" top="0.75" bottom="0.75" header="0.3" footer="0.3"/>
  <pageSetup paperSize="14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Q23"/>
  <sheetViews>
    <sheetView zoomScaleNormal="100" workbookViewId="0">
      <selection activeCell="M39" sqref="M39"/>
    </sheetView>
  </sheetViews>
  <sheetFormatPr baseColWidth="10" defaultRowHeight="13.5" x14ac:dyDescent="0.25"/>
  <cols>
    <col min="1" max="1" width="32.28515625" style="8" customWidth="1"/>
    <col min="2" max="2" width="14.85546875" style="8" customWidth="1"/>
    <col min="3" max="3" width="13.85546875" style="8" customWidth="1"/>
    <col min="4" max="9" width="12.85546875" style="8" bestFit="1" customWidth="1"/>
    <col min="10" max="10" width="14.42578125" style="8" customWidth="1"/>
    <col min="11" max="11" width="12.85546875" style="8" bestFit="1" customWidth="1"/>
    <col min="12" max="12" width="14.28515625" style="8" customWidth="1"/>
    <col min="13" max="13" width="13.28515625" style="8" customWidth="1"/>
    <col min="14" max="14" width="22.5703125" style="8" customWidth="1"/>
    <col min="15" max="15" width="13.5703125" style="8" bestFit="1" customWidth="1"/>
    <col min="16" max="16384" width="11.42578125" style="8"/>
  </cols>
  <sheetData>
    <row r="1" spans="1:17" x14ac:dyDescent="0.25">
      <c r="A1" s="37" t="s">
        <v>174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7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7" x14ac:dyDescent="0.25">
      <c r="A3" s="70" t="s">
        <v>487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7" ht="15" customHeight="1" x14ac:dyDescent="0.25">
      <c r="A4" s="70" t="s">
        <v>119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7" ht="15" customHeight="1" x14ac:dyDescent="0.25">
      <c r="A5" s="142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7" ht="15" customHeight="1" x14ac:dyDescent="0.25">
      <c r="A6" s="139" t="s">
        <v>101</v>
      </c>
      <c r="B6" s="48" t="s">
        <v>2</v>
      </c>
      <c r="C6" s="48" t="s">
        <v>3</v>
      </c>
      <c r="D6" s="48" t="s">
        <v>4</v>
      </c>
      <c r="E6" s="48" t="s">
        <v>5</v>
      </c>
      <c r="F6" s="48" t="s">
        <v>6</v>
      </c>
      <c r="G6" s="48" t="s">
        <v>7</v>
      </c>
      <c r="H6" s="48" t="s">
        <v>8</v>
      </c>
      <c r="I6" s="48" t="s">
        <v>9</v>
      </c>
      <c r="J6" s="48" t="s">
        <v>10</v>
      </c>
      <c r="K6" s="48" t="s">
        <v>11</v>
      </c>
      <c r="L6" s="48" t="s">
        <v>12</v>
      </c>
      <c r="M6" s="48" t="s">
        <v>13</v>
      </c>
      <c r="N6" s="48" t="s">
        <v>22</v>
      </c>
      <c r="O6" s="21"/>
      <c r="P6" s="28"/>
    </row>
    <row r="7" spans="1:17" ht="20.100000000000001" customHeight="1" x14ac:dyDescent="0.3">
      <c r="A7" s="446" t="s">
        <v>162</v>
      </c>
      <c r="B7" s="447">
        <f>+'13'!B5+'19'!B5</f>
        <v>263795.71400000004</v>
      </c>
      <c r="C7" s="447">
        <f>+'13'!C5+'19'!C5</f>
        <v>263517.18699999998</v>
      </c>
      <c r="D7" s="447">
        <f>+'13'!D5+'19'!D5</f>
        <v>214064.70999999996</v>
      </c>
      <c r="E7" s="447">
        <f>+'13'!E5+'19'!E5</f>
        <v>142643.44000000003</v>
      </c>
      <c r="F7" s="447">
        <f>+'13'!F5+'19'!F5</f>
        <v>152791.42299999992</v>
      </c>
      <c r="G7" s="447">
        <f>+'13'!G5+'19'!G5</f>
        <v>142666.81700000001</v>
      </c>
      <c r="H7" s="447">
        <f>+'13'!H5+'19'!H5</f>
        <v>156898.158</v>
      </c>
      <c r="I7" s="447">
        <f>+'13'!I5+'19'!I5</f>
        <v>190264.40899999999</v>
      </c>
      <c r="J7" s="447">
        <f>+'13'!J5+'19'!J5</f>
        <v>188178.67800000004</v>
      </c>
      <c r="K7" s="447">
        <f>+'13'!K5+'19'!K5</f>
        <v>221651.46299999999</v>
      </c>
      <c r="L7" s="447">
        <f>+'13'!L5+'19'!L5</f>
        <v>236448.36500000002</v>
      </c>
      <c r="M7" s="447">
        <f>+'13'!M5+'19'!M5</f>
        <v>259303.46300000002</v>
      </c>
      <c r="N7" s="319">
        <f>SUM(B7:M7)</f>
        <v>2432223.827</v>
      </c>
      <c r="O7" s="279"/>
      <c r="P7" s="135"/>
      <c r="Q7" s="27"/>
    </row>
    <row r="8" spans="1:17" ht="20.100000000000001" customHeight="1" x14ac:dyDescent="0.3">
      <c r="A8" s="446" t="s">
        <v>163</v>
      </c>
      <c r="B8" s="447">
        <f>+'13'!B6+'19'!B6</f>
        <v>122896.54000000004</v>
      </c>
      <c r="C8" s="447">
        <f>+'13'!C6+'19'!C6</f>
        <v>119250.73000000001</v>
      </c>
      <c r="D8" s="447">
        <f>+'13'!D6+'19'!D6</f>
        <v>94549.350000000035</v>
      </c>
      <c r="E8" s="447">
        <f>+'13'!E6+'19'!E6</f>
        <v>57008.810000000019</v>
      </c>
      <c r="F8" s="447">
        <f>+'13'!F6+'19'!F6</f>
        <v>60921.709999999992</v>
      </c>
      <c r="G8" s="447">
        <f>+'13'!G6+'19'!G6</f>
        <v>57033.689999999995</v>
      </c>
      <c r="H8" s="447">
        <f>+'13'!H6+'19'!H6</f>
        <v>63524.679999999993</v>
      </c>
      <c r="I8" s="447">
        <f>+'13'!I6+'19'!I6</f>
        <v>82400.160000000003</v>
      </c>
      <c r="J8" s="447">
        <f>+'13'!J6+'19'!J6</f>
        <v>83953.25</v>
      </c>
      <c r="K8" s="447">
        <f>+'13'!K6+'19'!K6</f>
        <v>100801.11</v>
      </c>
      <c r="L8" s="447">
        <f>+'13'!L6+'19'!L6</f>
        <v>107144.75</v>
      </c>
      <c r="M8" s="447">
        <f>+'13'!M6+'19'!M6</f>
        <v>116619.99999999999</v>
      </c>
      <c r="N8" s="319">
        <f t="shared" ref="N8:N21" si="0">SUM(B8:M8)</f>
        <v>1066104.78</v>
      </c>
      <c r="O8" s="279"/>
      <c r="P8" s="135"/>
      <c r="Q8" s="27"/>
    </row>
    <row r="9" spans="1:17" ht="20.100000000000001" customHeight="1" x14ac:dyDescent="0.3">
      <c r="A9" s="446" t="s">
        <v>164</v>
      </c>
      <c r="B9" s="447">
        <f>+'13'!B7+'19'!B7</f>
        <v>41934.156000000003</v>
      </c>
      <c r="C9" s="447">
        <f>+'13'!C7+'19'!C7</f>
        <v>43058.257999999987</v>
      </c>
      <c r="D9" s="447">
        <f>+'13'!D7+'19'!D7</f>
        <v>32371.233999999989</v>
      </c>
      <c r="E9" s="447">
        <f>+'13'!E7+'19'!E7</f>
        <v>19553.235000000001</v>
      </c>
      <c r="F9" s="447">
        <f>+'13'!F7+'19'!F7</f>
        <v>22768.574000000008</v>
      </c>
      <c r="G9" s="447">
        <f>+'13'!G7+'19'!G7</f>
        <v>21607.849000000006</v>
      </c>
      <c r="H9" s="447">
        <f>+'13'!H7+'19'!H7</f>
        <v>25117.061000000002</v>
      </c>
      <c r="I9" s="447">
        <f>+'13'!I7+'19'!I7</f>
        <v>34381.313000000002</v>
      </c>
      <c r="J9" s="447">
        <f>+'13'!J7+'19'!J7</f>
        <v>37151.46</v>
      </c>
      <c r="K9" s="447">
        <f>+'13'!K7+'19'!K7</f>
        <v>44731.127</v>
      </c>
      <c r="L9" s="447">
        <f>+'13'!L7+'19'!L7</f>
        <v>46412.580999999998</v>
      </c>
      <c r="M9" s="447">
        <f>+'13'!M7+'19'!M7</f>
        <v>60411.691999999988</v>
      </c>
      <c r="N9" s="319">
        <f t="shared" si="0"/>
        <v>429498.54</v>
      </c>
      <c r="O9" s="279"/>
      <c r="P9" s="135"/>
      <c r="Q9" s="27"/>
    </row>
    <row r="10" spans="1:17" ht="20.100000000000001" customHeight="1" x14ac:dyDescent="0.3">
      <c r="A10" s="446" t="s">
        <v>186</v>
      </c>
      <c r="B10" s="447">
        <f>+'13'!B8+'19'!B8</f>
        <v>604.18000000000006</v>
      </c>
      <c r="C10" s="447">
        <f>+'13'!C8+'19'!C8</f>
        <v>595.08000000000004</v>
      </c>
      <c r="D10" s="447">
        <f>+'13'!D8+'19'!D8</f>
        <v>433.12</v>
      </c>
      <c r="E10" s="447">
        <f>+'13'!E8+'19'!E8</f>
        <v>222.36</v>
      </c>
      <c r="F10" s="447">
        <f>+'13'!F8+'19'!F8</f>
        <v>184.89999999999998</v>
      </c>
      <c r="G10" s="447">
        <f>+'13'!G8+'19'!G8</f>
        <v>180.7</v>
      </c>
      <c r="H10" s="447">
        <f>+'13'!H8+'19'!H8</f>
        <v>199.51999999999998</v>
      </c>
      <c r="I10" s="447">
        <f>+'13'!I8+'19'!I8</f>
        <v>263.42999999999995</v>
      </c>
      <c r="J10" s="447">
        <f>+'13'!J8+'19'!J8</f>
        <v>291.48</v>
      </c>
      <c r="K10" s="447">
        <f>+'13'!K8+'19'!K8</f>
        <v>376.36</v>
      </c>
      <c r="L10" s="447">
        <f>+'13'!L8+'19'!L8</f>
        <v>300.84000000000003</v>
      </c>
      <c r="M10" s="447">
        <f>+'13'!M8+'19'!M8</f>
        <v>581.4</v>
      </c>
      <c r="N10" s="319">
        <f t="shared" si="0"/>
        <v>4233.37</v>
      </c>
      <c r="O10" s="279"/>
      <c r="P10" s="135"/>
      <c r="Q10" s="27"/>
    </row>
    <row r="11" spans="1:17" ht="20.100000000000001" customHeight="1" x14ac:dyDescent="0.3">
      <c r="A11" s="446" t="s">
        <v>165</v>
      </c>
      <c r="B11" s="447">
        <f>+'13'!B9+'19'!B9</f>
        <v>165152.08599999998</v>
      </c>
      <c r="C11" s="447">
        <f>+'13'!C9+'19'!C9</f>
        <v>149858.231</v>
      </c>
      <c r="D11" s="447">
        <f>+'13'!D9+'19'!D9</f>
        <v>109028.655</v>
      </c>
      <c r="E11" s="447">
        <f>+'13'!E9+'19'!E9</f>
        <v>36373.56</v>
      </c>
      <c r="F11" s="447">
        <f>+'13'!F9+'19'!F9</f>
        <v>43165.911</v>
      </c>
      <c r="G11" s="447">
        <f>+'13'!G9+'19'!G9</f>
        <v>37603.533000000003</v>
      </c>
      <c r="H11" s="447">
        <f>+'13'!H9+'19'!H9</f>
        <v>39428.230000000003</v>
      </c>
      <c r="I11" s="447">
        <f>+'13'!I9+'19'!I9</f>
        <v>42708.245000000003</v>
      </c>
      <c r="J11" s="447">
        <f>+'13'!J9+'19'!J9</f>
        <v>52154.355999999992</v>
      </c>
      <c r="K11" s="447">
        <f>+'13'!K9+'19'!K9</f>
        <v>67624.217000000004</v>
      </c>
      <c r="L11" s="447">
        <f>+'13'!L9+'19'!L9</f>
        <v>74808.417999999991</v>
      </c>
      <c r="M11" s="447">
        <f>+'13'!M9+'19'!M9</f>
        <v>81918.111999999994</v>
      </c>
      <c r="N11" s="319">
        <f t="shared" si="0"/>
        <v>899823.55399999989</v>
      </c>
      <c r="O11" s="279"/>
      <c r="P11" s="135"/>
      <c r="Q11" s="27"/>
    </row>
    <row r="12" spans="1:17" ht="20.100000000000001" customHeight="1" x14ac:dyDescent="0.3">
      <c r="A12" s="446" t="s">
        <v>166</v>
      </c>
      <c r="B12" s="447">
        <f>+'13'!B10+'19'!B10</f>
        <v>582.69000000000005</v>
      </c>
      <c r="C12" s="447">
        <f>+'13'!C10+'19'!C10</f>
        <v>809.15999999999974</v>
      </c>
      <c r="D12" s="447">
        <f>+'13'!D10+'19'!D10</f>
        <v>2657.7899999999995</v>
      </c>
      <c r="E12" s="447">
        <f>+'13'!E10+'19'!E10</f>
        <v>6393.1869999999999</v>
      </c>
      <c r="F12" s="447">
        <f>+'13'!F10+'19'!F10</f>
        <v>18623.841</v>
      </c>
      <c r="G12" s="447">
        <f>+'13'!G10+'19'!G10</f>
        <v>45055.414999999994</v>
      </c>
      <c r="H12" s="447">
        <f>+'13'!H10+'19'!H10</f>
        <v>42847.636000000006</v>
      </c>
      <c r="I12" s="447">
        <f>+'13'!I10+'19'!I10</f>
        <v>32049.638999999992</v>
      </c>
      <c r="J12" s="447">
        <f>+'13'!J10+'19'!J10</f>
        <v>13089.663999999999</v>
      </c>
      <c r="K12" s="447">
        <f>+'13'!K10+'19'!K10</f>
        <v>4581.33</v>
      </c>
      <c r="L12" s="447">
        <f>+'13'!L10+'19'!L10</f>
        <v>1657.1999999999998</v>
      </c>
      <c r="M12" s="447">
        <f>+'13'!M10+'19'!M10</f>
        <v>1117.9300000000003</v>
      </c>
      <c r="N12" s="319">
        <f t="shared" si="0"/>
        <v>169465.48199999996</v>
      </c>
      <c r="O12" s="279"/>
      <c r="P12" s="135"/>
      <c r="Q12" s="27"/>
    </row>
    <row r="13" spans="1:17" ht="20.100000000000001" customHeight="1" x14ac:dyDescent="0.3">
      <c r="A13" s="446" t="s">
        <v>167</v>
      </c>
      <c r="B13" s="447">
        <f>+'13'!B11+'19'!B11</f>
        <v>20764.946</v>
      </c>
      <c r="C13" s="447">
        <f>+'13'!C11+'19'!C11</f>
        <v>22736.27</v>
      </c>
      <c r="D13" s="447">
        <f>+'13'!D11+'19'!D11</f>
        <v>17417.22</v>
      </c>
      <c r="E13" s="447">
        <f>+'13'!E11+'19'!E11</f>
        <v>5897.3600000000006</v>
      </c>
      <c r="F13" s="447">
        <f>+'13'!F11+'19'!F11</f>
        <v>4714.54</v>
      </c>
      <c r="G13" s="447">
        <f>+'13'!G11+'19'!G11</f>
        <v>5539.62</v>
      </c>
      <c r="H13" s="447">
        <f>+'13'!H11+'19'!H11</f>
        <v>3097.07</v>
      </c>
      <c r="I13" s="447">
        <f>+'13'!I11+'19'!I11</f>
        <v>7377.42</v>
      </c>
      <c r="J13" s="447">
        <f>+'13'!J11+'19'!J11</f>
        <v>8465.0999999999985</v>
      </c>
      <c r="K13" s="447">
        <f>+'13'!K11+'19'!K11</f>
        <v>11134.119999999999</v>
      </c>
      <c r="L13" s="447">
        <f>+'13'!L11+'19'!L11</f>
        <v>15663.559999999998</v>
      </c>
      <c r="M13" s="447">
        <f>+'13'!M11+'19'!M11</f>
        <v>18105.68</v>
      </c>
      <c r="N13" s="319">
        <f t="shared" si="0"/>
        <v>140912.90599999999</v>
      </c>
      <c r="O13" s="279"/>
      <c r="P13" s="135"/>
      <c r="Q13" s="27"/>
    </row>
    <row r="14" spans="1:17" ht="20.100000000000001" customHeight="1" x14ac:dyDescent="0.3">
      <c r="A14" s="446" t="s">
        <v>168</v>
      </c>
      <c r="B14" s="447">
        <f>+'13'!B12+'19'!B12</f>
        <v>359.3</v>
      </c>
      <c r="C14" s="447">
        <f>+'13'!C12+'19'!C12</f>
        <v>290.23</v>
      </c>
      <c r="D14" s="447">
        <f>+'13'!D12+'19'!D12</f>
        <v>224.62</v>
      </c>
      <c r="E14" s="447">
        <f>+'13'!E12+'19'!E12</f>
        <v>185.39</v>
      </c>
      <c r="F14" s="447">
        <f>+'13'!F12+'19'!F12</f>
        <v>144.44</v>
      </c>
      <c r="G14" s="447">
        <f>+'13'!G12+'19'!G12</f>
        <v>276.66000000000003</v>
      </c>
      <c r="H14" s="447">
        <f>+'13'!H12+'19'!H12</f>
        <v>214.52</v>
      </c>
      <c r="I14" s="447">
        <f>+'13'!I12+'19'!I12</f>
        <v>159.82</v>
      </c>
      <c r="J14" s="447">
        <f>+'13'!J12+'19'!J12</f>
        <v>239.64</v>
      </c>
      <c r="K14" s="447">
        <f>+'13'!K12+'19'!K12</f>
        <v>370.31</v>
      </c>
      <c r="L14" s="447">
        <f>+'13'!L12+'19'!L12</f>
        <v>424.87</v>
      </c>
      <c r="M14" s="447">
        <f>+'13'!M12+'19'!M12</f>
        <v>402.42</v>
      </c>
      <c r="N14" s="319">
        <f t="shared" si="0"/>
        <v>3292.22</v>
      </c>
      <c r="O14" s="279"/>
      <c r="P14" s="135"/>
      <c r="Q14" s="27"/>
    </row>
    <row r="15" spans="1:17" ht="20.100000000000001" customHeight="1" x14ac:dyDescent="0.3">
      <c r="A15" s="446" t="s">
        <v>169</v>
      </c>
      <c r="B15" s="447">
        <f>+'13'!B13+'19'!B13</f>
        <v>32010.77</v>
      </c>
      <c r="C15" s="447">
        <f>+'13'!C13+'19'!C13</f>
        <v>31020.470000000005</v>
      </c>
      <c r="D15" s="447">
        <f>+'13'!D13+'19'!D13</f>
        <v>40714.21</v>
      </c>
      <c r="E15" s="447">
        <f>+'13'!E13+'19'!E13</f>
        <v>46166.110000000008</v>
      </c>
      <c r="F15" s="447">
        <f>+'13'!F13+'19'!F13</f>
        <v>42592.01</v>
      </c>
      <c r="G15" s="447">
        <f>+'13'!G13+'19'!G13</f>
        <v>44825.58</v>
      </c>
      <c r="H15" s="447">
        <f>+'13'!H13+'19'!H13</f>
        <v>44486.12</v>
      </c>
      <c r="I15" s="447">
        <f>+'13'!I13+'19'!I13</f>
        <v>42279.94</v>
      </c>
      <c r="J15" s="447">
        <f>+'13'!J13+'19'!J13</f>
        <v>35426.86</v>
      </c>
      <c r="K15" s="447">
        <f>+'13'!K13+'19'!K13</f>
        <v>36410.83</v>
      </c>
      <c r="L15" s="447">
        <f>+'13'!L13+'19'!L13</f>
        <v>36884.520000000004</v>
      </c>
      <c r="M15" s="447">
        <f>+'13'!M13+'19'!M13</f>
        <v>38271.11</v>
      </c>
      <c r="N15" s="319">
        <f t="shared" si="0"/>
        <v>471088.53</v>
      </c>
      <c r="O15" s="279"/>
      <c r="P15" s="135"/>
      <c r="Q15" s="27"/>
    </row>
    <row r="16" spans="1:17" ht="20.100000000000001" customHeight="1" x14ac:dyDescent="0.3">
      <c r="A16" s="125" t="s">
        <v>170</v>
      </c>
      <c r="B16" s="447">
        <f>+'13'!B14+'19'!B14</f>
        <v>420433.15899999999</v>
      </c>
      <c r="C16" s="447">
        <f>+'13'!C14+'19'!C14</f>
        <v>404237.83400000003</v>
      </c>
      <c r="D16" s="447">
        <f>+'13'!D14+'19'!D14</f>
        <v>394995.12599999999</v>
      </c>
      <c r="E16" s="447">
        <f>+'13'!E14+'19'!E14</f>
        <v>289020.67000000004</v>
      </c>
      <c r="F16" s="447">
        <f>+'13'!F14+'19'!F14</f>
        <v>289325.08999999997</v>
      </c>
      <c r="G16" s="447">
        <f>+'13'!G14+'19'!G14</f>
        <v>286542.99300000002</v>
      </c>
      <c r="H16" s="447">
        <f>+'13'!H14+'19'!H14</f>
        <v>308059.53999999998</v>
      </c>
      <c r="I16" s="447">
        <f>+'13'!I14+'19'!I14</f>
        <v>328265.09899999999</v>
      </c>
      <c r="J16" s="447">
        <f>+'13'!J14+'19'!J14</f>
        <v>323878.32300000003</v>
      </c>
      <c r="K16" s="447">
        <f>+'13'!K14+'19'!K14</f>
        <v>376530.61600000004</v>
      </c>
      <c r="L16" s="447">
        <f>+'13'!L14+'19'!L14</f>
        <v>381132.69900000008</v>
      </c>
      <c r="M16" s="447">
        <f>+'13'!M14+'19'!M14</f>
        <v>393698.80299999996</v>
      </c>
      <c r="N16" s="319">
        <f t="shared" si="0"/>
        <v>4196119.9519999996</v>
      </c>
      <c r="O16" s="279"/>
      <c r="P16" s="135"/>
      <c r="Q16" s="27"/>
    </row>
    <row r="17" spans="1:17" ht="20.100000000000001" customHeight="1" x14ac:dyDescent="0.3">
      <c r="A17" s="125" t="s">
        <v>306</v>
      </c>
      <c r="B17" s="447">
        <f>+'13'!B15+'19'!B15</f>
        <v>448842.72100000008</v>
      </c>
      <c r="C17" s="447">
        <f>+'13'!C15+'19'!C15</f>
        <v>429947.90499999997</v>
      </c>
      <c r="D17" s="447">
        <f>+'13'!D15+'19'!D15</f>
        <v>445153.49400000012</v>
      </c>
      <c r="E17" s="447">
        <f>+'13'!E15+'19'!E15</f>
        <v>367676.69800000003</v>
      </c>
      <c r="F17" s="447">
        <f>+'13'!F15+'19'!F15</f>
        <v>394355.80800000002</v>
      </c>
      <c r="G17" s="447">
        <f>+'13'!G15+'19'!G15</f>
        <v>392550.67000000004</v>
      </c>
      <c r="H17" s="447">
        <f>+'13'!H15+'19'!H15</f>
        <v>385515.42200000002</v>
      </c>
      <c r="I17" s="447">
        <f>+'13'!I15+'19'!I15</f>
        <v>396838.18399999995</v>
      </c>
      <c r="J17" s="447">
        <f>+'13'!J15+'19'!J15</f>
        <v>382478.05499999999</v>
      </c>
      <c r="K17" s="447">
        <f>+'13'!K15+'19'!K15</f>
        <v>438650.89299999992</v>
      </c>
      <c r="L17" s="447">
        <f>+'13'!L15+'19'!L15</f>
        <v>428684.34600000002</v>
      </c>
      <c r="M17" s="447">
        <f>+'13'!M15+'19'!M15</f>
        <v>463875.2049999999</v>
      </c>
      <c r="N17" s="319">
        <f t="shared" si="0"/>
        <v>4974569.4010000005</v>
      </c>
      <c r="O17" s="279"/>
      <c r="P17" s="135"/>
      <c r="Q17" s="27"/>
    </row>
    <row r="18" spans="1:17" ht="20.100000000000001" customHeight="1" x14ac:dyDescent="0.3">
      <c r="A18" s="125" t="s">
        <v>307</v>
      </c>
      <c r="B18" s="447">
        <f>+'13'!B16+'19'!B16</f>
        <v>0</v>
      </c>
      <c r="C18" s="447">
        <f>+'13'!C16+'19'!C16</f>
        <v>0</v>
      </c>
      <c r="D18" s="447">
        <f>+'13'!D16+'19'!D16</f>
        <v>0</v>
      </c>
      <c r="E18" s="447">
        <f>+'13'!E16+'19'!E16</f>
        <v>0</v>
      </c>
      <c r="F18" s="447">
        <f>+'13'!F16+'19'!F16</f>
        <v>0</v>
      </c>
      <c r="G18" s="447">
        <f>+'13'!G16+'19'!G16</f>
        <v>0</v>
      </c>
      <c r="H18" s="447">
        <f>+'13'!H16+'19'!H16</f>
        <v>0</v>
      </c>
      <c r="I18" s="447">
        <f>+'13'!I16+'19'!I16</f>
        <v>0</v>
      </c>
      <c r="J18" s="447">
        <f>+'13'!J16+'19'!J16</f>
        <v>0</v>
      </c>
      <c r="K18" s="447">
        <f>+'13'!K16+'19'!K16</f>
        <v>0</v>
      </c>
      <c r="L18" s="447">
        <f>+'13'!L16+'19'!L16</f>
        <v>0</v>
      </c>
      <c r="M18" s="447">
        <f>+'13'!M16+'19'!M16</f>
        <v>0</v>
      </c>
      <c r="N18" s="329"/>
      <c r="O18" s="279"/>
      <c r="P18" s="135"/>
      <c r="Q18" s="27"/>
    </row>
    <row r="19" spans="1:17" ht="20.100000000000001" customHeight="1" x14ac:dyDescent="0.3">
      <c r="A19" s="446" t="s">
        <v>177</v>
      </c>
      <c r="B19" s="447">
        <f>+'13'!B17+'19'!B17</f>
        <v>2624.2049999999999</v>
      </c>
      <c r="C19" s="447">
        <f>+'13'!C17+'19'!C17</f>
        <v>2697.9179999999997</v>
      </c>
      <c r="D19" s="447">
        <f>+'13'!D17+'19'!D17</f>
        <v>2376.1600000000003</v>
      </c>
      <c r="E19" s="447">
        <f>+'13'!E17+'19'!E17</f>
        <v>3034.79</v>
      </c>
      <c r="F19" s="447">
        <f>+'13'!F17+'19'!F17</f>
        <v>11491.750000000002</v>
      </c>
      <c r="G19" s="447">
        <f>+'13'!G17+'19'!G17</f>
        <v>11622.71</v>
      </c>
      <c r="H19" s="447">
        <f>+'13'!H17+'19'!H17</f>
        <v>12742.700000000003</v>
      </c>
      <c r="I19" s="447">
        <f>+'13'!I17+'19'!I17</f>
        <v>18030.879999999997</v>
      </c>
      <c r="J19" s="447">
        <f>+'13'!J17+'19'!J17</f>
        <v>18211.050000000003</v>
      </c>
      <c r="K19" s="447">
        <f>+'13'!K17+'19'!K17</f>
        <v>9169.57</v>
      </c>
      <c r="L19" s="447">
        <f>+'13'!L17+'19'!L17</f>
        <v>4042.84</v>
      </c>
      <c r="M19" s="447">
        <f>+'13'!M17+'19'!M17</f>
        <v>4307.53</v>
      </c>
      <c r="N19" s="319">
        <f t="shared" si="0"/>
        <v>100352.103</v>
      </c>
      <c r="O19" s="279"/>
      <c r="P19" s="135"/>
      <c r="Q19" s="27"/>
    </row>
    <row r="20" spans="1:17" ht="20.100000000000001" customHeight="1" x14ac:dyDescent="0.3">
      <c r="A20" s="446" t="s">
        <v>398</v>
      </c>
      <c r="B20" s="447">
        <f>+'13'!B18+'19'!B18</f>
        <v>3467.5170000000003</v>
      </c>
      <c r="C20" s="447">
        <f>+'13'!C18+'19'!C18</f>
        <v>3035.692</v>
      </c>
      <c r="D20" s="447">
        <f>+'13'!D18+'19'!D18</f>
        <v>2647.1330000000003</v>
      </c>
      <c r="E20" s="447">
        <f>+'13'!E18+'19'!E18</f>
        <v>400.84999999999997</v>
      </c>
      <c r="F20" s="447">
        <f>+'13'!F18+'19'!F18</f>
        <v>3023.652</v>
      </c>
      <c r="G20" s="447">
        <f>+'13'!G18+'19'!G18</f>
        <v>1434.173</v>
      </c>
      <c r="H20" s="447">
        <f>+'13'!H18+'19'!H18</f>
        <v>531.56100000000004</v>
      </c>
      <c r="I20" s="447">
        <f>+'13'!I18+'19'!I18</f>
        <v>173.03399999999999</v>
      </c>
      <c r="J20" s="447">
        <f>+'13'!J18+'19'!J18</f>
        <v>527.78200000000004</v>
      </c>
      <c r="K20" s="447">
        <f>+'13'!K18+'19'!K18</f>
        <v>1616.482</v>
      </c>
      <c r="L20" s="447">
        <f>+'13'!L18+'19'!L18</f>
        <v>1101.1980000000001</v>
      </c>
      <c r="M20" s="447">
        <f>+'13'!M18+'19'!M18</f>
        <v>778.19299999999998</v>
      </c>
      <c r="N20" s="319">
        <f t="shared" si="0"/>
        <v>18737.267</v>
      </c>
      <c r="O20" s="279"/>
      <c r="P20" s="135"/>
      <c r="Q20" s="27"/>
    </row>
    <row r="21" spans="1:17" ht="20.100000000000001" customHeight="1" x14ac:dyDescent="0.25">
      <c r="A21" s="229" t="s">
        <v>22</v>
      </c>
      <c r="B21" s="319">
        <f>SUM(B7:B20)</f>
        <v>1523467.9840000004</v>
      </c>
      <c r="C21" s="319">
        <f t="shared" ref="C21:M21" si="1">SUM(C7:C20)</f>
        <v>1471054.9650000001</v>
      </c>
      <c r="D21" s="319">
        <f t="shared" si="1"/>
        <v>1356632.8219999999</v>
      </c>
      <c r="E21" s="319">
        <f t="shared" si="1"/>
        <v>974576.46000000008</v>
      </c>
      <c r="F21" s="319">
        <f t="shared" si="1"/>
        <v>1044103.649</v>
      </c>
      <c r="G21" s="319">
        <f t="shared" si="1"/>
        <v>1046940.41</v>
      </c>
      <c r="H21" s="319">
        <f t="shared" si="1"/>
        <v>1082662.2179999999</v>
      </c>
      <c r="I21" s="319">
        <f t="shared" si="1"/>
        <v>1175191.5729999999</v>
      </c>
      <c r="J21" s="319">
        <f t="shared" si="1"/>
        <v>1144045.6979999999</v>
      </c>
      <c r="K21" s="319">
        <f t="shared" si="1"/>
        <v>1313648.4280000001</v>
      </c>
      <c r="L21" s="319">
        <f t="shared" si="1"/>
        <v>1334706.1870000004</v>
      </c>
      <c r="M21" s="319">
        <f t="shared" si="1"/>
        <v>1439391.5379999999</v>
      </c>
      <c r="N21" s="319">
        <f t="shared" si="0"/>
        <v>14906421.932</v>
      </c>
      <c r="O21" s="448"/>
      <c r="P21" s="28"/>
      <c r="Q21" s="27"/>
    </row>
    <row r="22" spans="1:17" x14ac:dyDescent="0.25">
      <c r="O22" s="28"/>
      <c r="P22" s="28"/>
    </row>
    <row r="23" spans="1:17" x14ac:dyDescent="0.25">
      <c r="N23" s="185"/>
    </row>
  </sheetData>
  <pageMargins left="0.70866141732283472" right="0.70866141732283472" top="0.74803149606299213" bottom="0.74803149606299213" header="0.31496062992125984" footer="0.31496062992125984"/>
  <pageSetup paperSize="14" scale="6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AA24"/>
  <sheetViews>
    <sheetView zoomScale="90" zoomScaleNormal="90" workbookViewId="0">
      <selection activeCell="M39" sqref="M39"/>
    </sheetView>
  </sheetViews>
  <sheetFormatPr baseColWidth="10" defaultRowHeight="13.5" x14ac:dyDescent="0.25"/>
  <cols>
    <col min="1" max="1" width="30.28515625" style="8" customWidth="1"/>
    <col min="2" max="2" width="14.140625" style="8" customWidth="1"/>
    <col min="3" max="3" width="12.85546875" style="8" customWidth="1"/>
    <col min="4" max="4" width="12.28515625" style="8" customWidth="1"/>
    <col min="5" max="5" width="12" style="8" customWidth="1"/>
    <col min="6" max="7" width="11.85546875" style="8" customWidth="1"/>
    <col min="8" max="8" width="12.28515625" style="8" bestFit="1" customWidth="1"/>
    <col min="9" max="9" width="12" style="8" customWidth="1"/>
    <col min="10" max="10" width="14.42578125" style="8" customWidth="1"/>
    <col min="11" max="11" width="12.28515625" style="8" customWidth="1"/>
    <col min="12" max="12" width="14.28515625" style="8" customWidth="1"/>
    <col min="13" max="13" width="13.28515625" style="8" customWidth="1"/>
    <col min="14" max="14" width="13.140625" style="8" customWidth="1"/>
    <col min="15" max="15" width="11.42578125" style="119"/>
    <col min="16" max="16" width="12.140625" style="119" customWidth="1"/>
    <col min="17" max="16384" width="11.42578125" style="119"/>
  </cols>
  <sheetData>
    <row r="1" spans="1:27" x14ac:dyDescent="0.25">
      <c r="A1" s="62" t="s">
        <v>488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27" x14ac:dyDescent="0.25">
      <c r="A2" s="62" t="s">
        <v>118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27" x14ac:dyDescent="0.25">
      <c r="A3" s="6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27" s="608" customFormat="1" ht="15" customHeight="1" x14ac:dyDescent="0.2">
      <c r="A4" s="175" t="s">
        <v>101</v>
      </c>
      <c r="B4" s="175" t="s">
        <v>2</v>
      </c>
      <c r="C4" s="175" t="s">
        <v>3</v>
      </c>
      <c r="D4" s="175" t="s">
        <v>4</v>
      </c>
      <c r="E4" s="175" t="s">
        <v>5</v>
      </c>
      <c r="F4" s="175" t="s">
        <v>6</v>
      </c>
      <c r="G4" s="175" t="s">
        <v>7</v>
      </c>
      <c r="H4" s="175" t="s">
        <v>8</v>
      </c>
      <c r="I4" s="175" t="s">
        <v>9</v>
      </c>
      <c r="J4" s="175" t="s">
        <v>10</v>
      </c>
      <c r="K4" s="175" t="s">
        <v>11</v>
      </c>
      <c r="L4" s="175" t="s">
        <v>12</v>
      </c>
      <c r="M4" s="175" t="s">
        <v>13</v>
      </c>
      <c r="N4" s="175" t="s">
        <v>22</v>
      </c>
    </row>
    <row r="5" spans="1:27" s="609" customFormat="1" ht="20.100000000000001" customHeight="1" x14ac:dyDescent="0.25">
      <c r="A5" s="125" t="s">
        <v>162</v>
      </c>
      <c r="B5" s="611">
        <v>2571.2139999999999</v>
      </c>
      <c r="C5" s="611">
        <v>2457.7370000000001</v>
      </c>
      <c r="D5" s="611">
        <v>2143.04</v>
      </c>
      <c r="E5" s="611">
        <v>2548</v>
      </c>
      <c r="F5" s="611">
        <v>2638.3130000000001</v>
      </c>
      <c r="G5" s="611">
        <v>2395.067</v>
      </c>
      <c r="H5" s="611">
        <v>2640.098</v>
      </c>
      <c r="I5" s="611">
        <v>3127.489</v>
      </c>
      <c r="J5" s="611">
        <v>3153.5679999999998</v>
      </c>
      <c r="K5" s="611">
        <v>3515.5329999999999</v>
      </c>
      <c r="L5" s="611">
        <v>5890.8449999999993</v>
      </c>
      <c r="M5" s="611">
        <v>4494.1030000000001</v>
      </c>
      <c r="N5" s="458">
        <f>SUM(B5:M5)</f>
        <v>37575.006999999998</v>
      </c>
      <c r="P5" s="642"/>
      <c r="Q5" s="642"/>
      <c r="R5" s="642"/>
      <c r="S5" s="642"/>
      <c r="T5" s="642"/>
      <c r="U5" s="642"/>
      <c r="V5" s="642"/>
      <c r="W5" s="642"/>
      <c r="X5" s="642"/>
      <c r="Y5" s="642"/>
      <c r="Z5" s="642"/>
      <c r="AA5" s="642"/>
    </row>
    <row r="6" spans="1:27" s="609" customFormat="1" ht="20.100000000000001" customHeight="1" x14ac:dyDescent="0.25">
      <c r="A6" s="125" t="s">
        <v>163</v>
      </c>
      <c r="B6" s="611"/>
      <c r="C6" s="611"/>
      <c r="D6" s="611"/>
      <c r="E6" s="611"/>
      <c r="F6" s="611"/>
      <c r="G6" s="611"/>
      <c r="H6" s="611"/>
      <c r="I6" s="611"/>
      <c r="J6" s="611"/>
      <c r="K6" s="611"/>
      <c r="L6" s="611"/>
      <c r="M6" s="611"/>
      <c r="N6" s="458">
        <f t="shared" ref="N6:N19" si="0">SUM(B6:M6)</f>
        <v>0</v>
      </c>
      <c r="P6" s="642"/>
      <c r="Q6" s="642"/>
      <c r="R6" s="642"/>
      <c r="S6" s="642"/>
      <c r="T6" s="642"/>
      <c r="U6" s="642"/>
      <c r="V6" s="642"/>
      <c r="W6" s="642"/>
      <c r="X6" s="642"/>
      <c r="Y6" s="642"/>
      <c r="Z6" s="642"/>
      <c r="AA6" s="642"/>
    </row>
    <row r="7" spans="1:27" s="609" customFormat="1" ht="20.100000000000001" customHeight="1" x14ac:dyDescent="0.25">
      <c r="A7" s="125" t="s">
        <v>164</v>
      </c>
      <c r="B7" s="611">
        <v>803.65600000000006</v>
      </c>
      <c r="C7" s="611">
        <v>767.76799999999992</v>
      </c>
      <c r="D7" s="611">
        <v>696.76400000000001</v>
      </c>
      <c r="E7" s="611">
        <v>556.79500000000007</v>
      </c>
      <c r="F7" s="611">
        <v>596.50400000000002</v>
      </c>
      <c r="G7" s="611">
        <v>547.44900000000007</v>
      </c>
      <c r="H7" s="611">
        <v>657.49099999999999</v>
      </c>
      <c r="I7" s="611">
        <v>749.40300000000002</v>
      </c>
      <c r="J7" s="611">
        <v>812.53</v>
      </c>
      <c r="K7" s="611">
        <v>2807.0570000000002</v>
      </c>
      <c r="L7" s="611">
        <v>785.19100000000003</v>
      </c>
      <c r="M7" s="611">
        <v>4874.9920000000002</v>
      </c>
      <c r="N7" s="458">
        <f t="shared" si="0"/>
        <v>14655.6</v>
      </c>
      <c r="P7" s="610"/>
      <c r="Q7" s="610"/>
      <c r="R7" s="610"/>
      <c r="S7" s="610"/>
      <c r="T7" s="610"/>
      <c r="U7" s="610"/>
      <c r="V7" s="610"/>
      <c r="W7" s="610"/>
      <c r="X7" s="610"/>
      <c r="Y7" s="610"/>
      <c r="Z7" s="610"/>
      <c r="AA7" s="610"/>
    </row>
    <row r="8" spans="1:27" s="609" customFormat="1" ht="20.100000000000001" customHeight="1" x14ac:dyDescent="0.25">
      <c r="A8" s="125" t="s">
        <v>186</v>
      </c>
      <c r="B8" s="611"/>
      <c r="C8" s="611"/>
      <c r="D8" s="611"/>
      <c r="E8" s="611"/>
      <c r="F8" s="611"/>
      <c r="G8" s="611"/>
      <c r="H8" s="611"/>
      <c r="I8" s="611"/>
      <c r="J8" s="611"/>
      <c r="K8" s="611"/>
      <c r="L8" s="611"/>
      <c r="M8" s="611"/>
      <c r="N8" s="458">
        <f t="shared" si="0"/>
        <v>0</v>
      </c>
      <c r="P8" s="610"/>
    </row>
    <row r="9" spans="1:27" s="609" customFormat="1" ht="20.100000000000001" customHeight="1" x14ac:dyDescent="0.25">
      <c r="A9" s="125" t="s">
        <v>165</v>
      </c>
      <c r="B9" s="611">
        <v>910.346</v>
      </c>
      <c r="C9" s="611">
        <v>903.37099999999998</v>
      </c>
      <c r="D9" s="611">
        <v>431.23500000000001</v>
      </c>
      <c r="E9" s="611">
        <v>63.27</v>
      </c>
      <c r="F9" s="611">
        <v>2.8410000000000002</v>
      </c>
      <c r="G9" s="611">
        <v>3.1230000000000002</v>
      </c>
      <c r="H9" s="611">
        <v>4.08</v>
      </c>
      <c r="I9" s="611">
        <v>2.8650000000000002</v>
      </c>
      <c r="J9" s="611">
        <v>6.5659999999999998</v>
      </c>
      <c r="K9" s="611">
        <v>18.547000000000001</v>
      </c>
      <c r="L9" s="611">
        <v>7.0780000000000003</v>
      </c>
      <c r="M9" s="611">
        <v>23.602</v>
      </c>
      <c r="N9" s="458">
        <f t="shared" si="0"/>
        <v>2376.9239999999995</v>
      </c>
      <c r="P9" s="610"/>
    </row>
    <row r="10" spans="1:27" s="609" customFormat="1" ht="20.100000000000001" customHeight="1" x14ac:dyDescent="0.25">
      <c r="A10" s="125" t="s">
        <v>166</v>
      </c>
      <c r="B10" s="611"/>
      <c r="C10" s="611"/>
      <c r="D10" s="611"/>
      <c r="E10" s="611">
        <v>154.65699999999998</v>
      </c>
      <c r="F10" s="611">
        <v>493.971</v>
      </c>
      <c r="G10" s="611">
        <v>549.10500000000002</v>
      </c>
      <c r="H10" s="611">
        <v>798.26599999999996</v>
      </c>
      <c r="I10" s="611">
        <v>403.36900000000003</v>
      </c>
      <c r="J10" s="611">
        <v>80.063999999999993</v>
      </c>
      <c r="K10" s="611">
        <v>6</v>
      </c>
      <c r="L10" s="611"/>
      <c r="M10" s="611"/>
      <c r="N10" s="458">
        <f t="shared" si="0"/>
        <v>2485.4319999999998</v>
      </c>
      <c r="P10" s="610"/>
    </row>
    <row r="11" spans="1:27" s="609" customFormat="1" ht="20.100000000000001" customHeight="1" x14ac:dyDescent="0.25">
      <c r="A11" s="125" t="s">
        <v>167</v>
      </c>
      <c r="B11" s="611">
        <v>1180.4259999999999</v>
      </c>
      <c r="C11" s="611"/>
      <c r="D11" s="611"/>
      <c r="E11" s="611"/>
      <c r="F11" s="611"/>
      <c r="G11" s="611"/>
      <c r="H11" s="611"/>
      <c r="I11" s="611"/>
      <c r="J11" s="611"/>
      <c r="K11" s="611"/>
      <c r="L11" s="611"/>
      <c r="M11" s="611"/>
      <c r="N11" s="458">
        <f t="shared" si="0"/>
        <v>1180.4259999999999</v>
      </c>
      <c r="P11" s="610"/>
    </row>
    <row r="12" spans="1:27" s="609" customFormat="1" ht="20.100000000000001" customHeight="1" x14ac:dyDescent="0.25">
      <c r="A12" s="125" t="s">
        <v>168</v>
      </c>
      <c r="B12" s="458"/>
      <c r="C12" s="458"/>
      <c r="D12" s="458"/>
      <c r="E12" s="458"/>
      <c r="F12" s="458"/>
      <c r="G12" s="458"/>
      <c r="H12" s="458"/>
      <c r="I12" s="458"/>
      <c r="J12" s="458"/>
      <c r="K12" s="458"/>
      <c r="L12" s="458"/>
      <c r="M12" s="458"/>
      <c r="N12" s="458">
        <f t="shared" si="0"/>
        <v>0</v>
      </c>
      <c r="P12" s="610"/>
    </row>
    <row r="13" spans="1:27" s="609" customFormat="1" ht="20.100000000000001" customHeight="1" x14ac:dyDescent="0.25">
      <c r="A13" s="125" t="s">
        <v>169</v>
      </c>
      <c r="B13" s="611"/>
      <c r="C13" s="611"/>
      <c r="D13" s="611"/>
      <c r="E13" s="611"/>
      <c r="F13" s="611"/>
      <c r="G13" s="611"/>
      <c r="H13" s="611"/>
      <c r="I13" s="611"/>
      <c r="J13" s="611"/>
      <c r="K13" s="611"/>
      <c r="L13" s="611"/>
      <c r="M13" s="611"/>
      <c r="N13" s="458">
        <f t="shared" si="0"/>
        <v>0</v>
      </c>
      <c r="P13" s="610"/>
    </row>
    <row r="14" spans="1:27" s="609" customFormat="1" ht="20.100000000000001" customHeight="1" x14ac:dyDescent="0.25">
      <c r="A14" s="125" t="s">
        <v>170</v>
      </c>
      <c r="B14" s="611">
        <v>7064.5690000000004</v>
      </c>
      <c r="C14" s="611">
        <v>6634.4040000000005</v>
      </c>
      <c r="D14" s="611">
        <v>6959.8959999999997</v>
      </c>
      <c r="E14" s="611">
        <v>5864.6699999999992</v>
      </c>
      <c r="F14" s="611">
        <v>6037.8899999999994</v>
      </c>
      <c r="G14" s="611">
        <v>5286.0830000000005</v>
      </c>
      <c r="H14" s="611">
        <v>6041.68</v>
      </c>
      <c r="I14" s="611">
        <v>6212.5989999999993</v>
      </c>
      <c r="J14" s="611">
        <v>5735.3029999999999</v>
      </c>
      <c r="K14" s="611">
        <v>6957.8460000000005</v>
      </c>
      <c r="L14" s="611">
        <v>7382.5789999999997</v>
      </c>
      <c r="M14" s="611">
        <v>7438.9429999999993</v>
      </c>
      <c r="N14" s="458">
        <f t="shared" si="0"/>
        <v>77616.462</v>
      </c>
      <c r="P14" s="610"/>
    </row>
    <row r="15" spans="1:27" s="609" customFormat="1" ht="20.100000000000001" customHeight="1" x14ac:dyDescent="0.25">
      <c r="A15" s="125" t="s">
        <v>306</v>
      </c>
      <c r="B15" s="611">
        <v>9773.7210000000014</v>
      </c>
      <c r="C15" s="611">
        <v>9419.5850000000009</v>
      </c>
      <c r="D15" s="611">
        <v>9106.1040000000012</v>
      </c>
      <c r="E15" s="611">
        <v>8495.398000000001</v>
      </c>
      <c r="F15" s="611">
        <v>7560.8780000000006</v>
      </c>
      <c r="G15" s="611">
        <v>6683.91</v>
      </c>
      <c r="H15" s="611">
        <v>7852.7420000000002</v>
      </c>
      <c r="I15" s="611">
        <v>9209.594000000001</v>
      </c>
      <c r="J15" s="611">
        <v>8639.7150000000001</v>
      </c>
      <c r="K15" s="611">
        <v>29038.002999999997</v>
      </c>
      <c r="L15" s="611">
        <v>24333.696</v>
      </c>
      <c r="M15" s="611">
        <v>28533.264999999999</v>
      </c>
      <c r="N15" s="458">
        <f t="shared" si="0"/>
        <v>158646.61099999998</v>
      </c>
      <c r="P15" s="610"/>
    </row>
    <row r="16" spans="1:27" s="609" customFormat="1" ht="20.100000000000001" customHeight="1" x14ac:dyDescent="0.25">
      <c r="A16" s="125" t="s">
        <v>307</v>
      </c>
      <c r="B16" s="611"/>
      <c r="C16" s="611"/>
      <c r="D16" s="611"/>
      <c r="E16" s="611"/>
      <c r="F16" s="611"/>
      <c r="G16" s="611"/>
      <c r="H16" s="611"/>
      <c r="I16" s="611"/>
      <c r="J16" s="611"/>
      <c r="K16" s="611"/>
      <c r="L16" s="611"/>
      <c r="M16" s="611"/>
      <c r="N16" s="458">
        <f t="shared" si="0"/>
        <v>0</v>
      </c>
      <c r="P16" s="610"/>
    </row>
    <row r="17" spans="1:16" s="609" customFormat="1" ht="20.100000000000001" customHeight="1" x14ac:dyDescent="0.25">
      <c r="A17" s="125" t="s">
        <v>177</v>
      </c>
      <c r="B17" s="611">
        <v>6.0149999999999997</v>
      </c>
      <c r="C17" s="611">
        <v>50.118000000000002</v>
      </c>
      <c r="D17" s="611"/>
      <c r="E17" s="611"/>
      <c r="F17" s="611"/>
      <c r="G17" s="611"/>
      <c r="H17" s="611"/>
      <c r="I17" s="611"/>
      <c r="J17" s="611"/>
      <c r="K17" s="611"/>
      <c r="L17" s="611">
        <v>229.6</v>
      </c>
      <c r="M17" s="611"/>
      <c r="N17" s="458">
        <f t="shared" si="0"/>
        <v>285.733</v>
      </c>
      <c r="P17" s="610"/>
    </row>
    <row r="18" spans="1:16" s="609" customFormat="1" ht="20.100000000000001" customHeight="1" x14ac:dyDescent="0.25">
      <c r="A18" s="125" t="s">
        <v>398</v>
      </c>
      <c r="B18" s="611">
        <v>3467.5170000000003</v>
      </c>
      <c r="C18" s="611">
        <v>3035.692</v>
      </c>
      <c r="D18" s="611">
        <v>2647.1330000000003</v>
      </c>
      <c r="E18" s="611">
        <v>400.84999999999997</v>
      </c>
      <c r="F18" s="611">
        <v>3023.652</v>
      </c>
      <c r="G18" s="611">
        <v>1434.173</v>
      </c>
      <c r="H18" s="611">
        <v>531.56100000000004</v>
      </c>
      <c r="I18" s="611">
        <v>173.03399999999999</v>
      </c>
      <c r="J18" s="611">
        <v>527.78200000000004</v>
      </c>
      <c r="K18" s="611">
        <v>1616.482</v>
      </c>
      <c r="L18" s="611">
        <v>1101.1980000000001</v>
      </c>
      <c r="M18" s="611">
        <v>778.19299999999998</v>
      </c>
      <c r="N18" s="458">
        <f t="shared" si="0"/>
        <v>18737.267</v>
      </c>
      <c r="P18" s="610"/>
    </row>
    <row r="19" spans="1:16" s="609" customFormat="1" ht="20.100000000000001" customHeight="1" x14ac:dyDescent="0.25">
      <c r="A19" s="229" t="s">
        <v>22</v>
      </c>
      <c r="B19" s="612">
        <f>SUM(B5:B18)</f>
        <v>25777.464</v>
      </c>
      <c r="C19" s="612">
        <f t="shared" ref="C19:M19" si="1">SUM(C5:C18)</f>
        <v>23268.674999999999</v>
      </c>
      <c r="D19" s="612">
        <f t="shared" si="1"/>
        <v>21984.172000000002</v>
      </c>
      <c r="E19" s="612">
        <f t="shared" si="1"/>
        <v>18083.64</v>
      </c>
      <c r="F19" s="612">
        <f t="shared" si="1"/>
        <v>20354.048999999999</v>
      </c>
      <c r="G19" s="612">
        <f t="shared" si="1"/>
        <v>16898.91</v>
      </c>
      <c r="H19" s="612">
        <f t="shared" si="1"/>
        <v>18525.918000000001</v>
      </c>
      <c r="I19" s="612">
        <f t="shared" si="1"/>
        <v>19878.352999999999</v>
      </c>
      <c r="J19" s="612">
        <f t="shared" si="1"/>
        <v>18955.527999999998</v>
      </c>
      <c r="K19" s="612">
        <f t="shared" si="1"/>
        <v>43959.467999999993</v>
      </c>
      <c r="L19" s="612">
        <f t="shared" si="1"/>
        <v>39730.186999999991</v>
      </c>
      <c r="M19" s="612">
        <f t="shared" si="1"/>
        <v>46143.097999999998</v>
      </c>
      <c r="N19" s="613">
        <f t="shared" si="0"/>
        <v>313559.462</v>
      </c>
      <c r="P19" s="610"/>
    </row>
    <row r="20" spans="1:16" x14ac:dyDescent="0.25">
      <c r="B20" s="39"/>
      <c r="C20" s="39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6" x14ac:dyDescent="0.25">
      <c r="A21" s="39" t="s">
        <v>124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4" spans="1:16" x14ac:dyDescent="0.25">
      <c r="M24" s="27"/>
    </row>
  </sheetData>
  <pageMargins left="0.7" right="0.7" top="0.75" bottom="0.75" header="0.3" footer="0.3"/>
  <pageSetup paperSize="14"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P22"/>
  <sheetViews>
    <sheetView zoomScale="115" zoomScaleNormal="115" workbookViewId="0">
      <selection activeCell="M39" sqref="M39"/>
    </sheetView>
  </sheetViews>
  <sheetFormatPr baseColWidth="10" defaultRowHeight="13.5" x14ac:dyDescent="0.25"/>
  <cols>
    <col min="1" max="1" width="39.5703125" style="8" customWidth="1"/>
    <col min="2" max="2" width="14.42578125" style="12" bestFit="1" customWidth="1"/>
    <col min="3" max="3" width="12.85546875" style="12" customWidth="1"/>
    <col min="4" max="4" width="13.28515625" style="12" customWidth="1"/>
    <col min="5" max="5" width="12.140625" style="12" customWidth="1"/>
    <col min="6" max="7" width="12.5703125" style="12" customWidth="1"/>
    <col min="8" max="8" width="13.140625" style="12" customWidth="1"/>
    <col min="9" max="9" width="13.5703125" style="12" customWidth="1"/>
    <col min="10" max="10" width="14.42578125" style="12" customWidth="1"/>
    <col min="11" max="11" width="13" style="12" customWidth="1"/>
    <col min="12" max="12" width="14.28515625" style="12" customWidth="1"/>
    <col min="13" max="13" width="13.28515625" style="12" customWidth="1"/>
    <col min="14" max="14" width="16.7109375" style="12" customWidth="1"/>
    <col min="15" max="15" width="12.7109375" style="12" bestFit="1" customWidth="1"/>
    <col min="16" max="16384" width="11.42578125" style="8"/>
  </cols>
  <sheetData>
    <row r="1" spans="1:15" x14ac:dyDescent="0.25">
      <c r="A1" s="62" t="s">
        <v>472</v>
      </c>
    </row>
    <row r="2" spans="1:15" x14ac:dyDescent="0.25">
      <c r="A2" s="62" t="s">
        <v>106</v>
      </c>
    </row>
    <row r="3" spans="1:15" x14ac:dyDescent="0.25">
      <c r="A3" s="62"/>
    </row>
    <row r="4" spans="1:15" s="70" customFormat="1" ht="15" customHeight="1" x14ac:dyDescent="0.2">
      <c r="A4" s="48" t="s">
        <v>101</v>
      </c>
      <c r="B4" s="48" t="s">
        <v>2</v>
      </c>
      <c r="C4" s="48" t="s">
        <v>3</v>
      </c>
      <c r="D4" s="48" t="s">
        <v>4</v>
      </c>
      <c r="E4" s="48" t="s">
        <v>5</v>
      </c>
      <c r="F4" s="48" t="s">
        <v>6</v>
      </c>
      <c r="G4" s="48" t="s">
        <v>7</v>
      </c>
      <c r="H4" s="48" t="s">
        <v>8</v>
      </c>
      <c r="I4" s="48" t="s">
        <v>9</v>
      </c>
      <c r="J4" s="48" t="s">
        <v>10</v>
      </c>
      <c r="K4" s="48" t="s">
        <v>11</v>
      </c>
      <c r="L4" s="48" t="s">
        <v>12</v>
      </c>
      <c r="M4" s="48" t="s">
        <v>13</v>
      </c>
      <c r="N4" s="48" t="s">
        <v>22</v>
      </c>
    </row>
    <row r="5" spans="1:15" s="20" customFormat="1" ht="20.100000000000001" customHeight="1" x14ac:dyDescent="0.3">
      <c r="A5" s="125" t="s">
        <v>162</v>
      </c>
      <c r="B5" s="477">
        <v>3464.53</v>
      </c>
      <c r="C5" s="477">
        <v>3509.7100000000014</v>
      </c>
      <c r="D5" s="477">
        <v>3049.46</v>
      </c>
      <c r="E5" s="477">
        <v>2393.7300000000009</v>
      </c>
      <c r="F5" s="477">
        <v>2465.6900000000005</v>
      </c>
      <c r="G5" s="477">
        <v>2563.8700000000008</v>
      </c>
      <c r="H5" s="478">
        <v>2826.3800000000006</v>
      </c>
      <c r="I5" s="478">
        <v>4945.4500000000007</v>
      </c>
      <c r="J5" s="478">
        <v>3222.24</v>
      </c>
      <c r="K5" s="478">
        <v>4761.579999999999</v>
      </c>
      <c r="L5" s="478">
        <v>5251.2000000000007</v>
      </c>
      <c r="M5" s="478">
        <v>5806.6099999999988</v>
      </c>
      <c r="N5" s="479">
        <f>SUM(B5:M5)</f>
        <v>44260.450000000012</v>
      </c>
      <c r="O5" s="56"/>
    </row>
    <row r="6" spans="1:15" s="20" customFormat="1" ht="20.100000000000001" customHeight="1" x14ac:dyDescent="0.3">
      <c r="A6" s="125" t="s">
        <v>163</v>
      </c>
      <c r="B6" s="477">
        <v>1919.3100000000004</v>
      </c>
      <c r="C6" s="477">
        <v>1671.7299999999998</v>
      </c>
      <c r="D6" s="477">
        <v>1494.5999999999997</v>
      </c>
      <c r="E6" s="477">
        <v>1053.8300000000002</v>
      </c>
      <c r="F6" s="477">
        <v>1101.7399999999998</v>
      </c>
      <c r="G6" s="477">
        <v>1111.26</v>
      </c>
      <c r="H6" s="478">
        <v>1727.3799999999997</v>
      </c>
      <c r="I6" s="478">
        <v>2060.96</v>
      </c>
      <c r="J6" s="478">
        <v>1681.7099999999998</v>
      </c>
      <c r="K6" s="478">
        <v>1973.3999999999999</v>
      </c>
      <c r="L6" s="478">
        <v>2017.29</v>
      </c>
      <c r="M6" s="478">
        <v>2288.9299999999998</v>
      </c>
      <c r="N6" s="479">
        <f t="shared" ref="N6:N19" si="0">SUM(B6:M6)</f>
        <v>20102.139999999996</v>
      </c>
      <c r="O6" s="56"/>
    </row>
    <row r="7" spans="1:15" s="20" customFormat="1" ht="20.100000000000001" customHeight="1" x14ac:dyDescent="0.3">
      <c r="A7" s="125" t="s">
        <v>164</v>
      </c>
      <c r="B7" s="477">
        <v>453.66999999999996</v>
      </c>
      <c r="C7" s="477">
        <v>444.72</v>
      </c>
      <c r="D7" s="477">
        <v>398.78999999999996</v>
      </c>
      <c r="E7" s="477">
        <v>268.08000000000004</v>
      </c>
      <c r="F7" s="477">
        <v>263.07</v>
      </c>
      <c r="G7" s="477">
        <v>326.77000000000004</v>
      </c>
      <c r="H7" s="478">
        <v>470.65999999999991</v>
      </c>
      <c r="I7" s="478">
        <v>631.93000000000018</v>
      </c>
      <c r="J7" s="478">
        <v>429.62000000000006</v>
      </c>
      <c r="K7" s="478">
        <v>542.87000000000012</v>
      </c>
      <c r="L7" s="478">
        <v>712.68999999999983</v>
      </c>
      <c r="M7" s="478">
        <v>951.37999999999988</v>
      </c>
      <c r="N7" s="479">
        <f t="shared" si="0"/>
        <v>5894.25</v>
      </c>
      <c r="O7" s="56"/>
    </row>
    <row r="8" spans="1:15" s="20" customFormat="1" ht="20.100000000000001" customHeight="1" x14ac:dyDescent="0.3">
      <c r="A8" s="125" t="s">
        <v>186</v>
      </c>
      <c r="B8" s="477">
        <v>224.3</v>
      </c>
      <c r="C8" s="477">
        <v>172.83</v>
      </c>
      <c r="D8" s="477">
        <v>162.85999999999999</v>
      </c>
      <c r="E8" s="477">
        <v>135.84</v>
      </c>
      <c r="F8" s="477">
        <v>110.16999999999999</v>
      </c>
      <c r="G8" s="477">
        <v>117.88</v>
      </c>
      <c r="H8" s="478">
        <v>136.91</v>
      </c>
      <c r="I8" s="478">
        <v>146.23999999999998</v>
      </c>
      <c r="J8" s="478">
        <v>138.9</v>
      </c>
      <c r="K8" s="478">
        <v>126.51</v>
      </c>
      <c r="L8" s="478">
        <v>108.62</v>
      </c>
      <c r="M8" s="478">
        <v>292.27000000000004</v>
      </c>
      <c r="N8" s="479">
        <f t="shared" si="0"/>
        <v>1873.33</v>
      </c>
      <c r="O8" s="56"/>
    </row>
    <row r="9" spans="1:15" s="20" customFormat="1" ht="20.100000000000001" customHeight="1" x14ac:dyDescent="0.3">
      <c r="A9" s="125" t="s">
        <v>165</v>
      </c>
      <c r="B9" s="477">
        <v>32892.769999999997</v>
      </c>
      <c r="C9" s="477">
        <v>30066.289999999997</v>
      </c>
      <c r="D9" s="477">
        <v>22066.509999999991</v>
      </c>
      <c r="E9" s="477">
        <v>10322.44</v>
      </c>
      <c r="F9" s="477">
        <v>11651.199999999999</v>
      </c>
      <c r="G9" s="477">
        <v>11321.76</v>
      </c>
      <c r="H9" s="478">
        <v>13302.08</v>
      </c>
      <c r="I9" s="478">
        <v>11727.390000000001</v>
      </c>
      <c r="J9" s="478">
        <v>15029.45</v>
      </c>
      <c r="K9" s="478">
        <v>19151.18</v>
      </c>
      <c r="L9" s="478">
        <v>21597.61</v>
      </c>
      <c r="M9" s="478">
        <v>20519.98</v>
      </c>
      <c r="N9" s="479">
        <f t="shared" si="0"/>
        <v>219648.66</v>
      </c>
      <c r="O9" s="56"/>
    </row>
    <row r="10" spans="1:15" s="20" customFormat="1" ht="20.100000000000001" customHeight="1" x14ac:dyDescent="0.3">
      <c r="A10" s="125" t="s">
        <v>166</v>
      </c>
      <c r="B10" s="477">
        <v>174.86</v>
      </c>
      <c r="C10" s="477">
        <v>211.42</v>
      </c>
      <c r="D10" s="477">
        <v>400.57</v>
      </c>
      <c r="E10" s="477">
        <v>642.02</v>
      </c>
      <c r="F10" s="477">
        <v>1453.4</v>
      </c>
      <c r="G10" s="477">
        <v>4051.32</v>
      </c>
      <c r="H10" s="478">
        <v>3918.3600000000006</v>
      </c>
      <c r="I10" s="478">
        <v>3279.97</v>
      </c>
      <c r="J10" s="478">
        <v>1071.74</v>
      </c>
      <c r="K10" s="478">
        <v>430.21</v>
      </c>
      <c r="L10" s="478">
        <v>304.78999999999996</v>
      </c>
      <c r="M10" s="478">
        <v>244.23000000000002</v>
      </c>
      <c r="N10" s="479">
        <f t="shared" si="0"/>
        <v>16182.89</v>
      </c>
      <c r="O10" s="56"/>
    </row>
    <row r="11" spans="1:15" s="20" customFormat="1" ht="20.100000000000001" customHeight="1" x14ac:dyDescent="0.3">
      <c r="A11" s="125" t="s">
        <v>167</v>
      </c>
      <c r="B11" s="477">
        <v>1318.26</v>
      </c>
      <c r="C11" s="477">
        <v>2176.63</v>
      </c>
      <c r="D11" s="477">
        <v>4421.84</v>
      </c>
      <c r="E11" s="477">
        <v>3839.4100000000003</v>
      </c>
      <c r="F11" s="477">
        <v>3383.1299999999997</v>
      </c>
      <c r="G11" s="477">
        <v>4595.1499999999996</v>
      </c>
      <c r="H11" s="478">
        <v>2797.05</v>
      </c>
      <c r="I11" s="478">
        <v>3965.1200000000003</v>
      </c>
      <c r="J11" s="478">
        <v>3047.2</v>
      </c>
      <c r="K11" s="478">
        <v>1669.72</v>
      </c>
      <c r="L11" s="478">
        <v>3640.8</v>
      </c>
      <c r="M11" s="478">
        <v>5276.78</v>
      </c>
      <c r="N11" s="479">
        <f t="shared" si="0"/>
        <v>40131.089999999997</v>
      </c>
      <c r="O11" s="56"/>
    </row>
    <row r="12" spans="1:15" s="20" customFormat="1" ht="20.100000000000001" customHeight="1" x14ac:dyDescent="0.3">
      <c r="A12" s="125" t="s">
        <v>168</v>
      </c>
      <c r="B12" s="477">
        <v>359.3</v>
      </c>
      <c r="C12" s="477">
        <v>290.23</v>
      </c>
      <c r="D12" s="477">
        <v>224.62</v>
      </c>
      <c r="E12" s="477">
        <v>185.39</v>
      </c>
      <c r="F12" s="477">
        <v>144.44</v>
      </c>
      <c r="G12" s="477">
        <v>276.66000000000003</v>
      </c>
      <c r="H12" s="478">
        <v>214.52</v>
      </c>
      <c r="I12" s="478">
        <v>159.82</v>
      </c>
      <c r="J12" s="478">
        <v>239.64</v>
      </c>
      <c r="K12" s="478">
        <v>370.31</v>
      </c>
      <c r="L12" s="478">
        <v>424.87</v>
      </c>
      <c r="M12" s="478">
        <v>402.42</v>
      </c>
      <c r="N12" s="479">
        <f t="shared" si="0"/>
        <v>3292.22</v>
      </c>
      <c r="O12" s="56"/>
    </row>
    <row r="13" spans="1:15" s="20" customFormat="1" ht="20.100000000000001" customHeight="1" x14ac:dyDescent="0.3">
      <c r="A13" s="125" t="s">
        <v>169</v>
      </c>
      <c r="B13" s="477">
        <v>31983.49</v>
      </c>
      <c r="C13" s="477">
        <v>30967.700000000004</v>
      </c>
      <c r="D13" s="477">
        <v>40659.99</v>
      </c>
      <c r="E13" s="477">
        <v>46139.360000000008</v>
      </c>
      <c r="F13" s="477">
        <v>42592.01</v>
      </c>
      <c r="G13" s="477">
        <v>44825.58</v>
      </c>
      <c r="H13" s="478">
        <v>44459.4</v>
      </c>
      <c r="I13" s="478">
        <v>42253.240000000005</v>
      </c>
      <c r="J13" s="478">
        <v>35399.660000000003</v>
      </c>
      <c r="K13" s="478">
        <v>36383.78</v>
      </c>
      <c r="L13" s="478">
        <v>36857.760000000002</v>
      </c>
      <c r="M13" s="478">
        <v>38271.11</v>
      </c>
      <c r="N13" s="479">
        <f t="shared" si="0"/>
        <v>470793.08000000007</v>
      </c>
      <c r="O13" s="56"/>
    </row>
    <row r="14" spans="1:15" s="20" customFormat="1" ht="20.100000000000001" customHeight="1" x14ac:dyDescent="0.3">
      <c r="A14" s="125" t="s">
        <v>170</v>
      </c>
      <c r="B14" s="477">
        <v>90379.840000000026</v>
      </c>
      <c r="C14" s="477">
        <v>87617.150000000009</v>
      </c>
      <c r="D14" s="477">
        <v>97144.26999999999</v>
      </c>
      <c r="E14" s="477">
        <v>69125.8</v>
      </c>
      <c r="F14" s="477">
        <v>65126.34</v>
      </c>
      <c r="G14" s="477">
        <v>69210.180000000008</v>
      </c>
      <c r="H14" s="477">
        <v>71634.100000000006</v>
      </c>
      <c r="I14" s="477">
        <v>74945.909999999989</v>
      </c>
      <c r="J14" s="477">
        <v>62057.84</v>
      </c>
      <c r="K14" s="477">
        <v>84026.300000000017</v>
      </c>
      <c r="L14" s="477">
        <v>84094.290000000023</v>
      </c>
      <c r="M14" s="477">
        <v>85484.47</v>
      </c>
      <c r="N14" s="479">
        <f t="shared" si="0"/>
        <v>940846.49000000011</v>
      </c>
      <c r="O14" s="56"/>
    </row>
    <row r="15" spans="1:15" s="20" customFormat="1" ht="20.100000000000001" customHeight="1" x14ac:dyDescent="0.3">
      <c r="A15" s="125" t="s">
        <v>306</v>
      </c>
      <c r="B15" s="477">
        <v>274480.14000000007</v>
      </c>
      <c r="C15" s="477">
        <v>260906.09</v>
      </c>
      <c r="D15" s="477">
        <v>289413.11000000016</v>
      </c>
      <c r="E15" s="477">
        <v>247630.38000000006</v>
      </c>
      <c r="F15" s="477">
        <v>268357.12999999995</v>
      </c>
      <c r="G15" s="477">
        <v>271607.13000000006</v>
      </c>
      <c r="H15" s="478">
        <v>259805.26000000004</v>
      </c>
      <c r="I15" s="478">
        <v>265074.77999999997</v>
      </c>
      <c r="J15" s="478">
        <v>257389.25999999998</v>
      </c>
      <c r="K15" s="478">
        <v>264760.63999999996</v>
      </c>
      <c r="L15" s="478">
        <v>266185.13</v>
      </c>
      <c r="M15" s="478">
        <v>288111.56999999983</v>
      </c>
      <c r="N15" s="479">
        <f t="shared" si="0"/>
        <v>3213720.62</v>
      </c>
      <c r="O15" s="56"/>
    </row>
    <row r="16" spans="1:15" s="20" customFormat="1" ht="20.100000000000001" customHeight="1" x14ac:dyDescent="0.3">
      <c r="A16" s="125" t="s">
        <v>307</v>
      </c>
      <c r="B16" s="196">
        <v>0</v>
      </c>
      <c r="C16" s="196">
        <v>0</v>
      </c>
      <c r="D16" s="196">
        <v>0</v>
      </c>
      <c r="E16" s="196">
        <v>0</v>
      </c>
      <c r="F16" s="196">
        <v>0</v>
      </c>
      <c r="G16" s="196">
        <v>0</v>
      </c>
      <c r="H16" s="196">
        <v>0</v>
      </c>
      <c r="I16" s="478">
        <v>0</v>
      </c>
      <c r="J16" s="196">
        <v>0</v>
      </c>
      <c r="K16" s="196">
        <v>0</v>
      </c>
      <c r="L16" s="196">
        <v>0</v>
      </c>
      <c r="M16" s="196">
        <v>0</v>
      </c>
      <c r="N16" s="479">
        <f t="shared" si="0"/>
        <v>0</v>
      </c>
      <c r="O16" s="56"/>
    </row>
    <row r="17" spans="1:16" s="20" customFormat="1" ht="20.100000000000001" customHeight="1" x14ac:dyDescent="0.3">
      <c r="A17" s="125" t="s">
        <v>177</v>
      </c>
      <c r="B17" s="477">
        <v>2553.71</v>
      </c>
      <c r="C17" s="477">
        <v>2590.7799999999997</v>
      </c>
      <c r="D17" s="477">
        <v>2328.8900000000003</v>
      </c>
      <c r="E17" s="477">
        <v>3000.31</v>
      </c>
      <c r="F17" s="477">
        <v>11381.060000000001</v>
      </c>
      <c r="G17" s="477">
        <v>11430.119999999999</v>
      </c>
      <c r="H17" s="478">
        <v>12509.560000000001</v>
      </c>
      <c r="I17" s="478">
        <v>17745.419999999998</v>
      </c>
      <c r="J17" s="478">
        <v>17887.59</v>
      </c>
      <c r="K17" s="478">
        <v>9026.39</v>
      </c>
      <c r="L17" s="478">
        <v>3739.4900000000002</v>
      </c>
      <c r="M17" s="478">
        <v>4222.45</v>
      </c>
      <c r="N17" s="479">
        <f t="shared" si="0"/>
        <v>98415.76999999999</v>
      </c>
      <c r="O17" s="56"/>
    </row>
    <row r="18" spans="1:16" s="195" customFormat="1" ht="20.100000000000001" customHeight="1" x14ac:dyDescent="0.3">
      <c r="A18" s="194" t="s">
        <v>398</v>
      </c>
      <c r="B18" s="196">
        <v>0</v>
      </c>
      <c r="C18" s="196">
        <v>0</v>
      </c>
      <c r="D18" s="196">
        <v>0</v>
      </c>
      <c r="E18" s="196">
        <v>0</v>
      </c>
      <c r="F18" s="196">
        <v>0</v>
      </c>
      <c r="G18" s="196">
        <v>0</v>
      </c>
      <c r="H18" s="196">
        <v>0</v>
      </c>
      <c r="I18" s="478">
        <v>0</v>
      </c>
      <c r="J18" s="196">
        <v>0</v>
      </c>
      <c r="K18" s="196">
        <v>0</v>
      </c>
      <c r="L18" s="196">
        <v>0</v>
      </c>
      <c r="M18" s="196">
        <v>0</v>
      </c>
      <c r="N18" s="479">
        <f t="shared" si="0"/>
        <v>0</v>
      </c>
      <c r="P18" s="277"/>
    </row>
    <row r="19" spans="1:16" s="70" customFormat="1" ht="20.100000000000001" customHeight="1" x14ac:dyDescent="0.2">
      <c r="A19" s="230" t="s">
        <v>22</v>
      </c>
      <c r="B19" s="319">
        <f>SUM(B5:B18)</f>
        <v>440204.18000000011</v>
      </c>
      <c r="C19" s="319">
        <f t="shared" ref="C19:M19" si="1">SUM(C5:C18)</f>
        <v>420625.28</v>
      </c>
      <c r="D19" s="319">
        <f t="shared" si="1"/>
        <v>461765.51000000013</v>
      </c>
      <c r="E19" s="319">
        <f t="shared" si="1"/>
        <v>384736.59000000008</v>
      </c>
      <c r="F19" s="319">
        <f t="shared" si="1"/>
        <v>408029.37999999995</v>
      </c>
      <c r="G19" s="319">
        <f t="shared" si="1"/>
        <v>421437.68000000005</v>
      </c>
      <c r="H19" s="319">
        <f t="shared" si="1"/>
        <v>413801.66000000009</v>
      </c>
      <c r="I19" s="319">
        <f t="shared" si="1"/>
        <v>426936.22999999992</v>
      </c>
      <c r="J19" s="319">
        <f t="shared" si="1"/>
        <v>397594.85000000003</v>
      </c>
      <c r="K19" s="319">
        <f t="shared" si="1"/>
        <v>423222.89</v>
      </c>
      <c r="L19" s="319">
        <f t="shared" si="1"/>
        <v>424934.54000000004</v>
      </c>
      <c r="M19" s="319">
        <f t="shared" si="1"/>
        <v>451872.19999999984</v>
      </c>
      <c r="N19" s="479">
        <f t="shared" si="0"/>
        <v>5075160.9900000012</v>
      </c>
      <c r="O19" s="67"/>
    </row>
    <row r="20" spans="1:16" ht="15.75" customHeight="1" x14ac:dyDescent="0.25">
      <c r="A20" s="141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56"/>
    </row>
    <row r="21" spans="1:16" x14ac:dyDescent="0.25">
      <c r="A21" s="41" t="s">
        <v>102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6" x14ac:dyDescent="0.25">
      <c r="A22" s="12"/>
    </row>
  </sheetData>
  <pageMargins left="0.7" right="0.7" top="0.75" bottom="0.75" header="0.3" footer="0.3"/>
  <pageSetup paperSize="14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P900"/>
  <sheetViews>
    <sheetView zoomScale="85" zoomScaleNormal="85" workbookViewId="0">
      <selection activeCell="M39" sqref="M39"/>
    </sheetView>
  </sheetViews>
  <sheetFormatPr baseColWidth="10" defaultRowHeight="13.5" x14ac:dyDescent="0.25"/>
  <cols>
    <col min="1" max="1" width="34.7109375" style="8" customWidth="1"/>
    <col min="2" max="2" width="14.140625" style="8" customWidth="1"/>
    <col min="3" max="3" width="12.5703125" style="8" bestFit="1" customWidth="1"/>
    <col min="4" max="4" width="12.28515625" style="8" customWidth="1"/>
    <col min="5" max="5" width="13.5703125" style="8" customWidth="1"/>
    <col min="6" max="6" width="12.85546875" style="8" bestFit="1" customWidth="1"/>
    <col min="7" max="7" width="12.42578125" style="8" customWidth="1"/>
    <col min="8" max="8" width="12.85546875" style="8" customWidth="1"/>
    <col min="9" max="9" width="12.5703125" style="8" customWidth="1"/>
    <col min="10" max="10" width="14.42578125" style="8" customWidth="1"/>
    <col min="11" max="11" width="13.28515625" style="8" customWidth="1"/>
    <col min="12" max="12" width="14.28515625" style="8" customWidth="1"/>
    <col min="13" max="13" width="13.28515625" style="8" customWidth="1"/>
    <col min="14" max="14" width="15.42578125" style="8" customWidth="1"/>
    <col min="15" max="15" width="11.85546875" style="8" bestFit="1" customWidth="1"/>
    <col min="16" max="16384" width="11.42578125" style="8"/>
  </cols>
  <sheetData>
    <row r="1" spans="1:15" x14ac:dyDescent="0.25">
      <c r="A1" s="62" t="s">
        <v>472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20"/>
    </row>
    <row r="2" spans="1:15" x14ac:dyDescent="0.25">
      <c r="A2" s="62" t="s">
        <v>107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0"/>
    </row>
    <row r="3" spans="1:15" x14ac:dyDescent="0.25">
      <c r="A3" s="6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20"/>
    </row>
    <row r="4" spans="1:15" s="70" customFormat="1" ht="15" customHeight="1" x14ac:dyDescent="0.2">
      <c r="A4" s="48" t="s">
        <v>101</v>
      </c>
      <c r="B4" s="48" t="s">
        <v>2</v>
      </c>
      <c r="C4" s="48" t="s">
        <v>3</v>
      </c>
      <c r="D4" s="48" t="s">
        <v>4</v>
      </c>
      <c r="E4" s="48" t="s">
        <v>5</v>
      </c>
      <c r="F4" s="48" t="s">
        <v>6</v>
      </c>
      <c r="G4" s="48" t="s">
        <v>7</v>
      </c>
      <c r="H4" s="48" t="s">
        <v>8</v>
      </c>
      <c r="I4" s="48" t="s">
        <v>9</v>
      </c>
      <c r="J4" s="48" t="s">
        <v>10</v>
      </c>
      <c r="K4" s="48" t="s">
        <v>11</v>
      </c>
      <c r="L4" s="48" t="s">
        <v>12</v>
      </c>
      <c r="M4" s="48" t="s">
        <v>13</v>
      </c>
      <c r="N4" s="48" t="s">
        <v>22</v>
      </c>
    </row>
    <row r="5" spans="1:15" s="20" customFormat="1" ht="20.100000000000001" customHeight="1" x14ac:dyDescent="0.3">
      <c r="A5" s="125" t="s">
        <v>162</v>
      </c>
      <c r="B5" s="444">
        <v>1396.09</v>
      </c>
      <c r="C5" s="444">
        <v>1601.73</v>
      </c>
      <c r="D5" s="444">
        <v>1309.8999999999999</v>
      </c>
      <c r="E5" s="444">
        <v>764.28</v>
      </c>
      <c r="F5" s="444">
        <v>962.22999999999979</v>
      </c>
      <c r="G5" s="444">
        <v>1137.6099999999999</v>
      </c>
      <c r="H5" s="449">
        <v>1051.5200000000002</v>
      </c>
      <c r="I5" s="449">
        <v>1321.63</v>
      </c>
      <c r="J5" s="445">
        <v>1084.33</v>
      </c>
      <c r="K5" s="445">
        <v>1163.2</v>
      </c>
      <c r="L5" s="445">
        <v>1368.0399999999997</v>
      </c>
      <c r="M5" s="445">
        <v>1527.01</v>
      </c>
      <c r="N5" s="320">
        <f>SUM(B5:M5)</f>
        <v>14687.569999999998</v>
      </c>
    </row>
    <row r="6" spans="1:15" s="20" customFormat="1" ht="20.100000000000001" customHeight="1" x14ac:dyDescent="0.3">
      <c r="A6" s="125" t="s">
        <v>163</v>
      </c>
      <c r="B6" s="444">
        <v>548.9</v>
      </c>
      <c r="C6" s="444">
        <v>683.82</v>
      </c>
      <c r="D6" s="444">
        <v>428.51</v>
      </c>
      <c r="E6" s="444">
        <v>278.14999999999998</v>
      </c>
      <c r="F6" s="444">
        <v>373.17999999999989</v>
      </c>
      <c r="G6" s="444">
        <v>375.87</v>
      </c>
      <c r="H6" s="449">
        <v>360.16999999999996</v>
      </c>
      <c r="I6" s="449">
        <v>525.4</v>
      </c>
      <c r="J6" s="445">
        <v>441.60999999999996</v>
      </c>
      <c r="K6" s="445">
        <v>523.73</v>
      </c>
      <c r="L6" s="445">
        <v>567.29</v>
      </c>
      <c r="M6" s="445">
        <v>617.00000000000011</v>
      </c>
      <c r="N6" s="320">
        <f t="shared" ref="N6:N18" si="0">SUM(B6:M6)</f>
        <v>5723.63</v>
      </c>
    </row>
    <row r="7" spans="1:15" s="20" customFormat="1" ht="20.100000000000001" customHeight="1" x14ac:dyDescent="0.3">
      <c r="A7" s="125" t="s">
        <v>164</v>
      </c>
      <c r="B7" s="444">
        <v>177.28</v>
      </c>
      <c r="C7" s="444">
        <v>149.34</v>
      </c>
      <c r="D7" s="444">
        <v>131.30000000000001</v>
      </c>
      <c r="E7" s="444">
        <v>57.41</v>
      </c>
      <c r="F7" s="444">
        <v>68.930000000000007</v>
      </c>
      <c r="G7" s="444">
        <v>86.98</v>
      </c>
      <c r="H7" s="449">
        <v>91.27000000000001</v>
      </c>
      <c r="I7" s="449">
        <v>119.31</v>
      </c>
      <c r="J7" s="445">
        <v>81.819999999999993</v>
      </c>
      <c r="K7" s="445">
        <v>242.98</v>
      </c>
      <c r="L7" s="445">
        <v>83.08</v>
      </c>
      <c r="M7" s="445">
        <v>109.50999999999999</v>
      </c>
      <c r="N7" s="320">
        <f t="shared" si="0"/>
        <v>1399.2099999999998</v>
      </c>
    </row>
    <row r="8" spans="1:15" s="20" customFormat="1" ht="20.100000000000001" customHeight="1" x14ac:dyDescent="0.3">
      <c r="A8" s="125" t="s">
        <v>186</v>
      </c>
      <c r="B8" s="444">
        <v>0</v>
      </c>
      <c r="C8" s="444">
        <v>0</v>
      </c>
      <c r="D8" s="444">
        <v>0</v>
      </c>
      <c r="E8" s="444">
        <v>0</v>
      </c>
      <c r="F8" s="444">
        <v>0</v>
      </c>
      <c r="G8" s="444">
        <v>0</v>
      </c>
      <c r="H8" s="449">
        <v>0</v>
      </c>
      <c r="I8" s="449">
        <v>0</v>
      </c>
      <c r="J8" s="445">
        <v>0</v>
      </c>
      <c r="K8" s="445">
        <v>0</v>
      </c>
      <c r="L8" s="445">
        <v>0</v>
      </c>
      <c r="M8" s="445">
        <v>0</v>
      </c>
      <c r="N8" s="320">
        <f t="shared" si="0"/>
        <v>0</v>
      </c>
    </row>
    <row r="9" spans="1:15" s="20" customFormat="1" ht="20.100000000000001" customHeight="1" x14ac:dyDescent="0.3">
      <c r="A9" s="125" t="s">
        <v>165</v>
      </c>
      <c r="B9" s="444">
        <v>0</v>
      </c>
      <c r="C9" s="444">
        <v>0</v>
      </c>
      <c r="D9" s="444">
        <v>10</v>
      </c>
      <c r="E9" s="444">
        <v>0</v>
      </c>
      <c r="F9" s="444">
        <v>10</v>
      </c>
      <c r="G9" s="444">
        <v>10</v>
      </c>
      <c r="H9" s="449">
        <v>0</v>
      </c>
      <c r="I9" s="449">
        <v>20</v>
      </c>
      <c r="J9" s="445">
        <v>10</v>
      </c>
      <c r="K9" s="445">
        <v>15</v>
      </c>
      <c r="L9" s="445">
        <v>10</v>
      </c>
      <c r="M9" s="445">
        <v>5</v>
      </c>
      <c r="N9" s="320">
        <f t="shared" si="0"/>
        <v>90</v>
      </c>
    </row>
    <row r="10" spans="1:15" s="20" customFormat="1" ht="20.100000000000001" customHeight="1" x14ac:dyDescent="0.3">
      <c r="A10" s="125" t="s">
        <v>166</v>
      </c>
      <c r="B10" s="444">
        <v>5</v>
      </c>
      <c r="C10" s="444">
        <v>6</v>
      </c>
      <c r="D10" s="444">
        <v>15.01</v>
      </c>
      <c r="E10" s="444">
        <v>52.2</v>
      </c>
      <c r="F10" s="444">
        <v>138</v>
      </c>
      <c r="G10" s="444">
        <v>408</v>
      </c>
      <c r="H10" s="449">
        <v>267.78000000000003</v>
      </c>
      <c r="I10" s="449">
        <v>232.60000000000002</v>
      </c>
      <c r="J10" s="445">
        <v>158.61000000000001</v>
      </c>
      <c r="K10" s="445">
        <v>15.31</v>
      </c>
      <c r="L10" s="445">
        <v>10.34</v>
      </c>
      <c r="M10" s="445">
        <v>0</v>
      </c>
      <c r="N10" s="320">
        <f t="shared" si="0"/>
        <v>1308.8500000000001</v>
      </c>
    </row>
    <row r="11" spans="1:15" s="20" customFormat="1" ht="20.100000000000001" customHeight="1" x14ac:dyDescent="0.3">
      <c r="A11" s="125" t="s">
        <v>167</v>
      </c>
      <c r="B11" s="444">
        <v>0</v>
      </c>
      <c r="C11" s="444">
        <v>0</v>
      </c>
      <c r="D11" s="444">
        <v>0</v>
      </c>
      <c r="E11" s="444">
        <v>0</v>
      </c>
      <c r="F11" s="444">
        <v>0</v>
      </c>
      <c r="G11" s="444">
        <v>0</v>
      </c>
      <c r="H11" s="449">
        <v>0</v>
      </c>
      <c r="I11" s="449">
        <v>0</v>
      </c>
      <c r="J11" s="445">
        <v>0</v>
      </c>
      <c r="K11" s="445">
        <v>0</v>
      </c>
      <c r="L11" s="445">
        <v>0</v>
      </c>
      <c r="M11" s="445">
        <v>0</v>
      </c>
      <c r="N11" s="320">
        <f t="shared" si="0"/>
        <v>0</v>
      </c>
    </row>
    <row r="12" spans="1:15" s="20" customFormat="1" ht="20.100000000000001" customHeight="1" x14ac:dyDescent="0.3">
      <c r="A12" s="125" t="s">
        <v>168</v>
      </c>
      <c r="B12" s="444">
        <v>0</v>
      </c>
      <c r="C12" s="444">
        <v>0</v>
      </c>
      <c r="D12" s="444">
        <v>0</v>
      </c>
      <c r="E12" s="444">
        <v>0</v>
      </c>
      <c r="F12" s="444">
        <v>0</v>
      </c>
      <c r="G12" s="444">
        <v>0</v>
      </c>
      <c r="H12" s="449">
        <v>0</v>
      </c>
      <c r="I12" s="449">
        <v>0</v>
      </c>
      <c r="J12" s="445">
        <v>0</v>
      </c>
      <c r="K12" s="445">
        <v>0</v>
      </c>
      <c r="L12" s="445">
        <v>0</v>
      </c>
      <c r="M12" s="445">
        <v>0</v>
      </c>
      <c r="N12" s="320">
        <f t="shared" si="0"/>
        <v>0</v>
      </c>
    </row>
    <row r="13" spans="1:15" s="20" customFormat="1" ht="20.100000000000001" customHeight="1" x14ac:dyDescent="0.3">
      <c r="A13" s="125" t="s">
        <v>169</v>
      </c>
      <c r="B13" s="444">
        <v>27.28</v>
      </c>
      <c r="C13" s="444">
        <v>52.77</v>
      </c>
      <c r="D13" s="444">
        <v>54.22</v>
      </c>
      <c r="E13" s="444">
        <v>26.75</v>
      </c>
      <c r="F13" s="444">
        <v>0</v>
      </c>
      <c r="G13" s="444">
        <v>0</v>
      </c>
      <c r="H13" s="449">
        <v>26.72</v>
      </c>
      <c r="I13" s="449">
        <v>26.7</v>
      </c>
      <c r="J13" s="445">
        <v>27.2</v>
      </c>
      <c r="K13" s="445">
        <v>27.05</v>
      </c>
      <c r="L13" s="445">
        <v>26.76</v>
      </c>
      <c r="M13" s="445">
        <v>0</v>
      </c>
      <c r="N13" s="320">
        <f t="shared" si="0"/>
        <v>295.45</v>
      </c>
    </row>
    <row r="14" spans="1:15" s="20" customFormat="1" ht="20.100000000000001" customHeight="1" x14ac:dyDescent="0.3">
      <c r="A14" s="125" t="s">
        <v>170</v>
      </c>
      <c r="B14" s="444">
        <v>112519.93</v>
      </c>
      <c r="C14" s="444">
        <v>106203.31</v>
      </c>
      <c r="D14" s="444">
        <v>107139.34999999999</v>
      </c>
      <c r="E14" s="444">
        <v>83433.01999999999</v>
      </c>
      <c r="F14" s="444">
        <v>84383.15</v>
      </c>
      <c r="G14" s="444">
        <v>82950.59</v>
      </c>
      <c r="H14" s="449">
        <v>86308.61</v>
      </c>
      <c r="I14" s="449">
        <v>87008.939999999988</v>
      </c>
      <c r="J14" s="445">
        <v>89370.87</v>
      </c>
      <c r="K14" s="445">
        <v>98416.97</v>
      </c>
      <c r="L14" s="445">
        <v>98080.7</v>
      </c>
      <c r="M14" s="445">
        <v>100277.58</v>
      </c>
      <c r="N14" s="320">
        <f t="shared" si="0"/>
        <v>1136093.0199999998</v>
      </c>
    </row>
    <row r="15" spans="1:15" s="20" customFormat="1" ht="20.100000000000001" customHeight="1" x14ac:dyDescent="0.3">
      <c r="A15" s="125" t="s">
        <v>306</v>
      </c>
      <c r="B15" s="444">
        <v>60820.799999999996</v>
      </c>
      <c r="C15" s="444">
        <v>58494.279999999992</v>
      </c>
      <c r="D15" s="444">
        <v>56002.650000000016</v>
      </c>
      <c r="E15" s="444">
        <v>43618.140000000014</v>
      </c>
      <c r="F15" s="444">
        <v>45422.470000000008</v>
      </c>
      <c r="G15" s="444">
        <v>46619.09</v>
      </c>
      <c r="H15" s="449">
        <v>46922.489999999991</v>
      </c>
      <c r="I15" s="449">
        <v>46629.240000000013</v>
      </c>
      <c r="J15" s="445">
        <v>47051.76</v>
      </c>
      <c r="K15" s="445">
        <v>52475.81</v>
      </c>
      <c r="L15" s="445">
        <v>52452.77</v>
      </c>
      <c r="M15" s="445">
        <v>55206.829999999994</v>
      </c>
      <c r="N15" s="320">
        <f t="shared" si="0"/>
        <v>611716.32999999996</v>
      </c>
    </row>
    <row r="16" spans="1:15" s="20" customFormat="1" ht="20.100000000000001" customHeight="1" x14ac:dyDescent="0.3">
      <c r="A16" s="125" t="s">
        <v>307</v>
      </c>
      <c r="B16" s="444">
        <v>0</v>
      </c>
      <c r="C16" s="444">
        <v>0</v>
      </c>
      <c r="D16" s="444">
        <v>0</v>
      </c>
      <c r="E16" s="444">
        <v>0</v>
      </c>
      <c r="F16" s="444">
        <v>0</v>
      </c>
      <c r="G16" s="444">
        <v>0</v>
      </c>
      <c r="H16" s="449">
        <v>0</v>
      </c>
      <c r="I16" s="449">
        <v>0</v>
      </c>
      <c r="J16" s="445">
        <v>0</v>
      </c>
      <c r="K16" s="445">
        <v>0</v>
      </c>
      <c r="L16" s="445">
        <v>0</v>
      </c>
      <c r="M16" s="445">
        <v>0</v>
      </c>
      <c r="N16" s="320">
        <f t="shared" si="0"/>
        <v>0</v>
      </c>
    </row>
    <row r="17" spans="1:16" s="20" customFormat="1" ht="20.100000000000001" customHeight="1" x14ac:dyDescent="0.3">
      <c r="A17" s="125" t="s">
        <v>177</v>
      </c>
      <c r="B17" s="444">
        <v>64.48</v>
      </c>
      <c r="C17" s="444">
        <v>57.02</v>
      </c>
      <c r="D17" s="444">
        <v>47.27</v>
      </c>
      <c r="E17" s="444">
        <v>34.049999999999997</v>
      </c>
      <c r="F17" s="444">
        <v>108.67</v>
      </c>
      <c r="G17" s="444">
        <v>190.39</v>
      </c>
      <c r="H17" s="449">
        <v>230.78</v>
      </c>
      <c r="I17" s="449">
        <v>282.45</v>
      </c>
      <c r="J17" s="445">
        <v>321.73999999999995</v>
      </c>
      <c r="K17" s="445">
        <v>143.18</v>
      </c>
      <c r="L17" s="445">
        <v>73.75</v>
      </c>
      <c r="M17" s="445">
        <v>85.08</v>
      </c>
      <c r="N17" s="320">
        <f t="shared" si="0"/>
        <v>1638.86</v>
      </c>
    </row>
    <row r="18" spans="1:16" s="195" customFormat="1" ht="20.100000000000001" customHeight="1" x14ac:dyDescent="0.3">
      <c r="A18" s="194" t="s">
        <v>398</v>
      </c>
      <c r="B18" s="444">
        <v>0</v>
      </c>
      <c r="C18" s="444">
        <v>0</v>
      </c>
      <c r="D18" s="444">
        <v>0</v>
      </c>
      <c r="E18" s="444">
        <v>0</v>
      </c>
      <c r="F18" s="444">
        <v>0</v>
      </c>
      <c r="G18" s="444">
        <v>0</v>
      </c>
      <c r="H18" s="449">
        <v>0</v>
      </c>
      <c r="I18" s="449">
        <v>0</v>
      </c>
      <c r="J18" s="445">
        <v>0</v>
      </c>
      <c r="K18" s="445">
        <v>0</v>
      </c>
      <c r="L18" s="445">
        <v>0</v>
      </c>
      <c r="M18" s="445">
        <v>0</v>
      </c>
      <c r="N18" s="320">
        <f t="shared" si="0"/>
        <v>0</v>
      </c>
      <c r="P18" s="277"/>
    </row>
    <row r="19" spans="1:16" s="70" customFormat="1" ht="20.100000000000001" customHeight="1" x14ac:dyDescent="0.2">
      <c r="A19" s="230" t="s">
        <v>22</v>
      </c>
      <c r="B19" s="450">
        <f>SUM(B5:B18)</f>
        <v>175559.76</v>
      </c>
      <c r="C19" s="450">
        <f t="shared" ref="C19:M19" si="1">SUM(C5:C18)</f>
        <v>167248.26999999999</v>
      </c>
      <c r="D19" s="450">
        <f t="shared" si="1"/>
        <v>165138.21</v>
      </c>
      <c r="E19" s="450">
        <f t="shared" si="1"/>
        <v>128264</v>
      </c>
      <c r="F19" s="450">
        <f t="shared" si="1"/>
        <v>131466.63</v>
      </c>
      <c r="G19" s="450">
        <f t="shared" si="1"/>
        <v>131778.53000000003</v>
      </c>
      <c r="H19" s="450">
        <f t="shared" si="1"/>
        <v>135259.34</v>
      </c>
      <c r="I19" s="450">
        <f t="shared" si="1"/>
        <v>136166.27000000002</v>
      </c>
      <c r="J19" s="450">
        <f t="shared" si="1"/>
        <v>138547.94</v>
      </c>
      <c r="K19" s="450">
        <f t="shared" si="1"/>
        <v>153023.22999999998</v>
      </c>
      <c r="L19" s="450">
        <f t="shared" si="1"/>
        <v>152672.72999999998</v>
      </c>
      <c r="M19" s="450">
        <f t="shared" si="1"/>
        <v>157828.00999999998</v>
      </c>
      <c r="N19" s="320">
        <f t="shared" ref="N19" si="2">SUM(B19:M19)</f>
        <v>1772952.92</v>
      </c>
    </row>
    <row r="20" spans="1:16" x14ac:dyDescent="0.25">
      <c r="A20" s="140"/>
      <c r="B20" s="128"/>
      <c r="C20" s="128"/>
      <c r="D20" s="128"/>
      <c r="E20" s="128"/>
      <c r="F20" s="128">
        <v>0</v>
      </c>
      <c r="G20" s="128"/>
      <c r="H20" s="128"/>
      <c r="I20" s="128"/>
      <c r="J20" s="128"/>
      <c r="K20" s="128"/>
      <c r="L20" s="128"/>
      <c r="M20" s="128"/>
      <c r="N20" s="128"/>
      <c r="O20" s="20"/>
    </row>
    <row r="21" spans="1:16" x14ac:dyDescent="0.25">
      <c r="A21" s="41" t="s">
        <v>103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6" x14ac:dyDescent="0.25">
      <c r="A22" s="451"/>
      <c r="B22" s="451"/>
      <c r="C22" s="452"/>
      <c r="D22" s="451"/>
      <c r="E22" s="452"/>
      <c r="F22" s="451"/>
      <c r="G22" s="28"/>
    </row>
    <row r="23" spans="1:16" x14ac:dyDescent="0.25">
      <c r="A23" s="451"/>
      <c r="B23" s="451"/>
      <c r="C23" s="452"/>
      <c r="D23" s="451"/>
      <c r="E23" s="452"/>
      <c r="F23" s="451"/>
      <c r="G23" s="28"/>
    </row>
    <row r="24" spans="1:16" x14ac:dyDescent="0.25">
      <c r="A24" s="451"/>
      <c r="B24" s="451"/>
      <c r="C24" s="452"/>
      <c r="D24" s="451"/>
      <c r="E24" s="452"/>
      <c r="F24" s="451"/>
      <c r="G24" s="28"/>
    </row>
    <row r="25" spans="1:16" x14ac:dyDescent="0.25">
      <c r="A25" s="451"/>
      <c r="B25" s="451"/>
      <c r="C25" s="452"/>
      <c r="D25" s="451"/>
      <c r="E25" s="452"/>
      <c r="F25" s="451"/>
      <c r="G25" s="28"/>
    </row>
    <row r="26" spans="1:16" x14ac:dyDescent="0.25">
      <c r="A26" s="451"/>
      <c r="B26" s="451"/>
      <c r="C26" s="452"/>
      <c r="D26" s="451"/>
      <c r="E26" s="452"/>
      <c r="F26" s="451"/>
      <c r="G26" s="28"/>
    </row>
    <row r="27" spans="1:16" x14ac:dyDescent="0.25">
      <c r="A27" s="451"/>
      <c r="B27" s="451"/>
      <c r="C27" s="452"/>
      <c r="D27" s="451"/>
      <c r="E27" s="452"/>
      <c r="F27" s="451"/>
      <c r="G27" s="28"/>
    </row>
    <row r="28" spans="1:16" x14ac:dyDescent="0.25">
      <c r="A28" s="451"/>
      <c r="B28" s="451"/>
      <c r="C28" s="452"/>
      <c r="D28" s="451"/>
      <c r="E28" s="452"/>
      <c r="F28" s="451"/>
      <c r="G28" s="28"/>
    </row>
    <row r="29" spans="1:16" x14ac:dyDescent="0.25">
      <c r="A29" s="451"/>
      <c r="B29" s="451"/>
      <c r="C29" s="452"/>
      <c r="D29" s="451"/>
      <c r="E29" s="452"/>
      <c r="F29" s="451"/>
      <c r="G29" s="28"/>
    </row>
    <row r="30" spans="1:16" x14ac:dyDescent="0.25">
      <c r="A30" s="451"/>
      <c r="B30" s="451"/>
      <c r="C30" s="452"/>
      <c r="D30" s="451"/>
      <c r="E30" s="452"/>
      <c r="F30" s="451"/>
      <c r="G30" s="28"/>
    </row>
    <row r="31" spans="1:16" x14ac:dyDescent="0.25">
      <c r="A31" s="451"/>
      <c r="B31" s="451"/>
      <c r="C31" s="452"/>
      <c r="D31" s="451"/>
      <c r="E31" s="452"/>
      <c r="F31" s="451"/>
      <c r="G31" s="28"/>
    </row>
    <row r="32" spans="1:16" x14ac:dyDescent="0.25">
      <c r="A32" s="451"/>
      <c r="B32" s="451"/>
      <c r="C32" s="452"/>
      <c r="D32" s="451"/>
      <c r="E32" s="452"/>
      <c r="F32" s="451"/>
      <c r="G32" s="28"/>
    </row>
    <row r="33" spans="1:7" x14ac:dyDescent="0.25">
      <c r="A33" s="451"/>
      <c r="B33" s="451"/>
      <c r="C33" s="452"/>
      <c r="D33" s="451"/>
      <c r="E33" s="452"/>
      <c r="F33" s="451"/>
      <c r="G33" s="28"/>
    </row>
    <row r="34" spans="1:7" x14ac:dyDescent="0.25">
      <c r="A34" s="451"/>
      <c r="B34" s="451"/>
      <c r="C34" s="452"/>
      <c r="D34" s="451"/>
      <c r="E34" s="452"/>
      <c r="F34" s="451"/>
      <c r="G34" s="28"/>
    </row>
    <row r="35" spans="1:7" x14ac:dyDescent="0.25">
      <c r="A35" s="451"/>
      <c r="B35" s="451"/>
      <c r="C35" s="452"/>
      <c r="D35" s="451"/>
      <c r="E35" s="452"/>
      <c r="F35" s="451"/>
      <c r="G35" s="28"/>
    </row>
    <row r="36" spans="1:7" x14ac:dyDescent="0.25">
      <c r="A36" s="451"/>
      <c r="B36" s="451"/>
      <c r="C36" s="452"/>
      <c r="D36" s="451"/>
      <c r="E36" s="452"/>
      <c r="F36" s="451"/>
      <c r="G36" s="28"/>
    </row>
    <row r="37" spans="1:7" x14ac:dyDescent="0.25">
      <c r="A37" s="451"/>
      <c r="B37" s="451"/>
      <c r="C37" s="452"/>
      <c r="D37" s="451"/>
      <c r="E37" s="452"/>
      <c r="F37" s="451"/>
      <c r="G37" s="28"/>
    </row>
    <row r="38" spans="1:7" x14ac:dyDescent="0.25">
      <c r="A38" s="451"/>
      <c r="B38" s="451"/>
      <c r="C38" s="452"/>
      <c r="D38" s="451"/>
      <c r="E38" s="452"/>
      <c r="F38" s="451"/>
      <c r="G38" s="28"/>
    </row>
    <row r="39" spans="1:7" x14ac:dyDescent="0.25">
      <c r="A39" s="451"/>
      <c r="B39" s="451"/>
      <c r="C39" s="452"/>
      <c r="D39" s="451"/>
      <c r="E39" s="452"/>
      <c r="F39" s="451"/>
      <c r="G39" s="28"/>
    </row>
    <row r="40" spans="1:7" x14ac:dyDescent="0.25">
      <c r="A40" s="451"/>
      <c r="B40" s="451"/>
      <c r="C40" s="452"/>
      <c r="D40" s="451"/>
      <c r="E40" s="452"/>
      <c r="F40" s="451"/>
      <c r="G40" s="28"/>
    </row>
    <row r="41" spans="1:7" x14ac:dyDescent="0.25">
      <c r="A41" s="451"/>
      <c r="B41" s="451"/>
      <c r="C41" s="452"/>
      <c r="D41" s="451"/>
      <c r="E41" s="452"/>
      <c r="F41" s="451"/>
      <c r="G41" s="28"/>
    </row>
    <row r="42" spans="1:7" x14ac:dyDescent="0.25">
      <c r="A42" s="451"/>
      <c r="B42" s="451"/>
      <c r="C42" s="452"/>
      <c r="D42" s="451"/>
      <c r="E42" s="452"/>
      <c r="F42" s="451"/>
      <c r="G42" s="28"/>
    </row>
    <row r="43" spans="1:7" x14ac:dyDescent="0.25">
      <c r="A43" s="451"/>
      <c r="B43" s="451"/>
      <c r="C43" s="452"/>
      <c r="D43" s="451"/>
      <c r="E43" s="452"/>
      <c r="F43" s="451"/>
      <c r="G43" s="28"/>
    </row>
    <row r="44" spans="1:7" x14ac:dyDescent="0.25">
      <c r="A44" s="451"/>
      <c r="B44" s="451"/>
      <c r="C44" s="452"/>
      <c r="D44" s="451"/>
      <c r="E44" s="452"/>
      <c r="F44" s="451"/>
      <c r="G44" s="28"/>
    </row>
    <row r="45" spans="1:7" x14ac:dyDescent="0.25">
      <c r="A45" s="451"/>
      <c r="B45" s="451"/>
      <c r="C45" s="452"/>
      <c r="D45" s="451"/>
      <c r="E45" s="452"/>
      <c r="F45" s="451"/>
      <c r="G45" s="28"/>
    </row>
    <row r="46" spans="1:7" x14ac:dyDescent="0.25">
      <c r="A46" s="451"/>
      <c r="B46" s="451"/>
      <c r="C46" s="452"/>
      <c r="D46" s="451"/>
      <c r="E46" s="452"/>
      <c r="F46" s="451"/>
      <c r="G46" s="28"/>
    </row>
    <row r="47" spans="1:7" x14ac:dyDescent="0.25">
      <c r="A47" s="451"/>
      <c r="B47" s="451"/>
      <c r="C47" s="452"/>
      <c r="D47" s="451"/>
      <c r="E47" s="452"/>
      <c r="F47" s="451"/>
      <c r="G47" s="28"/>
    </row>
    <row r="48" spans="1:7" x14ac:dyDescent="0.25">
      <c r="A48" s="451"/>
      <c r="B48" s="451"/>
      <c r="C48" s="452"/>
      <c r="D48" s="451"/>
      <c r="E48" s="452"/>
      <c r="F48" s="451"/>
      <c r="G48" s="28"/>
    </row>
    <row r="49" spans="1:7" x14ac:dyDescent="0.25">
      <c r="A49" s="451"/>
      <c r="B49" s="451"/>
      <c r="C49" s="452"/>
      <c r="D49" s="451"/>
      <c r="E49" s="452"/>
      <c r="F49" s="451"/>
      <c r="G49" s="28"/>
    </row>
    <row r="50" spans="1:7" x14ac:dyDescent="0.25">
      <c r="A50" s="451"/>
      <c r="B50" s="451"/>
      <c r="C50" s="452"/>
      <c r="D50" s="451"/>
      <c r="E50" s="452"/>
      <c r="F50" s="451"/>
      <c r="G50" s="28"/>
    </row>
    <row r="51" spans="1:7" x14ac:dyDescent="0.25">
      <c r="A51" s="451"/>
      <c r="B51" s="451"/>
      <c r="C51" s="452"/>
      <c r="D51" s="451"/>
      <c r="E51" s="452"/>
      <c r="F51" s="451"/>
      <c r="G51" s="28"/>
    </row>
    <row r="52" spans="1:7" x14ac:dyDescent="0.25">
      <c r="A52" s="451"/>
      <c r="B52" s="451"/>
      <c r="C52" s="452"/>
      <c r="D52" s="451"/>
      <c r="E52" s="452"/>
      <c r="F52" s="451"/>
      <c r="G52" s="28"/>
    </row>
    <row r="53" spans="1:7" x14ac:dyDescent="0.25">
      <c r="A53" s="451"/>
      <c r="B53" s="451"/>
      <c r="C53" s="452"/>
      <c r="D53" s="451"/>
      <c r="E53" s="452"/>
      <c r="F53" s="451"/>
      <c r="G53" s="28"/>
    </row>
    <row r="54" spans="1:7" x14ac:dyDescent="0.25">
      <c r="A54" s="451"/>
      <c r="B54" s="451"/>
      <c r="C54" s="452"/>
      <c r="D54" s="451"/>
      <c r="E54" s="452"/>
      <c r="F54" s="451"/>
      <c r="G54" s="28"/>
    </row>
    <row r="55" spans="1:7" x14ac:dyDescent="0.25">
      <c r="A55" s="451"/>
      <c r="B55" s="451"/>
      <c r="C55" s="452"/>
      <c r="D55" s="451"/>
      <c r="E55" s="452"/>
      <c r="F55" s="451"/>
      <c r="G55" s="28"/>
    </row>
    <row r="56" spans="1:7" x14ac:dyDescent="0.25">
      <c r="A56" s="451"/>
      <c r="B56" s="451"/>
      <c r="C56" s="452"/>
      <c r="D56" s="451"/>
      <c r="E56" s="452"/>
      <c r="F56" s="451"/>
      <c r="G56" s="28"/>
    </row>
    <row r="57" spans="1:7" x14ac:dyDescent="0.25">
      <c r="A57" s="451"/>
      <c r="B57" s="451"/>
      <c r="C57" s="452"/>
      <c r="D57" s="451"/>
      <c r="E57" s="452"/>
      <c r="F57" s="451"/>
      <c r="G57" s="28"/>
    </row>
    <row r="58" spans="1:7" x14ac:dyDescent="0.25">
      <c r="A58" s="451"/>
      <c r="B58" s="451"/>
      <c r="C58" s="452"/>
      <c r="D58" s="451"/>
      <c r="E58" s="452"/>
      <c r="F58" s="451"/>
      <c r="G58" s="28"/>
    </row>
    <row r="59" spans="1:7" x14ac:dyDescent="0.25">
      <c r="A59" s="451"/>
      <c r="B59" s="451"/>
      <c r="C59" s="452"/>
      <c r="D59" s="451"/>
      <c r="E59" s="452"/>
      <c r="F59" s="451"/>
      <c r="G59" s="28"/>
    </row>
    <row r="60" spans="1:7" x14ac:dyDescent="0.25">
      <c r="A60" s="451"/>
      <c r="B60" s="451"/>
      <c r="C60" s="452"/>
      <c r="D60" s="451"/>
      <c r="E60" s="452"/>
      <c r="F60" s="451"/>
      <c r="G60" s="28"/>
    </row>
    <row r="61" spans="1:7" x14ac:dyDescent="0.25">
      <c r="A61" s="451"/>
      <c r="B61" s="451"/>
      <c r="C61" s="452"/>
      <c r="D61" s="451"/>
      <c r="E61" s="452"/>
      <c r="F61" s="451"/>
      <c r="G61" s="28"/>
    </row>
    <row r="62" spans="1:7" x14ac:dyDescent="0.25">
      <c r="A62" s="451"/>
      <c r="B62" s="451"/>
      <c r="C62" s="452"/>
      <c r="D62" s="451"/>
      <c r="E62" s="452"/>
      <c r="F62" s="451"/>
      <c r="G62" s="28"/>
    </row>
    <row r="63" spans="1:7" x14ac:dyDescent="0.25">
      <c r="A63" s="451"/>
      <c r="B63" s="451"/>
      <c r="C63" s="452"/>
      <c r="D63" s="451"/>
      <c r="E63" s="452"/>
      <c r="F63" s="451"/>
      <c r="G63" s="28"/>
    </row>
    <row r="64" spans="1:7" x14ac:dyDescent="0.25">
      <c r="A64" s="451"/>
      <c r="B64" s="451"/>
      <c r="C64" s="452"/>
      <c r="D64" s="451"/>
      <c r="E64" s="452"/>
      <c r="F64" s="451"/>
      <c r="G64" s="28"/>
    </row>
    <row r="65" spans="1:7" x14ac:dyDescent="0.25">
      <c r="A65" s="451"/>
      <c r="B65" s="451"/>
      <c r="C65" s="452"/>
      <c r="D65" s="451"/>
      <c r="E65" s="452"/>
      <c r="F65" s="451"/>
      <c r="G65" s="28"/>
    </row>
    <row r="66" spans="1:7" x14ac:dyDescent="0.25">
      <c r="A66" s="451"/>
      <c r="B66" s="451"/>
      <c r="C66" s="452"/>
      <c r="D66" s="451"/>
      <c r="E66" s="452"/>
      <c r="F66" s="451"/>
      <c r="G66" s="28"/>
    </row>
    <row r="67" spans="1:7" x14ac:dyDescent="0.25">
      <c r="A67" s="451"/>
      <c r="B67" s="451"/>
      <c r="C67" s="452"/>
      <c r="D67" s="451"/>
      <c r="E67" s="452"/>
      <c r="F67" s="451"/>
      <c r="G67" s="28"/>
    </row>
    <row r="68" spans="1:7" x14ac:dyDescent="0.25">
      <c r="A68" s="451"/>
      <c r="B68" s="451"/>
      <c r="C68" s="452"/>
      <c r="D68" s="451"/>
      <c r="E68" s="452"/>
      <c r="F68" s="451"/>
      <c r="G68" s="28"/>
    </row>
    <row r="69" spans="1:7" x14ac:dyDescent="0.25">
      <c r="A69" s="451"/>
      <c r="B69" s="451"/>
      <c r="C69" s="452"/>
      <c r="D69" s="451"/>
      <c r="E69" s="452"/>
      <c r="F69" s="451"/>
      <c r="G69" s="28"/>
    </row>
    <row r="70" spans="1:7" x14ac:dyDescent="0.25">
      <c r="A70" s="451"/>
      <c r="B70" s="451"/>
      <c r="C70" s="452"/>
      <c r="D70" s="451"/>
      <c r="E70" s="452"/>
      <c r="F70" s="451"/>
      <c r="G70" s="28"/>
    </row>
    <row r="71" spans="1:7" x14ac:dyDescent="0.25">
      <c r="A71" s="451"/>
      <c r="B71" s="451"/>
      <c r="C71" s="452"/>
      <c r="D71" s="451"/>
      <c r="E71" s="452"/>
      <c r="F71" s="451"/>
      <c r="G71" s="28"/>
    </row>
    <row r="72" spans="1:7" x14ac:dyDescent="0.25">
      <c r="A72" s="451"/>
      <c r="B72" s="451"/>
      <c r="C72" s="452"/>
      <c r="D72" s="451"/>
      <c r="E72" s="452"/>
      <c r="F72" s="451"/>
      <c r="G72" s="28"/>
    </row>
    <row r="73" spans="1:7" x14ac:dyDescent="0.25">
      <c r="A73" s="451"/>
      <c r="B73" s="451"/>
      <c r="C73" s="452"/>
      <c r="D73" s="451"/>
      <c r="E73" s="452"/>
      <c r="F73" s="451"/>
      <c r="G73" s="28"/>
    </row>
    <row r="74" spans="1:7" x14ac:dyDescent="0.25">
      <c r="A74" s="451"/>
      <c r="B74" s="451"/>
      <c r="C74" s="452"/>
      <c r="D74" s="451"/>
      <c r="E74" s="452"/>
      <c r="F74" s="451"/>
      <c r="G74" s="28"/>
    </row>
    <row r="75" spans="1:7" x14ac:dyDescent="0.25">
      <c r="A75" s="451"/>
      <c r="B75" s="451"/>
      <c r="C75" s="452"/>
      <c r="D75" s="451"/>
      <c r="E75" s="452"/>
      <c r="F75" s="451"/>
      <c r="G75" s="28"/>
    </row>
    <row r="76" spans="1:7" x14ac:dyDescent="0.25">
      <c r="A76" s="451"/>
      <c r="B76" s="451"/>
      <c r="C76" s="452"/>
      <c r="D76" s="451"/>
      <c r="E76" s="452"/>
      <c r="F76" s="451"/>
      <c r="G76" s="28"/>
    </row>
    <row r="77" spans="1:7" x14ac:dyDescent="0.25">
      <c r="A77" s="451"/>
      <c r="B77" s="451"/>
      <c r="C77" s="452"/>
      <c r="D77" s="451"/>
      <c r="E77" s="452"/>
      <c r="F77" s="451"/>
      <c r="G77" s="28"/>
    </row>
    <row r="78" spans="1:7" x14ac:dyDescent="0.25">
      <c r="A78" s="451"/>
      <c r="B78" s="451"/>
      <c r="C78" s="452"/>
      <c r="D78" s="451"/>
      <c r="E78" s="452"/>
      <c r="F78" s="451"/>
      <c r="G78" s="28"/>
    </row>
    <row r="79" spans="1:7" x14ac:dyDescent="0.25">
      <c r="A79" s="451"/>
      <c r="B79" s="451"/>
      <c r="C79" s="452"/>
      <c r="D79" s="451"/>
      <c r="E79" s="452"/>
      <c r="F79" s="451"/>
      <c r="G79" s="28"/>
    </row>
    <row r="80" spans="1:7" x14ac:dyDescent="0.25">
      <c r="A80" s="451"/>
      <c r="B80" s="451"/>
      <c r="C80" s="452"/>
      <c r="D80" s="451"/>
      <c r="E80" s="452"/>
      <c r="F80" s="451"/>
      <c r="G80" s="28"/>
    </row>
    <row r="81" spans="1:7" x14ac:dyDescent="0.25">
      <c r="A81" s="451"/>
      <c r="B81" s="451"/>
      <c r="C81" s="452"/>
      <c r="D81" s="451"/>
      <c r="E81" s="452"/>
      <c r="F81" s="451"/>
      <c r="G81" s="28"/>
    </row>
    <row r="82" spans="1:7" x14ac:dyDescent="0.25">
      <c r="A82" s="451"/>
      <c r="B82" s="451"/>
      <c r="C82" s="452"/>
      <c r="D82" s="451"/>
      <c r="E82" s="452"/>
      <c r="F82" s="451"/>
      <c r="G82" s="28"/>
    </row>
    <row r="83" spans="1:7" x14ac:dyDescent="0.25">
      <c r="A83" s="451"/>
      <c r="B83" s="451"/>
      <c r="C83" s="452"/>
      <c r="D83" s="451"/>
      <c r="E83" s="452"/>
      <c r="F83" s="451"/>
      <c r="G83" s="28"/>
    </row>
    <row r="84" spans="1:7" x14ac:dyDescent="0.25">
      <c r="A84" s="451"/>
      <c r="B84" s="451"/>
      <c r="C84" s="452"/>
      <c r="D84" s="451"/>
      <c r="E84" s="452"/>
      <c r="F84" s="451"/>
      <c r="G84" s="28"/>
    </row>
    <row r="85" spans="1:7" x14ac:dyDescent="0.25">
      <c r="A85" s="451"/>
      <c r="B85" s="451"/>
      <c r="C85" s="452"/>
      <c r="D85" s="451"/>
      <c r="E85" s="452"/>
      <c r="F85" s="451"/>
      <c r="G85" s="28"/>
    </row>
    <row r="86" spans="1:7" x14ac:dyDescent="0.25">
      <c r="A86" s="451"/>
      <c r="B86" s="451"/>
      <c r="C86" s="452"/>
      <c r="D86" s="451"/>
      <c r="E86" s="452"/>
      <c r="F86" s="451"/>
      <c r="G86" s="28"/>
    </row>
    <row r="87" spans="1:7" x14ac:dyDescent="0.25">
      <c r="A87" s="451"/>
      <c r="B87" s="451"/>
      <c r="C87" s="452"/>
      <c r="D87" s="451"/>
      <c r="E87" s="452"/>
      <c r="F87" s="451"/>
      <c r="G87" s="28"/>
    </row>
    <row r="88" spans="1:7" x14ac:dyDescent="0.25">
      <c r="A88" s="451"/>
      <c r="B88" s="451"/>
      <c r="C88" s="452"/>
      <c r="D88" s="451"/>
      <c r="E88" s="452"/>
      <c r="F88" s="451"/>
      <c r="G88" s="28"/>
    </row>
    <row r="89" spans="1:7" x14ac:dyDescent="0.25">
      <c r="A89" s="451"/>
      <c r="B89" s="451"/>
      <c r="C89" s="452"/>
      <c r="D89" s="451"/>
      <c r="E89" s="452"/>
      <c r="F89" s="451"/>
      <c r="G89" s="28"/>
    </row>
    <row r="90" spans="1:7" x14ac:dyDescent="0.25">
      <c r="A90" s="451"/>
      <c r="B90" s="451"/>
      <c r="C90" s="452"/>
      <c r="D90" s="451"/>
      <c r="E90" s="452"/>
      <c r="F90" s="451"/>
      <c r="G90" s="28"/>
    </row>
    <row r="91" spans="1:7" x14ac:dyDescent="0.25">
      <c r="A91" s="451"/>
      <c r="B91" s="451"/>
      <c r="C91" s="452"/>
      <c r="D91" s="451"/>
      <c r="E91" s="452"/>
      <c r="F91" s="451"/>
      <c r="G91" s="28"/>
    </row>
    <row r="92" spans="1:7" x14ac:dyDescent="0.25">
      <c r="A92" s="451"/>
      <c r="B92" s="451"/>
      <c r="C92" s="452"/>
      <c r="D92" s="451"/>
      <c r="E92" s="452"/>
      <c r="F92" s="451"/>
      <c r="G92" s="28"/>
    </row>
    <row r="93" spans="1:7" x14ac:dyDescent="0.25">
      <c r="A93" s="451"/>
      <c r="B93" s="451"/>
      <c r="C93" s="452"/>
      <c r="D93" s="451"/>
      <c r="E93" s="452"/>
      <c r="F93" s="451"/>
      <c r="G93" s="28"/>
    </row>
    <row r="94" spans="1:7" x14ac:dyDescent="0.25">
      <c r="A94" s="451"/>
      <c r="B94" s="451"/>
      <c r="C94" s="452"/>
      <c r="D94" s="451"/>
      <c r="E94" s="452"/>
      <c r="F94" s="451"/>
      <c r="G94" s="28"/>
    </row>
    <row r="95" spans="1:7" x14ac:dyDescent="0.25">
      <c r="A95" s="451"/>
      <c r="B95" s="451"/>
      <c r="C95" s="452"/>
      <c r="D95" s="451"/>
      <c r="E95" s="452"/>
      <c r="F95" s="451"/>
      <c r="G95" s="28"/>
    </row>
    <row r="96" spans="1:7" x14ac:dyDescent="0.25">
      <c r="A96" s="451"/>
      <c r="B96" s="451"/>
      <c r="C96" s="452"/>
      <c r="D96" s="451"/>
      <c r="E96" s="452"/>
      <c r="F96" s="451"/>
      <c r="G96" s="28"/>
    </row>
    <row r="97" spans="1:7" x14ac:dyDescent="0.25">
      <c r="A97" s="451"/>
      <c r="B97" s="451"/>
      <c r="C97" s="452"/>
      <c r="D97" s="451"/>
      <c r="E97" s="452"/>
      <c r="F97" s="451"/>
      <c r="G97" s="28"/>
    </row>
    <row r="98" spans="1:7" x14ac:dyDescent="0.25">
      <c r="A98" s="451"/>
      <c r="B98" s="451"/>
      <c r="C98" s="452"/>
      <c r="D98" s="451"/>
      <c r="E98" s="452"/>
      <c r="F98" s="451"/>
      <c r="G98" s="28"/>
    </row>
    <row r="99" spans="1:7" x14ac:dyDescent="0.25">
      <c r="A99" s="451"/>
      <c r="B99" s="451"/>
      <c r="C99" s="452"/>
      <c r="D99" s="451"/>
      <c r="E99" s="452"/>
      <c r="F99" s="451"/>
      <c r="G99" s="28"/>
    </row>
    <row r="100" spans="1:7" x14ac:dyDescent="0.25">
      <c r="A100" s="451"/>
      <c r="B100" s="451"/>
      <c r="C100" s="452"/>
      <c r="D100" s="451"/>
      <c r="E100" s="452"/>
      <c r="F100" s="451"/>
      <c r="G100" s="28"/>
    </row>
    <row r="101" spans="1:7" x14ac:dyDescent="0.25">
      <c r="A101" s="451"/>
      <c r="B101" s="451"/>
      <c r="C101" s="452"/>
      <c r="D101" s="451"/>
      <c r="E101" s="452"/>
      <c r="F101" s="451"/>
      <c r="G101" s="28"/>
    </row>
    <row r="102" spans="1:7" x14ac:dyDescent="0.25">
      <c r="A102" s="451"/>
      <c r="B102" s="451"/>
      <c r="C102" s="452"/>
      <c r="D102" s="451"/>
      <c r="E102" s="452"/>
      <c r="F102" s="451"/>
      <c r="G102" s="28"/>
    </row>
    <row r="103" spans="1:7" x14ac:dyDescent="0.25">
      <c r="A103" s="451"/>
      <c r="B103" s="451"/>
      <c r="C103" s="452"/>
      <c r="D103" s="451"/>
      <c r="E103" s="452"/>
      <c r="F103" s="451"/>
      <c r="G103" s="28"/>
    </row>
    <row r="104" spans="1:7" x14ac:dyDescent="0.25">
      <c r="A104" s="451"/>
      <c r="B104" s="451"/>
      <c r="C104" s="452"/>
      <c r="D104" s="451"/>
      <c r="E104" s="452"/>
      <c r="F104" s="451"/>
      <c r="G104" s="28"/>
    </row>
    <row r="105" spans="1:7" x14ac:dyDescent="0.25">
      <c r="A105" s="451"/>
      <c r="B105" s="451"/>
      <c r="C105" s="452"/>
      <c r="D105" s="451"/>
      <c r="E105" s="452"/>
      <c r="F105" s="451"/>
      <c r="G105" s="28"/>
    </row>
    <row r="106" spans="1:7" x14ac:dyDescent="0.25">
      <c r="A106" s="451"/>
      <c r="B106" s="451"/>
      <c r="C106" s="452"/>
      <c r="D106" s="451"/>
      <c r="E106" s="452"/>
      <c r="F106" s="451"/>
      <c r="G106" s="28"/>
    </row>
    <row r="107" spans="1:7" x14ac:dyDescent="0.25">
      <c r="A107" s="451"/>
      <c r="B107" s="451"/>
      <c r="C107" s="452"/>
      <c r="D107" s="451"/>
      <c r="E107" s="452"/>
      <c r="F107" s="451"/>
      <c r="G107" s="28"/>
    </row>
    <row r="108" spans="1:7" x14ac:dyDescent="0.25">
      <c r="A108" s="451"/>
      <c r="B108" s="451"/>
      <c r="C108" s="452"/>
      <c r="D108" s="451"/>
      <c r="E108" s="452"/>
      <c r="F108" s="451"/>
      <c r="G108" s="28"/>
    </row>
    <row r="109" spans="1:7" x14ac:dyDescent="0.25">
      <c r="A109" s="451"/>
      <c r="B109" s="451"/>
      <c r="C109" s="452"/>
      <c r="D109" s="451"/>
      <c r="E109" s="452"/>
      <c r="F109" s="451"/>
      <c r="G109" s="28"/>
    </row>
    <row r="110" spans="1:7" x14ac:dyDescent="0.25">
      <c r="A110" s="451"/>
      <c r="B110" s="451"/>
      <c r="C110" s="452"/>
      <c r="D110" s="451"/>
      <c r="E110" s="452"/>
      <c r="F110" s="451"/>
      <c r="G110" s="28"/>
    </row>
    <row r="111" spans="1:7" x14ac:dyDescent="0.25">
      <c r="A111" s="451"/>
      <c r="B111" s="451"/>
      <c r="C111" s="452"/>
      <c r="D111" s="451"/>
      <c r="E111" s="452"/>
      <c r="F111" s="451"/>
      <c r="G111" s="28"/>
    </row>
    <row r="112" spans="1:7" x14ac:dyDescent="0.25">
      <c r="A112" s="451"/>
      <c r="B112" s="451"/>
      <c r="C112" s="452"/>
      <c r="D112" s="451"/>
      <c r="E112" s="452"/>
      <c r="F112" s="451"/>
      <c r="G112" s="28"/>
    </row>
    <row r="113" spans="1:7" x14ac:dyDescent="0.25">
      <c r="A113" s="451"/>
      <c r="B113" s="451"/>
      <c r="C113" s="452"/>
      <c r="D113" s="451"/>
      <c r="E113" s="452"/>
      <c r="F113" s="451"/>
      <c r="G113" s="28"/>
    </row>
    <row r="114" spans="1:7" x14ac:dyDescent="0.25">
      <c r="A114" s="451"/>
      <c r="B114" s="451"/>
      <c r="C114" s="452"/>
      <c r="D114" s="451"/>
      <c r="E114" s="452"/>
      <c r="F114" s="451"/>
      <c r="G114" s="28"/>
    </row>
    <row r="115" spans="1:7" x14ac:dyDescent="0.25">
      <c r="A115" s="451"/>
      <c r="B115" s="451"/>
      <c r="C115" s="452"/>
      <c r="D115" s="451"/>
      <c r="E115" s="452"/>
      <c r="F115" s="451"/>
      <c r="G115" s="28"/>
    </row>
    <row r="116" spans="1:7" x14ac:dyDescent="0.25">
      <c r="A116" s="451"/>
      <c r="B116" s="451"/>
      <c r="C116" s="452"/>
      <c r="D116" s="451"/>
      <c r="E116" s="452"/>
      <c r="F116" s="451"/>
      <c r="G116" s="28"/>
    </row>
    <row r="117" spans="1:7" x14ac:dyDescent="0.25">
      <c r="A117" s="451"/>
      <c r="B117" s="451"/>
      <c r="C117" s="452"/>
      <c r="D117" s="451"/>
      <c r="E117" s="452"/>
      <c r="F117" s="451"/>
      <c r="G117" s="28"/>
    </row>
    <row r="118" spans="1:7" x14ac:dyDescent="0.25">
      <c r="A118" s="451"/>
      <c r="B118" s="451"/>
      <c r="C118" s="452"/>
      <c r="D118" s="451"/>
      <c r="E118" s="452"/>
      <c r="F118" s="451"/>
      <c r="G118" s="28"/>
    </row>
    <row r="119" spans="1:7" x14ac:dyDescent="0.25">
      <c r="A119" s="451"/>
      <c r="B119" s="451"/>
      <c r="C119" s="452"/>
      <c r="D119" s="451"/>
      <c r="E119" s="452"/>
      <c r="F119" s="451"/>
      <c r="G119" s="28"/>
    </row>
    <row r="120" spans="1:7" x14ac:dyDescent="0.25">
      <c r="A120" s="451"/>
      <c r="B120" s="451"/>
      <c r="C120" s="452"/>
      <c r="D120" s="451"/>
      <c r="E120" s="452"/>
      <c r="F120" s="451"/>
      <c r="G120" s="28"/>
    </row>
    <row r="121" spans="1:7" x14ac:dyDescent="0.25">
      <c r="A121" s="451"/>
      <c r="B121" s="451"/>
      <c r="C121" s="452"/>
      <c r="D121" s="451"/>
      <c r="E121" s="452"/>
      <c r="F121" s="451"/>
      <c r="G121" s="28"/>
    </row>
    <row r="122" spans="1:7" x14ac:dyDescent="0.25">
      <c r="A122" s="451"/>
      <c r="B122" s="451"/>
      <c r="C122" s="452"/>
      <c r="D122" s="451"/>
      <c r="E122" s="452"/>
      <c r="F122" s="451"/>
      <c r="G122" s="28"/>
    </row>
    <row r="123" spans="1:7" x14ac:dyDescent="0.25">
      <c r="A123" s="451"/>
      <c r="B123" s="451"/>
      <c r="C123" s="452"/>
      <c r="D123" s="451"/>
      <c r="E123" s="452"/>
      <c r="F123" s="451"/>
      <c r="G123" s="28"/>
    </row>
    <row r="124" spans="1:7" x14ac:dyDescent="0.25">
      <c r="A124" s="451"/>
      <c r="B124" s="451"/>
      <c r="C124" s="452"/>
      <c r="D124" s="451"/>
      <c r="E124" s="452"/>
      <c r="F124" s="451"/>
      <c r="G124" s="28"/>
    </row>
    <row r="125" spans="1:7" x14ac:dyDescent="0.25">
      <c r="A125" s="451"/>
      <c r="B125" s="451"/>
      <c r="C125" s="452"/>
      <c r="D125" s="451"/>
      <c r="E125" s="452"/>
      <c r="F125" s="451"/>
      <c r="G125" s="28"/>
    </row>
    <row r="126" spans="1:7" x14ac:dyDescent="0.25">
      <c r="A126" s="451"/>
      <c r="B126" s="451"/>
      <c r="C126" s="452"/>
      <c r="D126" s="451"/>
      <c r="E126" s="452"/>
      <c r="F126" s="451"/>
      <c r="G126" s="28"/>
    </row>
    <row r="127" spans="1:7" x14ac:dyDescent="0.25">
      <c r="A127" s="451"/>
      <c r="B127" s="451"/>
      <c r="C127" s="452"/>
      <c r="D127" s="451"/>
      <c r="E127" s="452"/>
      <c r="F127" s="451"/>
      <c r="G127" s="28"/>
    </row>
    <row r="128" spans="1:7" x14ac:dyDescent="0.25">
      <c r="A128" s="451"/>
      <c r="B128" s="451"/>
      <c r="C128" s="452"/>
      <c r="D128" s="451"/>
      <c r="E128" s="452"/>
      <c r="F128" s="451"/>
      <c r="G128" s="28"/>
    </row>
    <row r="129" spans="1:7" x14ac:dyDescent="0.25">
      <c r="A129" s="451"/>
      <c r="B129" s="451"/>
      <c r="C129" s="452"/>
      <c r="D129" s="451"/>
      <c r="E129" s="452"/>
      <c r="F129" s="451"/>
      <c r="G129" s="28"/>
    </row>
    <row r="130" spans="1:7" x14ac:dyDescent="0.25">
      <c r="A130" s="451"/>
      <c r="B130" s="451"/>
      <c r="C130" s="452"/>
      <c r="D130" s="451"/>
      <c r="E130" s="452"/>
      <c r="F130" s="451"/>
      <c r="G130" s="28"/>
    </row>
    <row r="131" spans="1:7" x14ac:dyDescent="0.25">
      <c r="A131" s="451"/>
      <c r="B131" s="451"/>
      <c r="C131" s="452"/>
      <c r="D131" s="451"/>
      <c r="E131" s="452"/>
      <c r="F131" s="451"/>
      <c r="G131" s="28"/>
    </row>
    <row r="132" spans="1:7" x14ac:dyDescent="0.25">
      <c r="A132" s="451"/>
      <c r="B132" s="451"/>
      <c r="C132" s="452"/>
      <c r="D132" s="451"/>
      <c r="E132" s="452"/>
      <c r="F132" s="451"/>
      <c r="G132" s="28"/>
    </row>
    <row r="133" spans="1:7" x14ac:dyDescent="0.25">
      <c r="A133" s="451"/>
      <c r="B133" s="451"/>
      <c r="C133" s="452"/>
      <c r="D133" s="451"/>
      <c r="E133" s="452"/>
      <c r="F133" s="451"/>
      <c r="G133" s="28"/>
    </row>
    <row r="134" spans="1:7" x14ac:dyDescent="0.25">
      <c r="A134" s="451"/>
      <c r="B134" s="451"/>
      <c r="C134" s="452"/>
      <c r="D134" s="451"/>
      <c r="E134" s="452"/>
      <c r="F134" s="451"/>
      <c r="G134" s="28"/>
    </row>
    <row r="135" spans="1:7" x14ac:dyDescent="0.25">
      <c r="A135" s="451"/>
      <c r="B135" s="451"/>
      <c r="C135" s="452"/>
      <c r="D135" s="451"/>
      <c r="E135" s="452"/>
      <c r="F135" s="451"/>
      <c r="G135" s="28"/>
    </row>
    <row r="136" spans="1:7" x14ac:dyDescent="0.25">
      <c r="A136" s="451"/>
      <c r="B136" s="451"/>
      <c r="C136" s="452"/>
      <c r="D136" s="451"/>
      <c r="E136" s="452"/>
      <c r="F136" s="451"/>
      <c r="G136" s="28"/>
    </row>
    <row r="137" spans="1:7" x14ac:dyDescent="0.25">
      <c r="A137" s="451"/>
      <c r="B137" s="451"/>
      <c r="C137" s="452"/>
      <c r="D137" s="451"/>
      <c r="E137" s="452"/>
      <c r="F137" s="451"/>
      <c r="G137" s="28"/>
    </row>
    <row r="138" spans="1:7" x14ac:dyDescent="0.25">
      <c r="A138" s="451"/>
      <c r="B138" s="451"/>
      <c r="C138" s="452"/>
      <c r="D138" s="451"/>
      <c r="E138" s="452"/>
      <c r="F138" s="451"/>
      <c r="G138" s="28"/>
    </row>
    <row r="139" spans="1:7" x14ac:dyDescent="0.25">
      <c r="A139" s="451"/>
      <c r="B139" s="451"/>
      <c r="C139" s="452"/>
      <c r="D139" s="451"/>
      <c r="E139" s="452"/>
      <c r="F139" s="451"/>
      <c r="G139" s="28"/>
    </row>
    <row r="140" spans="1:7" x14ac:dyDescent="0.25">
      <c r="A140" s="451"/>
      <c r="B140" s="451"/>
      <c r="C140" s="452"/>
      <c r="D140" s="451"/>
      <c r="E140" s="452"/>
      <c r="F140" s="451"/>
      <c r="G140" s="28"/>
    </row>
    <row r="141" spans="1:7" x14ac:dyDescent="0.25">
      <c r="A141" s="451"/>
      <c r="B141" s="451"/>
      <c r="C141" s="452"/>
      <c r="D141" s="451"/>
      <c r="E141" s="452"/>
      <c r="F141" s="451"/>
      <c r="G141" s="28"/>
    </row>
    <row r="142" spans="1:7" x14ac:dyDescent="0.25">
      <c r="A142" s="451"/>
      <c r="B142" s="451"/>
      <c r="C142" s="452"/>
      <c r="D142" s="451"/>
      <c r="E142" s="452"/>
      <c r="F142" s="451"/>
      <c r="G142" s="28"/>
    </row>
    <row r="143" spans="1:7" x14ac:dyDescent="0.25">
      <c r="A143" s="451"/>
      <c r="B143" s="451"/>
      <c r="C143" s="452"/>
      <c r="D143" s="451"/>
      <c r="E143" s="452"/>
      <c r="F143" s="451"/>
      <c r="G143" s="28"/>
    </row>
    <row r="144" spans="1:7" x14ac:dyDescent="0.25">
      <c r="A144" s="451"/>
      <c r="B144" s="451"/>
      <c r="C144" s="452"/>
      <c r="D144" s="451"/>
      <c r="E144" s="452"/>
      <c r="F144" s="451"/>
      <c r="G144" s="28"/>
    </row>
    <row r="145" spans="1:7" x14ac:dyDescent="0.25">
      <c r="A145" s="451"/>
      <c r="B145" s="451"/>
      <c r="C145" s="452"/>
      <c r="D145" s="451"/>
      <c r="E145" s="452"/>
      <c r="F145" s="451"/>
      <c r="G145" s="28"/>
    </row>
    <row r="146" spans="1:7" x14ac:dyDescent="0.25">
      <c r="A146" s="451"/>
      <c r="B146" s="451"/>
      <c r="C146" s="452"/>
      <c r="D146" s="451"/>
      <c r="E146" s="452"/>
      <c r="F146" s="451"/>
      <c r="G146" s="28"/>
    </row>
    <row r="147" spans="1:7" x14ac:dyDescent="0.25">
      <c r="A147" s="451"/>
      <c r="B147" s="451"/>
      <c r="C147" s="452"/>
      <c r="D147" s="451"/>
      <c r="E147" s="452"/>
      <c r="F147" s="451"/>
      <c r="G147" s="28"/>
    </row>
    <row r="148" spans="1:7" x14ac:dyDescent="0.25">
      <c r="A148" s="451"/>
      <c r="B148" s="451"/>
      <c r="C148" s="452"/>
      <c r="D148" s="451"/>
      <c r="E148" s="452"/>
      <c r="F148" s="451"/>
      <c r="G148" s="28"/>
    </row>
    <row r="149" spans="1:7" x14ac:dyDescent="0.25">
      <c r="A149" s="451"/>
      <c r="B149" s="451"/>
      <c r="C149" s="452"/>
      <c r="D149" s="451"/>
      <c r="E149" s="452"/>
      <c r="F149" s="451"/>
      <c r="G149" s="28"/>
    </row>
    <row r="150" spans="1:7" x14ac:dyDescent="0.25">
      <c r="A150" s="451"/>
      <c r="B150" s="451"/>
      <c r="C150" s="452"/>
      <c r="D150" s="451"/>
      <c r="E150" s="452"/>
      <c r="F150" s="451"/>
      <c r="G150" s="28"/>
    </row>
    <row r="151" spans="1:7" x14ac:dyDescent="0.25">
      <c r="A151" s="451"/>
      <c r="B151" s="451"/>
      <c r="C151" s="452"/>
      <c r="D151" s="451"/>
      <c r="E151" s="452"/>
      <c r="F151" s="451"/>
      <c r="G151" s="28"/>
    </row>
    <row r="152" spans="1:7" x14ac:dyDescent="0.25">
      <c r="A152" s="451"/>
      <c r="B152" s="451"/>
      <c r="C152" s="452"/>
      <c r="D152" s="451"/>
      <c r="E152" s="452"/>
      <c r="F152" s="451"/>
      <c r="G152" s="28"/>
    </row>
    <row r="153" spans="1:7" x14ac:dyDescent="0.25">
      <c r="A153" s="451"/>
      <c r="B153" s="451"/>
      <c r="C153" s="452"/>
      <c r="D153" s="451"/>
      <c r="E153" s="452"/>
      <c r="F153" s="451"/>
      <c r="G153" s="28"/>
    </row>
    <row r="154" spans="1:7" x14ac:dyDescent="0.25">
      <c r="A154" s="451"/>
      <c r="B154" s="451"/>
      <c r="C154" s="452"/>
      <c r="D154" s="451"/>
      <c r="E154" s="452"/>
      <c r="F154" s="451"/>
      <c r="G154" s="28"/>
    </row>
    <row r="155" spans="1:7" x14ac:dyDescent="0.25">
      <c r="A155" s="451"/>
      <c r="B155" s="451"/>
      <c r="C155" s="452"/>
      <c r="D155" s="451"/>
      <c r="E155" s="452"/>
      <c r="F155" s="451"/>
      <c r="G155" s="28"/>
    </row>
    <row r="156" spans="1:7" x14ac:dyDescent="0.25">
      <c r="A156" s="451"/>
      <c r="B156" s="451"/>
      <c r="C156" s="452"/>
      <c r="D156" s="451"/>
      <c r="E156" s="452"/>
      <c r="F156" s="451"/>
      <c r="G156" s="28"/>
    </row>
    <row r="157" spans="1:7" x14ac:dyDescent="0.25">
      <c r="A157" s="451"/>
      <c r="B157" s="451"/>
      <c r="C157" s="452"/>
      <c r="D157" s="451"/>
      <c r="E157" s="452"/>
      <c r="F157" s="451"/>
      <c r="G157" s="28"/>
    </row>
    <row r="158" spans="1:7" x14ac:dyDescent="0.25">
      <c r="A158" s="451"/>
      <c r="B158" s="451"/>
      <c r="C158" s="452"/>
      <c r="D158" s="451"/>
      <c r="E158" s="452"/>
      <c r="F158" s="451"/>
      <c r="G158" s="28"/>
    </row>
    <row r="159" spans="1:7" x14ac:dyDescent="0.25">
      <c r="A159" s="451"/>
      <c r="B159" s="451"/>
      <c r="C159" s="452"/>
      <c r="D159" s="451"/>
      <c r="E159" s="452"/>
      <c r="F159" s="451"/>
      <c r="G159" s="28"/>
    </row>
    <row r="160" spans="1:7" x14ac:dyDescent="0.25">
      <c r="A160" s="451"/>
      <c r="B160" s="451"/>
      <c r="C160" s="452"/>
      <c r="D160" s="451"/>
      <c r="E160" s="452"/>
      <c r="F160" s="451"/>
      <c r="G160" s="28"/>
    </row>
    <row r="161" spans="1:7" x14ac:dyDescent="0.25">
      <c r="A161" s="451"/>
      <c r="B161" s="451"/>
      <c r="C161" s="452"/>
      <c r="D161" s="451"/>
      <c r="E161" s="452"/>
      <c r="F161" s="451"/>
      <c r="G161" s="28"/>
    </row>
    <row r="162" spans="1:7" x14ac:dyDescent="0.25">
      <c r="A162" s="451"/>
      <c r="B162" s="451"/>
      <c r="C162" s="452"/>
      <c r="D162" s="451"/>
      <c r="E162" s="452"/>
      <c r="F162" s="451"/>
      <c r="G162" s="28"/>
    </row>
    <row r="163" spans="1:7" x14ac:dyDescent="0.25">
      <c r="A163" s="451"/>
      <c r="B163" s="451"/>
      <c r="C163" s="452"/>
      <c r="D163" s="451"/>
      <c r="E163" s="452"/>
      <c r="F163" s="451"/>
      <c r="G163" s="28"/>
    </row>
    <row r="164" spans="1:7" x14ac:dyDescent="0.25">
      <c r="A164" s="451"/>
      <c r="B164" s="451"/>
      <c r="C164" s="452"/>
      <c r="D164" s="451"/>
      <c r="E164" s="452"/>
      <c r="F164" s="451"/>
      <c r="G164" s="28"/>
    </row>
    <row r="165" spans="1:7" x14ac:dyDescent="0.25">
      <c r="A165" s="451"/>
      <c r="B165" s="451"/>
      <c r="C165" s="452"/>
      <c r="D165" s="451"/>
      <c r="E165" s="452"/>
      <c r="F165" s="451"/>
      <c r="G165" s="28"/>
    </row>
    <row r="166" spans="1:7" x14ac:dyDescent="0.25">
      <c r="A166" s="451"/>
      <c r="B166" s="451"/>
      <c r="C166" s="452"/>
      <c r="D166" s="451"/>
      <c r="E166" s="452"/>
      <c r="F166" s="451"/>
      <c r="G166" s="28"/>
    </row>
    <row r="167" spans="1:7" x14ac:dyDescent="0.25">
      <c r="A167" s="451"/>
      <c r="B167" s="451"/>
      <c r="C167" s="452"/>
      <c r="D167" s="451"/>
      <c r="E167" s="452"/>
      <c r="F167" s="451"/>
      <c r="G167" s="28"/>
    </row>
    <row r="168" spans="1:7" x14ac:dyDescent="0.25">
      <c r="A168" s="451"/>
      <c r="B168" s="451"/>
      <c r="C168" s="452"/>
      <c r="D168" s="451"/>
      <c r="E168" s="452"/>
      <c r="F168" s="451"/>
      <c r="G168" s="28"/>
    </row>
    <row r="169" spans="1:7" x14ac:dyDescent="0.25">
      <c r="A169" s="451"/>
      <c r="B169" s="451"/>
      <c r="C169" s="452"/>
      <c r="D169" s="451"/>
      <c r="E169" s="452"/>
      <c r="F169" s="451"/>
      <c r="G169" s="28"/>
    </row>
    <row r="170" spans="1:7" x14ac:dyDescent="0.25">
      <c r="A170" s="451"/>
      <c r="B170" s="451"/>
      <c r="C170" s="452"/>
      <c r="D170" s="451"/>
      <c r="E170" s="452"/>
      <c r="F170" s="451"/>
      <c r="G170" s="28"/>
    </row>
    <row r="171" spans="1:7" x14ac:dyDescent="0.25">
      <c r="A171" s="451"/>
      <c r="B171" s="451"/>
      <c r="C171" s="452"/>
      <c r="D171" s="451"/>
      <c r="E171" s="452"/>
      <c r="F171" s="451"/>
      <c r="G171" s="28"/>
    </row>
    <row r="172" spans="1:7" x14ac:dyDescent="0.25">
      <c r="A172" s="451"/>
      <c r="B172" s="451"/>
      <c r="C172" s="452"/>
      <c r="D172" s="451"/>
      <c r="E172" s="452"/>
      <c r="F172" s="451"/>
      <c r="G172" s="28"/>
    </row>
    <row r="173" spans="1:7" x14ac:dyDescent="0.25">
      <c r="A173" s="451"/>
      <c r="B173" s="451"/>
      <c r="C173" s="452"/>
      <c r="D173" s="451"/>
      <c r="E173" s="452"/>
      <c r="F173" s="451"/>
      <c r="G173" s="28"/>
    </row>
    <row r="174" spans="1:7" x14ac:dyDescent="0.25">
      <c r="A174" s="451"/>
      <c r="B174" s="451"/>
      <c r="C174" s="452"/>
      <c r="D174" s="451"/>
      <c r="E174" s="452"/>
      <c r="F174" s="451"/>
      <c r="G174" s="28"/>
    </row>
    <row r="175" spans="1:7" x14ac:dyDescent="0.25">
      <c r="A175" s="451"/>
      <c r="B175" s="451"/>
      <c r="C175" s="452"/>
      <c r="D175" s="451"/>
      <c r="E175" s="452"/>
      <c r="F175" s="451"/>
      <c r="G175" s="28"/>
    </row>
    <row r="176" spans="1:7" x14ac:dyDescent="0.25">
      <c r="A176" s="451"/>
      <c r="B176" s="451"/>
      <c r="C176" s="452"/>
      <c r="D176" s="451"/>
      <c r="E176" s="452"/>
      <c r="F176" s="451"/>
      <c r="G176" s="28"/>
    </row>
    <row r="177" spans="1:7" x14ac:dyDescent="0.25">
      <c r="A177" s="451"/>
      <c r="B177" s="451"/>
      <c r="C177" s="452"/>
      <c r="D177" s="451"/>
      <c r="E177" s="452"/>
      <c r="F177" s="451"/>
      <c r="G177" s="28"/>
    </row>
    <row r="178" spans="1:7" x14ac:dyDescent="0.25">
      <c r="A178" s="451"/>
      <c r="B178" s="451"/>
      <c r="C178" s="452"/>
      <c r="D178" s="451"/>
      <c r="E178" s="452"/>
      <c r="F178" s="451"/>
      <c r="G178" s="28"/>
    </row>
    <row r="179" spans="1:7" x14ac:dyDescent="0.25">
      <c r="A179" s="451"/>
      <c r="B179" s="451"/>
      <c r="C179" s="452"/>
      <c r="D179" s="451"/>
      <c r="E179" s="452"/>
      <c r="F179" s="451"/>
      <c r="G179" s="28"/>
    </row>
    <row r="180" spans="1:7" x14ac:dyDescent="0.25">
      <c r="A180" s="451"/>
      <c r="B180" s="451"/>
      <c r="C180" s="452"/>
      <c r="D180" s="451"/>
      <c r="E180" s="452"/>
      <c r="F180" s="451"/>
      <c r="G180" s="28"/>
    </row>
    <row r="181" spans="1:7" x14ac:dyDescent="0.25">
      <c r="A181" s="451"/>
      <c r="B181" s="451"/>
      <c r="C181" s="452"/>
      <c r="D181" s="451"/>
      <c r="E181" s="452"/>
      <c r="F181" s="451"/>
      <c r="G181" s="28"/>
    </row>
    <row r="182" spans="1:7" x14ac:dyDescent="0.25">
      <c r="A182" s="451"/>
      <c r="B182" s="451"/>
      <c r="C182" s="452"/>
      <c r="D182" s="451"/>
      <c r="E182" s="452"/>
      <c r="F182" s="451"/>
      <c r="G182" s="28"/>
    </row>
    <row r="183" spans="1:7" x14ac:dyDescent="0.25">
      <c r="A183" s="451"/>
      <c r="B183" s="451"/>
      <c r="C183" s="452"/>
      <c r="D183" s="451"/>
      <c r="E183" s="452"/>
      <c r="F183" s="451"/>
      <c r="G183" s="28"/>
    </row>
    <row r="184" spans="1:7" x14ac:dyDescent="0.25">
      <c r="A184" s="451"/>
      <c r="B184" s="451"/>
      <c r="C184" s="452"/>
      <c r="D184" s="451"/>
      <c r="E184" s="452"/>
      <c r="F184" s="451"/>
      <c r="G184" s="28"/>
    </row>
    <row r="185" spans="1:7" x14ac:dyDescent="0.25">
      <c r="A185" s="451"/>
      <c r="B185" s="451"/>
      <c r="C185" s="452"/>
      <c r="D185" s="451"/>
      <c r="E185" s="452"/>
      <c r="F185" s="451"/>
      <c r="G185" s="28"/>
    </row>
    <row r="186" spans="1:7" x14ac:dyDescent="0.25">
      <c r="A186" s="451"/>
      <c r="B186" s="451"/>
      <c r="C186" s="452"/>
      <c r="D186" s="451"/>
      <c r="E186" s="452"/>
      <c r="F186" s="451"/>
      <c r="G186" s="28"/>
    </row>
    <row r="187" spans="1:7" x14ac:dyDescent="0.25">
      <c r="A187" s="451"/>
      <c r="B187" s="451"/>
      <c r="C187" s="452"/>
      <c r="D187" s="451"/>
      <c r="E187" s="452"/>
      <c r="F187" s="451"/>
      <c r="G187" s="28"/>
    </row>
    <row r="188" spans="1:7" x14ac:dyDescent="0.25">
      <c r="A188" s="451"/>
      <c r="B188" s="451"/>
      <c r="C188" s="452"/>
      <c r="D188" s="451"/>
      <c r="E188" s="452"/>
      <c r="F188" s="451"/>
      <c r="G188" s="28"/>
    </row>
    <row r="189" spans="1:7" x14ac:dyDescent="0.25">
      <c r="A189" s="451"/>
      <c r="B189" s="451"/>
      <c r="C189" s="452"/>
      <c r="D189" s="451"/>
      <c r="E189" s="452"/>
      <c r="F189" s="451"/>
      <c r="G189" s="28"/>
    </row>
    <row r="190" spans="1:7" x14ac:dyDescent="0.25">
      <c r="A190" s="451"/>
      <c r="B190" s="451"/>
      <c r="C190" s="452"/>
      <c r="D190" s="451"/>
      <c r="E190" s="452"/>
      <c r="F190" s="451"/>
      <c r="G190" s="28"/>
    </row>
    <row r="191" spans="1:7" x14ac:dyDescent="0.25">
      <c r="A191" s="451"/>
      <c r="B191" s="451"/>
      <c r="C191" s="452"/>
      <c r="D191" s="451"/>
      <c r="E191" s="452"/>
      <c r="F191" s="451"/>
      <c r="G191" s="28"/>
    </row>
    <row r="192" spans="1:7" x14ac:dyDescent="0.25">
      <c r="A192" s="451"/>
      <c r="B192" s="451"/>
      <c r="C192" s="452"/>
      <c r="D192" s="451"/>
      <c r="E192" s="452"/>
      <c r="F192" s="451"/>
      <c r="G192" s="28"/>
    </row>
    <row r="193" spans="1:7" x14ac:dyDescent="0.25">
      <c r="A193" s="451"/>
      <c r="B193" s="451"/>
      <c r="C193" s="452"/>
      <c r="D193" s="451"/>
      <c r="E193" s="452"/>
      <c r="F193" s="451"/>
      <c r="G193" s="28"/>
    </row>
    <row r="194" spans="1:7" x14ac:dyDescent="0.25">
      <c r="A194" s="451"/>
      <c r="B194" s="451"/>
      <c r="C194" s="452"/>
      <c r="D194" s="451"/>
      <c r="E194" s="452"/>
      <c r="F194" s="451"/>
      <c r="G194" s="28"/>
    </row>
    <row r="195" spans="1:7" x14ac:dyDescent="0.25">
      <c r="A195" s="451"/>
      <c r="B195" s="451"/>
      <c r="C195" s="452"/>
      <c r="D195" s="451"/>
      <c r="E195" s="452"/>
      <c r="F195" s="451"/>
      <c r="G195" s="28"/>
    </row>
    <row r="196" spans="1:7" x14ac:dyDescent="0.25">
      <c r="A196" s="451"/>
      <c r="B196" s="451"/>
      <c r="C196" s="452"/>
      <c r="D196" s="451"/>
      <c r="E196" s="452"/>
      <c r="F196" s="451"/>
      <c r="G196" s="28"/>
    </row>
    <row r="197" spans="1:7" x14ac:dyDescent="0.25">
      <c r="A197" s="451"/>
      <c r="B197" s="451"/>
      <c r="C197" s="452"/>
      <c r="D197" s="451"/>
      <c r="E197" s="452"/>
      <c r="F197" s="451"/>
      <c r="G197" s="28"/>
    </row>
    <row r="198" spans="1:7" x14ac:dyDescent="0.25">
      <c r="A198" s="451"/>
      <c r="B198" s="451"/>
      <c r="C198" s="452"/>
      <c r="D198" s="451"/>
      <c r="E198" s="452"/>
      <c r="F198" s="451"/>
      <c r="G198" s="28"/>
    </row>
    <row r="199" spans="1:7" x14ac:dyDescent="0.25">
      <c r="A199" s="451"/>
      <c r="B199" s="451"/>
      <c r="C199" s="452"/>
      <c r="D199" s="451"/>
      <c r="E199" s="452"/>
      <c r="F199" s="451"/>
      <c r="G199" s="28"/>
    </row>
    <row r="200" spans="1:7" x14ac:dyDescent="0.25">
      <c r="A200" s="451"/>
      <c r="B200" s="451"/>
      <c r="C200" s="452"/>
      <c r="D200" s="451"/>
      <c r="E200" s="452"/>
      <c r="F200" s="451"/>
      <c r="G200" s="28"/>
    </row>
    <row r="201" spans="1:7" x14ac:dyDescent="0.25">
      <c r="A201" s="451"/>
      <c r="B201" s="451"/>
      <c r="C201" s="452"/>
      <c r="D201" s="451"/>
      <c r="E201" s="452"/>
      <c r="F201" s="451"/>
      <c r="G201" s="28"/>
    </row>
    <row r="202" spans="1:7" x14ac:dyDescent="0.25">
      <c r="A202" s="451"/>
      <c r="B202" s="451"/>
      <c r="C202" s="452"/>
      <c r="D202" s="451"/>
      <c r="E202" s="452"/>
      <c r="F202" s="451"/>
      <c r="G202" s="28"/>
    </row>
    <row r="203" spans="1:7" x14ac:dyDescent="0.25">
      <c r="A203" s="451"/>
      <c r="B203" s="451"/>
      <c r="C203" s="452"/>
      <c r="D203" s="451"/>
      <c r="E203" s="452"/>
      <c r="F203" s="451"/>
      <c r="G203" s="28"/>
    </row>
    <row r="204" spans="1:7" x14ac:dyDescent="0.25">
      <c r="A204" s="451"/>
      <c r="B204" s="451"/>
      <c r="C204" s="452"/>
      <c r="D204" s="451"/>
      <c r="E204" s="452"/>
      <c r="F204" s="451"/>
      <c r="G204" s="28"/>
    </row>
    <row r="205" spans="1:7" x14ac:dyDescent="0.25">
      <c r="A205" s="451"/>
      <c r="B205" s="451"/>
      <c r="C205" s="452"/>
      <c r="D205" s="451"/>
      <c r="E205" s="452"/>
      <c r="F205" s="451"/>
      <c r="G205" s="28"/>
    </row>
    <row r="206" spans="1:7" x14ac:dyDescent="0.25">
      <c r="A206" s="451"/>
      <c r="B206" s="451"/>
      <c r="C206" s="452"/>
      <c r="D206" s="451"/>
      <c r="E206" s="452"/>
      <c r="F206" s="451"/>
      <c r="G206" s="28"/>
    </row>
    <row r="207" spans="1:7" x14ac:dyDescent="0.25">
      <c r="A207" s="451"/>
      <c r="B207" s="451"/>
      <c r="C207" s="452"/>
      <c r="D207" s="451"/>
      <c r="E207" s="452"/>
      <c r="F207" s="451"/>
      <c r="G207" s="28"/>
    </row>
    <row r="208" spans="1:7" x14ac:dyDescent="0.25">
      <c r="A208" s="451"/>
      <c r="B208" s="451"/>
      <c r="C208" s="452"/>
      <c r="D208" s="451"/>
      <c r="E208" s="452"/>
      <c r="F208" s="451"/>
      <c r="G208" s="28"/>
    </row>
    <row r="209" spans="1:7" x14ac:dyDescent="0.25">
      <c r="A209" s="451"/>
      <c r="B209" s="451"/>
      <c r="C209" s="452"/>
      <c r="D209" s="451"/>
      <c r="E209" s="452"/>
      <c r="F209" s="451"/>
      <c r="G209" s="28"/>
    </row>
    <row r="210" spans="1:7" x14ac:dyDescent="0.25">
      <c r="A210" s="451"/>
      <c r="B210" s="451"/>
      <c r="C210" s="452"/>
      <c r="D210" s="451"/>
      <c r="E210" s="452"/>
      <c r="F210" s="451"/>
      <c r="G210" s="28"/>
    </row>
    <row r="211" spans="1:7" x14ac:dyDescent="0.25">
      <c r="A211" s="451"/>
      <c r="B211" s="451"/>
      <c r="C211" s="452"/>
      <c r="D211" s="451"/>
      <c r="E211" s="452"/>
      <c r="F211" s="451"/>
      <c r="G211" s="28"/>
    </row>
    <row r="212" spans="1:7" x14ac:dyDescent="0.25">
      <c r="A212" s="451"/>
      <c r="B212" s="451"/>
      <c r="C212" s="452"/>
      <c r="D212" s="451"/>
      <c r="E212" s="452"/>
      <c r="F212" s="451"/>
      <c r="G212" s="28"/>
    </row>
    <row r="213" spans="1:7" x14ac:dyDescent="0.25">
      <c r="A213" s="451"/>
      <c r="B213" s="451"/>
      <c r="C213" s="452"/>
      <c r="D213" s="451"/>
      <c r="E213" s="452"/>
      <c r="F213" s="451"/>
      <c r="G213" s="28"/>
    </row>
    <row r="214" spans="1:7" x14ac:dyDescent="0.25">
      <c r="A214" s="451"/>
      <c r="B214" s="451"/>
      <c r="C214" s="452"/>
      <c r="D214" s="451"/>
      <c r="E214" s="452"/>
      <c r="F214" s="451"/>
      <c r="G214" s="28"/>
    </row>
    <row r="215" spans="1:7" x14ac:dyDescent="0.25">
      <c r="A215" s="451"/>
      <c r="B215" s="451"/>
      <c r="C215" s="452"/>
      <c r="D215" s="451"/>
      <c r="E215" s="452"/>
      <c r="F215" s="451"/>
      <c r="G215" s="28"/>
    </row>
    <row r="216" spans="1:7" x14ac:dyDescent="0.25">
      <c r="A216" s="451"/>
      <c r="B216" s="451"/>
      <c r="C216" s="452"/>
      <c r="D216" s="451"/>
      <c r="E216" s="452"/>
      <c r="F216" s="451"/>
      <c r="G216" s="28"/>
    </row>
    <row r="217" spans="1:7" x14ac:dyDescent="0.25">
      <c r="A217" s="451"/>
      <c r="B217" s="451"/>
      <c r="C217" s="452"/>
      <c r="D217" s="451"/>
      <c r="E217" s="452"/>
      <c r="F217" s="451"/>
      <c r="G217" s="28"/>
    </row>
    <row r="218" spans="1:7" x14ac:dyDescent="0.25">
      <c r="A218" s="451"/>
      <c r="B218" s="451"/>
      <c r="C218" s="452"/>
      <c r="D218" s="451"/>
      <c r="E218" s="452"/>
      <c r="F218" s="451"/>
      <c r="G218" s="28"/>
    </row>
    <row r="219" spans="1:7" x14ac:dyDescent="0.25">
      <c r="A219" s="451"/>
      <c r="B219" s="451"/>
      <c r="C219" s="452"/>
      <c r="D219" s="451"/>
      <c r="E219" s="452"/>
      <c r="F219" s="451"/>
      <c r="G219" s="28"/>
    </row>
    <row r="220" spans="1:7" x14ac:dyDescent="0.25">
      <c r="A220" s="451"/>
      <c r="B220" s="451"/>
      <c r="C220" s="452"/>
      <c r="D220" s="451"/>
      <c r="E220" s="452"/>
      <c r="F220" s="451"/>
      <c r="G220" s="28"/>
    </row>
    <row r="221" spans="1:7" x14ac:dyDescent="0.25">
      <c r="A221" s="451"/>
      <c r="B221" s="451"/>
      <c r="C221" s="452"/>
      <c r="D221" s="451"/>
      <c r="E221" s="452"/>
      <c r="F221" s="451"/>
      <c r="G221" s="28"/>
    </row>
    <row r="222" spans="1:7" x14ac:dyDescent="0.25">
      <c r="A222" s="451"/>
      <c r="B222" s="451"/>
      <c r="C222" s="452"/>
      <c r="D222" s="451"/>
      <c r="E222" s="452"/>
      <c r="F222" s="451"/>
      <c r="G222" s="28"/>
    </row>
    <row r="223" spans="1:7" x14ac:dyDescent="0.25">
      <c r="A223" s="451"/>
      <c r="B223" s="451"/>
      <c r="C223" s="452"/>
      <c r="D223" s="451"/>
      <c r="E223" s="452"/>
      <c r="F223" s="451"/>
      <c r="G223" s="28"/>
    </row>
    <row r="224" spans="1:7" x14ac:dyDescent="0.25">
      <c r="A224" s="451"/>
      <c r="B224" s="451"/>
      <c r="C224" s="452"/>
      <c r="D224" s="451"/>
      <c r="E224" s="452"/>
      <c r="F224" s="451"/>
      <c r="G224" s="28"/>
    </row>
    <row r="225" spans="1:7" x14ac:dyDescent="0.25">
      <c r="A225" s="451"/>
      <c r="B225" s="451"/>
      <c r="C225" s="452"/>
      <c r="D225" s="451"/>
      <c r="E225" s="452"/>
      <c r="F225" s="451"/>
      <c r="G225" s="28"/>
    </row>
    <row r="226" spans="1:7" x14ac:dyDescent="0.25">
      <c r="A226" s="451"/>
      <c r="B226" s="451"/>
      <c r="C226" s="452"/>
      <c r="D226" s="451"/>
      <c r="E226" s="452"/>
      <c r="F226" s="451"/>
      <c r="G226" s="28"/>
    </row>
    <row r="227" spans="1:7" x14ac:dyDescent="0.25">
      <c r="A227" s="451"/>
      <c r="B227" s="451"/>
      <c r="C227" s="452"/>
      <c r="D227" s="451"/>
      <c r="E227" s="452"/>
      <c r="F227" s="451"/>
      <c r="G227" s="28"/>
    </row>
    <row r="228" spans="1:7" x14ac:dyDescent="0.25">
      <c r="A228" s="451"/>
      <c r="B228" s="451"/>
      <c r="C228" s="452"/>
      <c r="D228" s="451"/>
      <c r="E228" s="452"/>
      <c r="F228" s="451"/>
      <c r="G228" s="28"/>
    </row>
    <row r="229" spans="1:7" x14ac:dyDescent="0.25">
      <c r="A229" s="451"/>
      <c r="B229" s="451"/>
      <c r="C229" s="452"/>
      <c r="D229" s="451"/>
      <c r="E229" s="452"/>
      <c r="F229" s="451"/>
      <c r="G229" s="28"/>
    </row>
    <row r="230" spans="1:7" x14ac:dyDescent="0.25">
      <c r="A230" s="451"/>
      <c r="B230" s="451"/>
      <c r="C230" s="452"/>
      <c r="D230" s="451"/>
      <c r="E230" s="452"/>
      <c r="F230" s="451"/>
      <c r="G230" s="28"/>
    </row>
    <row r="231" spans="1:7" x14ac:dyDescent="0.25">
      <c r="A231" s="451"/>
      <c r="B231" s="451"/>
      <c r="C231" s="452"/>
      <c r="D231" s="451"/>
      <c r="E231" s="452"/>
      <c r="F231" s="451"/>
      <c r="G231" s="28"/>
    </row>
    <row r="232" spans="1:7" x14ac:dyDescent="0.25">
      <c r="A232" s="451"/>
      <c r="B232" s="451"/>
      <c r="C232" s="452"/>
      <c r="D232" s="451"/>
      <c r="E232" s="452"/>
      <c r="F232" s="451"/>
      <c r="G232" s="28"/>
    </row>
    <row r="233" spans="1:7" x14ac:dyDescent="0.25">
      <c r="A233" s="451"/>
      <c r="B233" s="451"/>
      <c r="C233" s="452"/>
      <c r="D233" s="451"/>
      <c r="E233" s="452"/>
      <c r="F233" s="451"/>
      <c r="G233" s="28"/>
    </row>
    <row r="234" spans="1:7" x14ac:dyDescent="0.25">
      <c r="A234" s="451"/>
      <c r="B234" s="451"/>
      <c r="C234" s="452"/>
      <c r="D234" s="451"/>
      <c r="E234" s="452"/>
      <c r="F234" s="451"/>
      <c r="G234" s="28"/>
    </row>
    <row r="235" spans="1:7" x14ac:dyDescent="0.25">
      <c r="A235" s="451"/>
      <c r="B235" s="451"/>
      <c r="C235" s="452"/>
      <c r="D235" s="451"/>
      <c r="E235" s="452"/>
      <c r="F235" s="451"/>
      <c r="G235" s="28"/>
    </row>
    <row r="236" spans="1:7" x14ac:dyDescent="0.25">
      <c r="A236" s="451"/>
      <c r="B236" s="451"/>
      <c r="C236" s="452"/>
      <c r="D236" s="451"/>
      <c r="E236" s="452"/>
      <c r="F236" s="451"/>
      <c r="G236" s="28"/>
    </row>
    <row r="237" spans="1:7" x14ac:dyDescent="0.25">
      <c r="A237" s="451"/>
      <c r="B237" s="451"/>
      <c r="C237" s="452"/>
      <c r="D237" s="451"/>
      <c r="E237" s="452"/>
      <c r="F237" s="451"/>
      <c r="G237" s="28"/>
    </row>
    <row r="238" spans="1:7" x14ac:dyDescent="0.25">
      <c r="A238" s="451"/>
      <c r="B238" s="451"/>
      <c r="C238" s="452"/>
      <c r="D238" s="451"/>
      <c r="E238" s="452"/>
      <c r="F238" s="451"/>
      <c r="G238" s="28"/>
    </row>
    <row r="239" spans="1:7" x14ac:dyDescent="0.25">
      <c r="A239" s="451"/>
      <c r="B239" s="451"/>
      <c r="C239" s="452"/>
      <c r="D239" s="451"/>
      <c r="E239" s="452"/>
      <c r="F239" s="451"/>
      <c r="G239" s="28"/>
    </row>
    <row r="240" spans="1:7" x14ac:dyDescent="0.25">
      <c r="A240" s="451"/>
      <c r="B240" s="451"/>
      <c r="C240" s="452"/>
      <c r="D240" s="451"/>
      <c r="E240" s="452"/>
      <c r="F240" s="451"/>
      <c r="G240" s="28"/>
    </row>
    <row r="241" spans="1:7" x14ac:dyDescent="0.25">
      <c r="A241" s="451"/>
      <c r="B241" s="451"/>
      <c r="C241" s="452"/>
      <c r="D241" s="451"/>
      <c r="E241" s="452"/>
      <c r="F241" s="451"/>
      <c r="G241" s="28"/>
    </row>
    <row r="242" spans="1:7" x14ac:dyDescent="0.25">
      <c r="A242" s="451"/>
      <c r="B242" s="451"/>
      <c r="C242" s="452"/>
      <c r="D242" s="451"/>
      <c r="E242" s="452"/>
      <c r="F242" s="451"/>
      <c r="G242" s="28"/>
    </row>
    <row r="243" spans="1:7" x14ac:dyDescent="0.25">
      <c r="A243" s="451"/>
      <c r="B243" s="451"/>
      <c r="C243" s="452"/>
      <c r="D243" s="451"/>
      <c r="E243" s="452"/>
      <c r="F243" s="451"/>
      <c r="G243" s="28"/>
    </row>
    <row r="244" spans="1:7" x14ac:dyDescent="0.25">
      <c r="A244" s="451"/>
      <c r="B244" s="451"/>
      <c r="C244" s="452"/>
      <c r="D244" s="451"/>
      <c r="E244" s="452"/>
      <c r="F244" s="451"/>
      <c r="G244" s="28"/>
    </row>
    <row r="245" spans="1:7" x14ac:dyDescent="0.25">
      <c r="A245" s="451"/>
      <c r="B245" s="451"/>
      <c r="C245" s="452"/>
      <c r="D245" s="451"/>
      <c r="E245" s="452"/>
      <c r="F245" s="451"/>
      <c r="G245" s="28"/>
    </row>
    <row r="246" spans="1:7" x14ac:dyDescent="0.25">
      <c r="A246" s="451"/>
      <c r="B246" s="451"/>
      <c r="C246" s="452"/>
      <c r="D246" s="451"/>
      <c r="E246" s="452"/>
      <c r="F246" s="451"/>
      <c r="G246" s="28"/>
    </row>
    <row r="247" spans="1:7" x14ac:dyDescent="0.25">
      <c r="A247" s="451"/>
      <c r="B247" s="451"/>
      <c r="C247" s="452"/>
      <c r="D247" s="451"/>
      <c r="E247" s="452"/>
      <c r="F247" s="451"/>
      <c r="G247" s="28"/>
    </row>
    <row r="248" spans="1:7" x14ac:dyDescent="0.25">
      <c r="A248" s="451"/>
      <c r="B248" s="451"/>
      <c r="C248" s="452"/>
      <c r="D248" s="451"/>
      <c r="E248" s="452"/>
      <c r="F248" s="451"/>
      <c r="G248" s="28"/>
    </row>
    <row r="249" spans="1:7" x14ac:dyDescent="0.25">
      <c r="A249" s="451"/>
      <c r="B249" s="451"/>
      <c r="C249" s="452"/>
      <c r="D249" s="451"/>
      <c r="E249" s="452"/>
      <c r="F249" s="451"/>
      <c r="G249" s="28"/>
    </row>
    <row r="250" spans="1:7" x14ac:dyDescent="0.25">
      <c r="A250" s="451"/>
      <c r="B250" s="451"/>
      <c r="C250" s="452"/>
      <c r="D250" s="451"/>
      <c r="E250" s="452"/>
      <c r="F250" s="451"/>
      <c r="G250" s="28"/>
    </row>
    <row r="251" spans="1:7" x14ac:dyDescent="0.25">
      <c r="A251" s="451"/>
      <c r="B251" s="451"/>
      <c r="C251" s="452"/>
      <c r="D251" s="451"/>
      <c r="E251" s="452"/>
      <c r="F251" s="451"/>
      <c r="G251" s="28"/>
    </row>
    <row r="252" spans="1:7" x14ac:dyDescent="0.25">
      <c r="A252" s="451"/>
      <c r="B252" s="451"/>
      <c r="C252" s="452"/>
      <c r="D252" s="451"/>
      <c r="E252" s="452"/>
      <c r="F252" s="451"/>
      <c r="G252" s="28"/>
    </row>
    <row r="253" spans="1:7" x14ac:dyDescent="0.25">
      <c r="A253" s="451"/>
      <c r="B253" s="451"/>
      <c r="C253" s="452"/>
      <c r="D253" s="451"/>
      <c r="E253" s="452"/>
      <c r="F253" s="451"/>
      <c r="G253" s="28"/>
    </row>
    <row r="254" spans="1:7" x14ac:dyDescent="0.25">
      <c r="A254" s="451"/>
      <c r="B254" s="451"/>
      <c r="C254" s="452"/>
      <c r="D254" s="451"/>
      <c r="E254" s="452"/>
      <c r="F254" s="451"/>
      <c r="G254" s="28"/>
    </row>
    <row r="255" spans="1:7" x14ac:dyDescent="0.25">
      <c r="A255" s="451"/>
      <c r="B255" s="451"/>
      <c r="C255" s="452"/>
      <c r="D255" s="451"/>
      <c r="E255" s="452"/>
      <c r="F255" s="451"/>
      <c r="G255" s="28"/>
    </row>
    <row r="256" spans="1:7" x14ac:dyDescent="0.25">
      <c r="A256" s="451"/>
      <c r="B256" s="451"/>
      <c r="C256" s="452"/>
      <c r="D256" s="451"/>
      <c r="E256" s="452"/>
      <c r="F256" s="451"/>
      <c r="G256" s="28"/>
    </row>
    <row r="257" spans="1:7" x14ac:dyDescent="0.25">
      <c r="A257" s="451"/>
      <c r="B257" s="451"/>
      <c r="C257" s="452"/>
      <c r="D257" s="451"/>
      <c r="E257" s="452"/>
      <c r="F257" s="451"/>
      <c r="G257" s="28"/>
    </row>
    <row r="258" spans="1:7" x14ac:dyDescent="0.25">
      <c r="A258" s="451"/>
      <c r="B258" s="451"/>
      <c r="C258" s="452"/>
      <c r="D258" s="451"/>
      <c r="E258" s="452"/>
      <c r="F258" s="451"/>
      <c r="G258" s="28"/>
    </row>
    <row r="259" spans="1:7" x14ac:dyDescent="0.25">
      <c r="A259" s="451"/>
      <c r="B259" s="451"/>
      <c r="C259" s="452"/>
      <c r="D259" s="451"/>
      <c r="E259" s="452"/>
      <c r="F259" s="451"/>
      <c r="G259" s="28"/>
    </row>
    <row r="260" spans="1:7" x14ac:dyDescent="0.25">
      <c r="A260" s="451"/>
      <c r="B260" s="451"/>
      <c r="C260" s="452"/>
      <c r="D260" s="451"/>
      <c r="E260" s="452"/>
      <c r="F260" s="451"/>
      <c r="G260" s="28"/>
    </row>
    <row r="261" spans="1:7" x14ac:dyDescent="0.25">
      <c r="A261" s="451"/>
      <c r="B261" s="451"/>
      <c r="C261" s="452"/>
      <c r="D261" s="451"/>
      <c r="E261" s="452"/>
      <c r="F261" s="451"/>
      <c r="G261" s="28"/>
    </row>
    <row r="262" spans="1:7" x14ac:dyDescent="0.25">
      <c r="A262" s="451"/>
      <c r="B262" s="451"/>
      <c r="C262" s="452"/>
      <c r="D262" s="451"/>
      <c r="E262" s="452"/>
      <c r="F262" s="451"/>
      <c r="G262" s="28"/>
    </row>
    <row r="263" spans="1:7" x14ac:dyDescent="0.25">
      <c r="A263" s="451"/>
      <c r="B263" s="451"/>
      <c r="C263" s="452"/>
      <c r="D263" s="451"/>
      <c r="E263" s="452"/>
      <c r="F263" s="451"/>
      <c r="G263" s="28"/>
    </row>
    <row r="264" spans="1:7" x14ac:dyDescent="0.25">
      <c r="A264" s="451"/>
      <c r="B264" s="451"/>
      <c r="C264" s="452"/>
      <c r="D264" s="451"/>
      <c r="E264" s="452"/>
      <c r="F264" s="451"/>
      <c r="G264" s="28"/>
    </row>
    <row r="265" spans="1:7" x14ac:dyDescent="0.25">
      <c r="A265" s="451"/>
      <c r="B265" s="451"/>
      <c r="C265" s="452"/>
      <c r="D265" s="451"/>
      <c r="E265" s="452"/>
      <c r="F265" s="451"/>
      <c r="G265" s="28"/>
    </row>
    <row r="266" spans="1:7" x14ac:dyDescent="0.25">
      <c r="A266" s="451"/>
      <c r="B266" s="451"/>
      <c r="C266" s="452"/>
      <c r="D266" s="451"/>
      <c r="E266" s="452"/>
      <c r="F266" s="451"/>
      <c r="G266" s="28"/>
    </row>
    <row r="267" spans="1:7" x14ac:dyDescent="0.25">
      <c r="A267" s="451"/>
      <c r="B267" s="451"/>
      <c r="C267" s="452"/>
      <c r="D267" s="451"/>
      <c r="E267" s="452"/>
      <c r="F267" s="451"/>
      <c r="G267" s="28"/>
    </row>
    <row r="268" spans="1:7" x14ac:dyDescent="0.25">
      <c r="A268" s="451"/>
      <c r="B268" s="451"/>
      <c r="C268" s="452"/>
      <c r="D268" s="451"/>
      <c r="E268" s="452"/>
      <c r="F268" s="451"/>
      <c r="G268" s="28"/>
    </row>
    <row r="269" spans="1:7" x14ac:dyDescent="0.25">
      <c r="A269" s="451"/>
      <c r="B269" s="451"/>
      <c r="C269" s="452"/>
      <c r="D269" s="451"/>
      <c r="E269" s="452"/>
      <c r="F269" s="451"/>
      <c r="G269" s="28"/>
    </row>
    <row r="270" spans="1:7" x14ac:dyDescent="0.25">
      <c r="A270" s="451"/>
      <c r="B270" s="451"/>
      <c r="C270" s="452"/>
      <c r="D270" s="451"/>
      <c r="E270" s="452"/>
      <c r="F270" s="451"/>
      <c r="G270" s="28"/>
    </row>
    <row r="271" spans="1:7" x14ac:dyDescent="0.25">
      <c r="A271" s="451"/>
      <c r="B271" s="451"/>
      <c r="C271" s="452"/>
      <c r="D271" s="451"/>
      <c r="E271" s="452"/>
      <c r="F271" s="451"/>
      <c r="G271" s="28"/>
    </row>
    <row r="272" spans="1:7" x14ac:dyDescent="0.25">
      <c r="A272" s="451"/>
      <c r="B272" s="451"/>
      <c r="C272" s="452"/>
      <c r="D272" s="451"/>
      <c r="E272" s="452"/>
      <c r="F272" s="451"/>
      <c r="G272" s="28"/>
    </row>
    <row r="273" spans="1:7" x14ac:dyDescent="0.25">
      <c r="A273" s="451"/>
      <c r="B273" s="451"/>
      <c r="C273" s="452"/>
      <c r="D273" s="451"/>
      <c r="E273" s="452"/>
      <c r="F273" s="451"/>
      <c r="G273" s="28"/>
    </row>
    <row r="274" spans="1:7" x14ac:dyDescent="0.25">
      <c r="A274" s="451"/>
      <c r="B274" s="451"/>
      <c r="C274" s="452"/>
      <c r="D274" s="451"/>
      <c r="E274" s="452"/>
      <c r="F274" s="451"/>
      <c r="G274" s="28"/>
    </row>
    <row r="275" spans="1:7" x14ac:dyDescent="0.25">
      <c r="A275" s="451"/>
      <c r="B275" s="451"/>
      <c r="C275" s="452"/>
      <c r="D275" s="451"/>
      <c r="E275" s="452"/>
      <c r="F275" s="451"/>
      <c r="G275" s="28"/>
    </row>
    <row r="276" spans="1:7" x14ac:dyDescent="0.25">
      <c r="A276" s="451"/>
      <c r="B276" s="451"/>
      <c r="C276" s="452"/>
      <c r="D276" s="451"/>
      <c r="E276" s="452"/>
      <c r="F276" s="451"/>
      <c r="G276" s="28"/>
    </row>
    <row r="277" spans="1:7" x14ac:dyDescent="0.25">
      <c r="A277" s="451"/>
      <c r="B277" s="451"/>
      <c r="C277" s="452"/>
      <c r="D277" s="451"/>
      <c r="E277" s="452"/>
      <c r="F277" s="451"/>
      <c r="G277" s="28"/>
    </row>
    <row r="278" spans="1:7" x14ac:dyDescent="0.25">
      <c r="A278" s="451"/>
      <c r="B278" s="451"/>
      <c r="C278" s="452"/>
      <c r="D278" s="451"/>
      <c r="E278" s="452"/>
      <c r="F278" s="451"/>
      <c r="G278" s="28"/>
    </row>
    <row r="279" spans="1:7" x14ac:dyDescent="0.25">
      <c r="A279" s="451"/>
      <c r="B279" s="451"/>
      <c r="C279" s="452"/>
      <c r="D279" s="451"/>
      <c r="E279" s="452"/>
      <c r="F279" s="451"/>
      <c r="G279" s="28"/>
    </row>
    <row r="280" spans="1:7" x14ac:dyDescent="0.25">
      <c r="A280" s="451"/>
      <c r="B280" s="451"/>
      <c r="C280" s="452"/>
      <c r="D280" s="451"/>
      <c r="E280" s="452"/>
      <c r="F280" s="451"/>
      <c r="G280" s="28"/>
    </row>
    <row r="281" spans="1:7" x14ac:dyDescent="0.25">
      <c r="A281" s="451"/>
      <c r="B281" s="451"/>
      <c r="C281" s="452"/>
      <c r="D281" s="451"/>
      <c r="E281" s="452"/>
      <c r="F281" s="451"/>
      <c r="G281" s="28"/>
    </row>
    <row r="282" spans="1:7" x14ac:dyDescent="0.25">
      <c r="A282" s="451"/>
      <c r="B282" s="451"/>
      <c r="C282" s="452"/>
      <c r="D282" s="451"/>
      <c r="E282" s="452"/>
      <c r="F282" s="451"/>
      <c r="G282" s="28"/>
    </row>
    <row r="283" spans="1:7" x14ac:dyDescent="0.25">
      <c r="A283" s="451"/>
      <c r="B283" s="451"/>
      <c r="C283" s="452"/>
      <c r="D283" s="451"/>
      <c r="E283" s="452"/>
      <c r="F283" s="451"/>
      <c r="G283" s="28"/>
    </row>
    <row r="284" spans="1:7" x14ac:dyDescent="0.25">
      <c r="A284" s="451"/>
      <c r="B284" s="451"/>
      <c r="C284" s="452"/>
      <c r="D284" s="451"/>
      <c r="E284" s="452"/>
      <c r="F284" s="451"/>
      <c r="G284" s="28"/>
    </row>
    <row r="285" spans="1:7" x14ac:dyDescent="0.25">
      <c r="A285" s="451"/>
      <c r="B285" s="451"/>
      <c r="C285" s="452"/>
      <c r="D285" s="451"/>
      <c r="E285" s="452"/>
      <c r="F285" s="451"/>
      <c r="G285" s="28"/>
    </row>
    <row r="286" spans="1:7" x14ac:dyDescent="0.25">
      <c r="A286" s="451"/>
      <c r="B286" s="451"/>
      <c r="C286" s="452"/>
      <c r="D286" s="451"/>
      <c r="E286" s="452"/>
      <c r="F286" s="451"/>
      <c r="G286" s="28"/>
    </row>
    <row r="287" spans="1:7" x14ac:dyDescent="0.25">
      <c r="A287" s="451"/>
      <c r="B287" s="451"/>
      <c r="C287" s="452"/>
      <c r="D287" s="451"/>
      <c r="E287" s="452"/>
      <c r="F287" s="451"/>
      <c r="G287" s="28"/>
    </row>
    <row r="288" spans="1:7" x14ac:dyDescent="0.25">
      <c r="A288" s="451"/>
      <c r="B288" s="451"/>
      <c r="C288" s="452"/>
      <c r="D288" s="451"/>
      <c r="E288" s="452"/>
      <c r="F288" s="451"/>
      <c r="G288" s="28"/>
    </row>
    <row r="289" spans="1:7" x14ac:dyDescent="0.25">
      <c r="A289" s="451"/>
      <c r="B289" s="451"/>
      <c r="C289" s="452"/>
      <c r="D289" s="451"/>
      <c r="E289" s="452"/>
      <c r="F289" s="451"/>
      <c r="G289" s="28"/>
    </row>
    <row r="290" spans="1:7" x14ac:dyDescent="0.25">
      <c r="A290" s="451"/>
      <c r="B290" s="451"/>
      <c r="C290" s="452"/>
      <c r="D290" s="451"/>
      <c r="E290" s="452"/>
      <c r="F290" s="451"/>
      <c r="G290" s="28"/>
    </row>
    <row r="291" spans="1:7" x14ac:dyDescent="0.25">
      <c r="A291" s="451"/>
      <c r="B291" s="451"/>
      <c r="C291" s="452"/>
      <c r="D291" s="451"/>
      <c r="E291" s="452"/>
      <c r="F291" s="451"/>
      <c r="G291" s="28"/>
    </row>
    <row r="292" spans="1:7" x14ac:dyDescent="0.25">
      <c r="A292" s="451"/>
      <c r="B292" s="451"/>
      <c r="C292" s="452"/>
      <c r="D292" s="451"/>
      <c r="E292" s="452"/>
      <c r="F292" s="451"/>
      <c r="G292" s="28"/>
    </row>
    <row r="293" spans="1:7" x14ac:dyDescent="0.25">
      <c r="A293" s="451"/>
      <c r="B293" s="451"/>
      <c r="C293" s="452"/>
      <c r="D293" s="451"/>
      <c r="E293" s="452"/>
      <c r="F293" s="451"/>
      <c r="G293" s="28"/>
    </row>
    <row r="294" spans="1:7" x14ac:dyDescent="0.25">
      <c r="A294" s="451"/>
      <c r="B294" s="451"/>
      <c r="C294" s="452"/>
      <c r="D294" s="451"/>
      <c r="E294" s="452"/>
      <c r="F294" s="451"/>
      <c r="G294" s="28"/>
    </row>
    <row r="295" spans="1:7" x14ac:dyDescent="0.25">
      <c r="A295" s="451"/>
      <c r="B295" s="451"/>
      <c r="C295" s="452"/>
      <c r="D295" s="451"/>
      <c r="E295" s="452"/>
      <c r="F295" s="451"/>
      <c r="G295" s="28"/>
    </row>
    <row r="296" spans="1:7" x14ac:dyDescent="0.25">
      <c r="A296" s="451"/>
      <c r="B296" s="451"/>
      <c r="C296" s="452"/>
      <c r="D296" s="451"/>
      <c r="E296" s="452"/>
      <c r="F296" s="451"/>
      <c r="G296" s="28"/>
    </row>
    <row r="297" spans="1:7" x14ac:dyDescent="0.25">
      <c r="A297" s="451"/>
      <c r="B297" s="451"/>
      <c r="C297" s="452"/>
      <c r="D297" s="451"/>
      <c r="E297" s="452"/>
      <c r="F297" s="451"/>
      <c r="G297" s="28"/>
    </row>
    <row r="298" spans="1:7" x14ac:dyDescent="0.25">
      <c r="A298" s="451"/>
      <c r="B298" s="451"/>
      <c r="C298" s="452"/>
      <c r="D298" s="451"/>
      <c r="E298" s="452"/>
      <c r="F298" s="451"/>
      <c r="G298" s="28"/>
    </row>
    <row r="299" spans="1:7" x14ac:dyDescent="0.25">
      <c r="A299" s="451"/>
      <c r="B299" s="451"/>
      <c r="C299" s="452"/>
      <c r="D299" s="451"/>
      <c r="E299" s="452"/>
      <c r="F299" s="451"/>
      <c r="G299" s="28"/>
    </row>
    <row r="300" spans="1:7" x14ac:dyDescent="0.25">
      <c r="A300" s="451"/>
      <c r="B300" s="451"/>
      <c r="C300" s="452"/>
      <c r="D300" s="451"/>
      <c r="E300" s="452"/>
      <c r="F300" s="451"/>
      <c r="G300" s="28"/>
    </row>
    <row r="301" spans="1:7" x14ac:dyDescent="0.25">
      <c r="A301" s="451"/>
      <c r="B301" s="451"/>
      <c r="C301" s="452"/>
      <c r="D301" s="451"/>
      <c r="E301" s="452"/>
      <c r="F301" s="451"/>
      <c r="G301" s="28"/>
    </row>
    <row r="302" spans="1:7" x14ac:dyDescent="0.25">
      <c r="A302" s="451"/>
      <c r="B302" s="451"/>
      <c r="C302" s="452"/>
      <c r="D302" s="451"/>
      <c r="E302" s="452"/>
      <c r="F302" s="451"/>
      <c r="G302" s="28"/>
    </row>
    <row r="303" spans="1:7" x14ac:dyDescent="0.25">
      <c r="A303" s="451"/>
      <c r="B303" s="451"/>
      <c r="C303" s="452"/>
      <c r="D303" s="451"/>
      <c r="E303" s="452"/>
      <c r="F303" s="451"/>
      <c r="G303" s="28"/>
    </row>
    <row r="304" spans="1:7" x14ac:dyDescent="0.25">
      <c r="A304" s="451"/>
      <c r="B304" s="451"/>
      <c r="C304" s="452"/>
      <c r="D304" s="451"/>
      <c r="E304" s="452"/>
      <c r="F304" s="451"/>
      <c r="G304" s="28"/>
    </row>
    <row r="305" spans="1:7" x14ac:dyDescent="0.25">
      <c r="A305" s="451"/>
      <c r="B305" s="451"/>
      <c r="C305" s="452"/>
      <c r="D305" s="451"/>
      <c r="E305" s="452"/>
      <c r="F305" s="451"/>
      <c r="G305" s="28"/>
    </row>
    <row r="306" spans="1:7" x14ac:dyDescent="0.25">
      <c r="A306" s="451"/>
      <c r="B306" s="451"/>
      <c r="C306" s="452"/>
      <c r="D306" s="451"/>
      <c r="E306" s="452"/>
      <c r="F306" s="451"/>
      <c r="G306" s="28"/>
    </row>
    <row r="307" spans="1:7" x14ac:dyDescent="0.25">
      <c r="A307" s="451"/>
      <c r="B307" s="451"/>
      <c r="C307" s="452"/>
      <c r="D307" s="451"/>
      <c r="E307" s="452"/>
      <c r="F307" s="451"/>
      <c r="G307" s="28"/>
    </row>
    <row r="308" spans="1:7" x14ac:dyDescent="0.25">
      <c r="A308" s="451"/>
      <c r="B308" s="451"/>
      <c r="C308" s="452"/>
      <c r="D308" s="451"/>
      <c r="E308" s="452"/>
      <c r="F308" s="451"/>
      <c r="G308" s="28"/>
    </row>
    <row r="309" spans="1:7" x14ac:dyDescent="0.25">
      <c r="A309" s="451"/>
      <c r="B309" s="451"/>
      <c r="C309" s="452"/>
      <c r="D309" s="451"/>
      <c r="E309" s="452"/>
      <c r="F309" s="451"/>
      <c r="G309" s="28"/>
    </row>
    <row r="310" spans="1:7" x14ac:dyDescent="0.25">
      <c r="A310" s="451"/>
      <c r="B310" s="451"/>
      <c r="C310" s="452"/>
      <c r="D310" s="451"/>
      <c r="E310" s="452"/>
      <c r="F310" s="451"/>
      <c r="G310" s="28"/>
    </row>
    <row r="311" spans="1:7" x14ac:dyDescent="0.25">
      <c r="A311" s="451"/>
      <c r="B311" s="451"/>
      <c r="C311" s="452"/>
      <c r="D311" s="451"/>
      <c r="E311" s="452"/>
      <c r="F311" s="451"/>
      <c r="G311" s="28"/>
    </row>
    <row r="312" spans="1:7" x14ac:dyDescent="0.25">
      <c r="A312" s="451"/>
      <c r="B312" s="451"/>
      <c r="C312" s="452"/>
      <c r="D312" s="451"/>
      <c r="E312" s="452"/>
      <c r="F312" s="451"/>
      <c r="G312" s="28"/>
    </row>
    <row r="313" spans="1:7" x14ac:dyDescent="0.25">
      <c r="A313" s="451"/>
      <c r="B313" s="451"/>
      <c r="C313" s="452"/>
      <c r="D313" s="451"/>
      <c r="E313" s="452"/>
      <c r="F313" s="451"/>
      <c r="G313" s="28"/>
    </row>
    <row r="314" spans="1:7" x14ac:dyDescent="0.25">
      <c r="A314" s="451"/>
      <c r="B314" s="451"/>
      <c r="C314" s="452"/>
      <c r="D314" s="451"/>
      <c r="E314" s="452"/>
      <c r="F314" s="451"/>
      <c r="G314" s="28"/>
    </row>
    <row r="315" spans="1:7" x14ac:dyDescent="0.25">
      <c r="A315" s="451"/>
      <c r="B315" s="451"/>
      <c r="C315" s="452"/>
      <c r="D315" s="451"/>
      <c r="E315" s="452"/>
      <c r="F315" s="451"/>
      <c r="G315" s="28"/>
    </row>
    <row r="316" spans="1:7" x14ac:dyDescent="0.25">
      <c r="A316" s="451"/>
      <c r="B316" s="451"/>
      <c r="C316" s="452"/>
      <c r="D316" s="451"/>
      <c r="E316" s="452"/>
      <c r="F316" s="451"/>
      <c r="G316" s="28"/>
    </row>
    <row r="317" spans="1:7" x14ac:dyDescent="0.25">
      <c r="A317" s="451"/>
      <c r="B317" s="451"/>
      <c r="C317" s="452"/>
      <c r="D317" s="451"/>
      <c r="E317" s="452"/>
      <c r="F317" s="451"/>
      <c r="G317" s="28"/>
    </row>
    <row r="318" spans="1:7" x14ac:dyDescent="0.25">
      <c r="A318" s="451"/>
      <c r="B318" s="451"/>
      <c r="C318" s="452"/>
      <c r="D318" s="451"/>
      <c r="E318" s="452"/>
      <c r="F318" s="451"/>
      <c r="G318" s="28"/>
    </row>
    <row r="319" spans="1:7" x14ac:dyDescent="0.25">
      <c r="A319" s="451"/>
      <c r="B319" s="451"/>
      <c r="C319" s="452"/>
      <c r="D319" s="451"/>
      <c r="E319" s="452"/>
      <c r="F319" s="451"/>
      <c r="G319" s="28"/>
    </row>
    <row r="320" spans="1:7" x14ac:dyDescent="0.25">
      <c r="A320" s="451"/>
      <c r="B320" s="451"/>
      <c r="C320" s="452"/>
      <c r="D320" s="451"/>
      <c r="E320" s="452"/>
      <c r="F320" s="451"/>
      <c r="G320" s="28"/>
    </row>
    <row r="321" spans="1:7" x14ac:dyDescent="0.25">
      <c r="A321" s="451"/>
      <c r="B321" s="451"/>
      <c r="C321" s="452"/>
      <c r="D321" s="451"/>
      <c r="E321" s="452"/>
      <c r="F321" s="451"/>
      <c r="G321" s="28"/>
    </row>
    <row r="322" spans="1:7" x14ac:dyDescent="0.25">
      <c r="A322" s="451"/>
      <c r="B322" s="451"/>
      <c r="C322" s="452"/>
      <c r="D322" s="451"/>
      <c r="E322" s="452"/>
      <c r="F322" s="451"/>
      <c r="G322" s="28"/>
    </row>
    <row r="323" spans="1:7" x14ac:dyDescent="0.25">
      <c r="A323" s="451"/>
      <c r="B323" s="451"/>
      <c r="C323" s="452"/>
      <c r="D323" s="451"/>
      <c r="E323" s="452"/>
      <c r="F323" s="451"/>
      <c r="G323" s="28"/>
    </row>
    <row r="324" spans="1:7" x14ac:dyDescent="0.25">
      <c r="A324" s="451"/>
      <c r="B324" s="451"/>
      <c r="C324" s="452"/>
      <c r="D324" s="451"/>
      <c r="E324" s="452"/>
      <c r="F324" s="451"/>
      <c r="G324" s="28"/>
    </row>
    <row r="325" spans="1:7" x14ac:dyDescent="0.25">
      <c r="A325" s="451"/>
      <c r="B325" s="451"/>
      <c r="C325" s="452"/>
      <c r="D325" s="451"/>
      <c r="E325" s="452"/>
      <c r="F325" s="451"/>
      <c r="G325" s="28"/>
    </row>
    <row r="326" spans="1:7" x14ac:dyDescent="0.25">
      <c r="A326" s="451"/>
      <c r="B326" s="451"/>
      <c r="C326" s="452"/>
      <c r="D326" s="451"/>
      <c r="E326" s="452"/>
      <c r="F326" s="451"/>
      <c r="G326" s="28"/>
    </row>
    <row r="327" spans="1:7" x14ac:dyDescent="0.25">
      <c r="A327" s="451"/>
      <c r="B327" s="451"/>
      <c r="C327" s="452"/>
      <c r="D327" s="451"/>
      <c r="E327" s="452"/>
      <c r="F327" s="451"/>
      <c r="G327" s="28"/>
    </row>
    <row r="328" spans="1:7" x14ac:dyDescent="0.25">
      <c r="A328" s="451"/>
      <c r="B328" s="451"/>
      <c r="C328" s="452"/>
      <c r="D328" s="451"/>
      <c r="E328" s="452"/>
      <c r="F328" s="451"/>
      <c r="G328" s="28"/>
    </row>
    <row r="329" spans="1:7" x14ac:dyDescent="0.25">
      <c r="A329" s="451"/>
      <c r="B329" s="451"/>
      <c r="C329" s="452"/>
      <c r="D329" s="451"/>
      <c r="E329" s="452"/>
      <c r="F329" s="451"/>
      <c r="G329" s="28"/>
    </row>
    <row r="330" spans="1:7" x14ac:dyDescent="0.25">
      <c r="A330" s="451"/>
      <c r="B330" s="451"/>
      <c r="C330" s="452"/>
      <c r="D330" s="451"/>
      <c r="E330" s="452"/>
      <c r="F330" s="451"/>
      <c r="G330" s="28"/>
    </row>
    <row r="331" spans="1:7" x14ac:dyDescent="0.25">
      <c r="A331" s="451"/>
      <c r="B331" s="451"/>
      <c r="C331" s="452"/>
      <c r="D331" s="451"/>
      <c r="E331" s="452"/>
      <c r="F331" s="451"/>
      <c r="G331" s="28"/>
    </row>
    <row r="332" spans="1:7" x14ac:dyDescent="0.25">
      <c r="A332" s="451"/>
      <c r="B332" s="451"/>
      <c r="C332" s="452"/>
      <c r="D332" s="451"/>
      <c r="E332" s="452"/>
      <c r="F332" s="451"/>
      <c r="G332" s="28"/>
    </row>
    <row r="333" spans="1:7" x14ac:dyDescent="0.25">
      <c r="A333" s="451"/>
      <c r="B333" s="451"/>
      <c r="C333" s="452"/>
      <c r="D333" s="451"/>
      <c r="E333" s="452"/>
      <c r="F333" s="451"/>
      <c r="G333" s="28"/>
    </row>
    <row r="334" spans="1:7" x14ac:dyDescent="0.25">
      <c r="A334" s="451"/>
      <c r="B334" s="451"/>
      <c r="C334" s="452"/>
      <c r="D334" s="451"/>
      <c r="E334" s="452"/>
      <c r="F334" s="451"/>
      <c r="G334" s="28"/>
    </row>
    <row r="335" spans="1:7" x14ac:dyDescent="0.25">
      <c r="A335" s="451"/>
      <c r="B335" s="451"/>
      <c r="C335" s="452"/>
      <c r="D335" s="451"/>
      <c r="E335" s="452"/>
      <c r="F335" s="451"/>
      <c r="G335" s="28"/>
    </row>
    <row r="336" spans="1:7" x14ac:dyDescent="0.25">
      <c r="A336" s="451"/>
      <c r="B336" s="451"/>
      <c r="C336" s="452"/>
      <c r="D336" s="451"/>
      <c r="E336" s="452"/>
      <c r="F336" s="451"/>
      <c r="G336" s="28"/>
    </row>
    <row r="337" spans="1:7" x14ac:dyDescent="0.25">
      <c r="A337" s="451"/>
      <c r="B337" s="451"/>
      <c r="C337" s="452"/>
      <c r="D337" s="451"/>
      <c r="E337" s="452"/>
      <c r="F337" s="451"/>
      <c r="G337" s="28"/>
    </row>
    <row r="338" spans="1:7" x14ac:dyDescent="0.25">
      <c r="A338" s="451"/>
      <c r="B338" s="451"/>
      <c r="C338" s="452"/>
      <c r="D338" s="451"/>
      <c r="E338" s="452"/>
      <c r="F338" s="451"/>
      <c r="G338" s="28"/>
    </row>
    <row r="339" spans="1:7" x14ac:dyDescent="0.25">
      <c r="A339" s="451"/>
      <c r="B339" s="451"/>
      <c r="C339" s="452"/>
      <c r="D339" s="451"/>
      <c r="E339" s="452"/>
      <c r="F339" s="451"/>
      <c r="G339" s="28"/>
    </row>
    <row r="340" spans="1:7" x14ac:dyDescent="0.25">
      <c r="A340" s="451"/>
      <c r="B340" s="451"/>
      <c r="C340" s="452"/>
      <c r="D340" s="451"/>
      <c r="E340" s="452"/>
      <c r="F340" s="451"/>
      <c r="G340" s="28"/>
    </row>
    <row r="341" spans="1:7" x14ac:dyDescent="0.25">
      <c r="A341" s="451"/>
      <c r="B341" s="451"/>
      <c r="C341" s="452"/>
      <c r="D341" s="451"/>
      <c r="E341" s="452"/>
      <c r="F341" s="451"/>
      <c r="G341" s="28"/>
    </row>
    <row r="342" spans="1:7" x14ac:dyDescent="0.25">
      <c r="A342" s="451"/>
      <c r="B342" s="451"/>
      <c r="C342" s="452"/>
      <c r="D342" s="451"/>
      <c r="E342" s="452"/>
      <c r="F342" s="451"/>
      <c r="G342" s="28"/>
    </row>
    <row r="343" spans="1:7" x14ac:dyDescent="0.25">
      <c r="A343" s="451"/>
      <c r="B343" s="451"/>
      <c r="C343" s="452"/>
      <c r="D343" s="451"/>
      <c r="E343" s="452"/>
      <c r="F343" s="451"/>
      <c r="G343" s="28"/>
    </row>
    <row r="344" spans="1:7" x14ac:dyDescent="0.25">
      <c r="A344" s="451"/>
      <c r="B344" s="451"/>
      <c r="C344" s="452"/>
      <c r="D344" s="451"/>
      <c r="E344" s="452"/>
      <c r="F344" s="451"/>
      <c r="G344" s="28"/>
    </row>
    <row r="345" spans="1:7" x14ac:dyDescent="0.25">
      <c r="A345" s="451"/>
      <c r="B345" s="451"/>
      <c r="C345" s="452"/>
      <c r="D345" s="451"/>
      <c r="E345" s="452"/>
      <c r="F345" s="451"/>
      <c r="G345" s="28"/>
    </row>
    <row r="346" spans="1:7" x14ac:dyDescent="0.25">
      <c r="A346" s="451"/>
      <c r="B346" s="451"/>
      <c r="C346" s="452"/>
      <c r="D346" s="451"/>
      <c r="E346" s="452"/>
      <c r="F346" s="451"/>
      <c r="G346" s="28"/>
    </row>
    <row r="347" spans="1:7" x14ac:dyDescent="0.25">
      <c r="A347" s="451"/>
      <c r="B347" s="451"/>
      <c r="C347" s="452"/>
      <c r="D347" s="451"/>
      <c r="E347" s="452"/>
      <c r="F347" s="451"/>
      <c r="G347" s="28"/>
    </row>
    <row r="348" spans="1:7" x14ac:dyDescent="0.25">
      <c r="A348" s="451"/>
      <c r="B348" s="451"/>
      <c r="C348" s="452"/>
      <c r="D348" s="451"/>
      <c r="E348" s="452"/>
      <c r="F348" s="451"/>
      <c r="G348" s="28"/>
    </row>
    <row r="349" spans="1:7" x14ac:dyDescent="0.25">
      <c r="A349" s="451"/>
      <c r="B349" s="451"/>
      <c r="C349" s="452"/>
      <c r="D349" s="451"/>
      <c r="E349" s="452"/>
      <c r="F349" s="451"/>
      <c r="G349" s="28"/>
    </row>
    <row r="350" spans="1:7" x14ac:dyDescent="0.25">
      <c r="A350" s="451"/>
      <c r="B350" s="451"/>
      <c r="C350" s="452"/>
      <c r="D350" s="451"/>
      <c r="E350" s="452"/>
      <c r="F350" s="451"/>
      <c r="G350" s="28"/>
    </row>
    <row r="351" spans="1:7" x14ac:dyDescent="0.25">
      <c r="A351" s="451"/>
      <c r="B351" s="451"/>
      <c r="C351" s="452"/>
      <c r="D351" s="451"/>
      <c r="E351" s="452"/>
      <c r="F351" s="451"/>
      <c r="G351" s="28"/>
    </row>
    <row r="352" spans="1:7" x14ac:dyDescent="0.25">
      <c r="A352" s="451"/>
      <c r="B352" s="451"/>
      <c r="C352" s="452"/>
      <c r="D352" s="451"/>
      <c r="E352" s="452"/>
      <c r="F352" s="451"/>
      <c r="G352" s="28"/>
    </row>
    <row r="353" spans="1:7" x14ac:dyDescent="0.25">
      <c r="A353" s="451"/>
      <c r="B353" s="451"/>
      <c r="C353" s="452"/>
      <c r="D353" s="451"/>
      <c r="E353" s="452"/>
      <c r="F353" s="451"/>
      <c r="G353" s="28"/>
    </row>
    <row r="354" spans="1:7" x14ac:dyDescent="0.25">
      <c r="A354" s="451"/>
      <c r="B354" s="451"/>
      <c r="C354" s="452"/>
      <c r="D354" s="451"/>
      <c r="E354" s="452"/>
      <c r="F354" s="451"/>
      <c r="G354" s="28"/>
    </row>
    <row r="355" spans="1:7" x14ac:dyDescent="0.25">
      <c r="A355" s="451"/>
      <c r="B355" s="451"/>
      <c r="C355" s="452"/>
      <c r="D355" s="451"/>
      <c r="E355" s="452"/>
      <c r="F355" s="451"/>
      <c r="G355" s="28"/>
    </row>
    <row r="356" spans="1:7" x14ac:dyDescent="0.25">
      <c r="A356" s="451"/>
      <c r="B356" s="451"/>
      <c r="C356" s="452"/>
      <c r="D356" s="451"/>
      <c r="E356" s="452"/>
      <c r="F356" s="451"/>
      <c r="G356" s="28"/>
    </row>
    <row r="357" spans="1:7" x14ac:dyDescent="0.25">
      <c r="A357" s="451"/>
      <c r="B357" s="451"/>
      <c r="C357" s="452"/>
      <c r="D357" s="451"/>
      <c r="E357" s="452"/>
      <c r="F357" s="451"/>
      <c r="G357" s="28"/>
    </row>
    <row r="358" spans="1:7" x14ac:dyDescent="0.25">
      <c r="A358" s="451"/>
      <c r="B358" s="451"/>
      <c r="C358" s="452"/>
      <c r="D358" s="451"/>
      <c r="E358" s="452"/>
      <c r="F358" s="451"/>
      <c r="G358" s="28"/>
    </row>
    <row r="359" spans="1:7" x14ac:dyDescent="0.25">
      <c r="A359" s="451"/>
      <c r="B359" s="451"/>
      <c r="C359" s="452"/>
      <c r="D359" s="451"/>
      <c r="E359" s="452"/>
      <c r="F359" s="451"/>
      <c r="G359" s="28"/>
    </row>
    <row r="360" spans="1:7" x14ac:dyDescent="0.25">
      <c r="A360" s="451"/>
      <c r="B360" s="451"/>
      <c r="C360" s="452"/>
      <c r="D360" s="451"/>
      <c r="E360" s="452"/>
      <c r="F360" s="451"/>
      <c r="G360" s="28"/>
    </row>
    <row r="361" spans="1:7" x14ac:dyDescent="0.25">
      <c r="A361" s="451"/>
      <c r="B361" s="451"/>
      <c r="C361" s="452"/>
      <c r="D361" s="451"/>
      <c r="E361" s="452"/>
      <c r="F361" s="451"/>
      <c r="G361" s="28"/>
    </row>
    <row r="362" spans="1:7" x14ac:dyDescent="0.25">
      <c r="A362" s="451"/>
      <c r="B362" s="451"/>
      <c r="C362" s="452"/>
      <c r="D362" s="451"/>
      <c r="E362" s="452"/>
      <c r="F362" s="451"/>
      <c r="G362" s="28"/>
    </row>
    <row r="363" spans="1:7" x14ac:dyDescent="0.25">
      <c r="A363" s="451"/>
      <c r="B363" s="451"/>
      <c r="C363" s="452"/>
      <c r="D363" s="451"/>
      <c r="E363" s="452"/>
      <c r="F363" s="451"/>
      <c r="G363" s="28"/>
    </row>
    <row r="364" spans="1:7" x14ac:dyDescent="0.25">
      <c r="A364" s="451"/>
      <c r="B364" s="451"/>
      <c r="C364" s="452"/>
      <c r="D364" s="451"/>
      <c r="E364" s="452"/>
      <c r="F364" s="451"/>
      <c r="G364" s="28"/>
    </row>
    <row r="365" spans="1:7" x14ac:dyDescent="0.25">
      <c r="A365" s="451"/>
      <c r="B365" s="451"/>
      <c r="C365" s="452"/>
      <c r="D365" s="451"/>
      <c r="E365" s="452"/>
      <c r="F365" s="451"/>
      <c r="G365" s="28"/>
    </row>
    <row r="366" spans="1:7" x14ac:dyDescent="0.25">
      <c r="A366" s="451"/>
      <c r="B366" s="451"/>
      <c r="C366" s="452"/>
      <c r="D366" s="451"/>
      <c r="E366" s="452"/>
      <c r="F366" s="451"/>
      <c r="G366" s="28"/>
    </row>
    <row r="367" spans="1:7" x14ac:dyDescent="0.25">
      <c r="A367" s="451"/>
      <c r="B367" s="451"/>
      <c r="C367" s="452"/>
      <c r="D367" s="451"/>
      <c r="E367" s="452"/>
      <c r="F367" s="451"/>
      <c r="G367" s="28"/>
    </row>
    <row r="368" spans="1:7" x14ac:dyDescent="0.25">
      <c r="A368" s="451"/>
      <c r="B368" s="451"/>
      <c r="C368" s="452"/>
      <c r="D368" s="451"/>
      <c r="E368" s="452"/>
      <c r="F368" s="451"/>
      <c r="G368" s="28"/>
    </row>
    <row r="369" spans="1:7" x14ac:dyDescent="0.25">
      <c r="A369" s="451"/>
      <c r="B369" s="451"/>
      <c r="C369" s="452"/>
      <c r="D369" s="451"/>
      <c r="E369" s="452"/>
      <c r="F369" s="451"/>
      <c r="G369" s="28"/>
    </row>
    <row r="370" spans="1:7" x14ac:dyDescent="0.25">
      <c r="A370" s="451"/>
      <c r="B370" s="451"/>
      <c r="C370" s="452"/>
      <c r="D370" s="451"/>
      <c r="E370" s="452"/>
      <c r="F370" s="451"/>
      <c r="G370" s="28"/>
    </row>
    <row r="371" spans="1:7" x14ac:dyDescent="0.25">
      <c r="A371" s="451"/>
      <c r="B371" s="451"/>
      <c r="C371" s="452"/>
      <c r="D371" s="451"/>
      <c r="E371" s="452"/>
      <c r="F371" s="451"/>
      <c r="G371" s="28"/>
    </row>
    <row r="372" spans="1:7" x14ac:dyDescent="0.25">
      <c r="A372" s="451"/>
      <c r="B372" s="451"/>
      <c r="C372" s="452"/>
      <c r="D372" s="451"/>
      <c r="E372" s="452"/>
      <c r="F372" s="451"/>
      <c r="G372" s="28"/>
    </row>
    <row r="373" spans="1:7" x14ac:dyDescent="0.25">
      <c r="A373" s="451"/>
      <c r="B373" s="451"/>
      <c r="C373" s="452"/>
      <c r="D373" s="451"/>
      <c r="E373" s="452"/>
      <c r="F373" s="451"/>
      <c r="G373" s="28"/>
    </row>
    <row r="374" spans="1:7" x14ac:dyDescent="0.25">
      <c r="A374" s="451"/>
      <c r="B374" s="451"/>
      <c r="C374" s="452"/>
      <c r="D374" s="451"/>
      <c r="E374" s="452"/>
      <c r="F374" s="451"/>
      <c r="G374" s="28"/>
    </row>
    <row r="375" spans="1:7" x14ac:dyDescent="0.25">
      <c r="A375" s="451"/>
      <c r="B375" s="451"/>
      <c r="C375" s="452"/>
      <c r="D375" s="451"/>
      <c r="E375" s="452"/>
      <c r="F375" s="451"/>
      <c r="G375" s="28"/>
    </row>
    <row r="376" spans="1:7" x14ac:dyDescent="0.25">
      <c r="A376" s="451"/>
      <c r="B376" s="451"/>
      <c r="C376" s="452"/>
      <c r="D376" s="451"/>
      <c r="E376" s="452"/>
      <c r="F376" s="451"/>
      <c r="G376" s="28"/>
    </row>
    <row r="377" spans="1:7" x14ac:dyDescent="0.25">
      <c r="A377" s="451"/>
      <c r="B377" s="451"/>
      <c r="C377" s="452"/>
      <c r="D377" s="451"/>
      <c r="E377" s="452"/>
      <c r="F377" s="451"/>
      <c r="G377" s="28"/>
    </row>
    <row r="378" spans="1:7" x14ac:dyDescent="0.25">
      <c r="A378" s="451"/>
      <c r="B378" s="451"/>
      <c r="C378" s="452"/>
      <c r="D378" s="451"/>
      <c r="E378" s="452"/>
      <c r="F378" s="451"/>
      <c r="G378" s="28"/>
    </row>
    <row r="379" spans="1:7" x14ac:dyDescent="0.25">
      <c r="A379" s="451"/>
      <c r="B379" s="451"/>
      <c r="C379" s="452"/>
      <c r="D379" s="451"/>
      <c r="E379" s="452"/>
      <c r="F379" s="451"/>
      <c r="G379" s="28"/>
    </row>
    <row r="380" spans="1:7" x14ac:dyDescent="0.25">
      <c r="A380" s="451"/>
      <c r="B380" s="451"/>
      <c r="C380" s="452"/>
      <c r="D380" s="451"/>
      <c r="E380" s="452"/>
      <c r="F380" s="451"/>
      <c r="G380" s="28"/>
    </row>
    <row r="381" spans="1:7" x14ac:dyDescent="0.25">
      <c r="A381" s="451"/>
      <c r="B381" s="451"/>
      <c r="C381" s="452"/>
      <c r="D381" s="451"/>
      <c r="E381" s="452"/>
      <c r="F381" s="451"/>
      <c r="G381" s="28"/>
    </row>
    <row r="382" spans="1:7" x14ac:dyDescent="0.25">
      <c r="A382" s="451"/>
      <c r="B382" s="451"/>
      <c r="C382" s="452"/>
      <c r="D382" s="451"/>
      <c r="E382" s="452"/>
      <c r="F382" s="451"/>
      <c r="G382" s="28"/>
    </row>
    <row r="383" spans="1:7" x14ac:dyDescent="0.25">
      <c r="A383" s="451"/>
      <c r="B383" s="451"/>
      <c r="C383" s="452"/>
      <c r="D383" s="451"/>
      <c r="E383" s="452"/>
      <c r="F383" s="451"/>
      <c r="G383" s="28"/>
    </row>
    <row r="384" spans="1:7" x14ac:dyDescent="0.25">
      <c r="A384" s="451"/>
      <c r="B384" s="451"/>
      <c r="C384" s="452"/>
      <c r="D384" s="451"/>
      <c r="E384" s="452"/>
      <c r="F384" s="451"/>
      <c r="G384" s="28"/>
    </row>
    <row r="385" spans="1:7" x14ac:dyDescent="0.25">
      <c r="A385" s="451"/>
      <c r="B385" s="451"/>
      <c r="C385" s="452"/>
      <c r="D385" s="451"/>
      <c r="E385" s="452"/>
      <c r="F385" s="451"/>
      <c r="G385" s="28"/>
    </row>
    <row r="386" spans="1:7" x14ac:dyDescent="0.25">
      <c r="A386" s="451"/>
      <c r="B386" s="451"/>
      <c r="C386" s="452"/>
      <c r="D386" s="451"/>
      <c r="E386" s="452"/>
      <c r="F386" s="451"/>
      <c r="G386" s="28"/>
    </row>
    <row r="387" spans="1:7" x14ac:dyDescent="0.25">
      <c r="A387" s="451"/>
      <c r="B387" s="451"/>
      <c r="C387" s="452"/>
      <c r="D387" s="451"/>
      <c r="E387" s="452"/>
      <c r="F387" s="451"/>
      <c r="G387" s="28"/>
    </row>
    <row r="388" spans="1:7" x14ac:dyDescent="0.25">
      <c r="A388" s="451"/>
      <c r="B388" s="451"/>
      <c r="C388" s="452"/>
      <c r="D388" s="451"/>
      <c r="E388" s="452"/>
      <c r="F388" s="451"/>
      <c r="G388" s="28"/>
    </row>
    <row r="389" spans="1:7" x14ac:dyDescent="0.25">
      <c r="A389" s="451"/>
      <c r="B389" s="451"/>
      <c r="C389" s="452"/>
      <c r="D389" s="451"/>
      <c r="E389" s="452"/>
      <c r="F389" s="451"/>
      <c r="G389" s="28"/>
    </row>
    <row r="390" spans="1:7" x14ac:dyDescent="0.25">
      <c r="A390" s="451"/>
      <c r="B390" s="451"/>
      <c r="C390" s="452"/>
      <c r="D390" s="451"/>
      <c r="E390" s="452"/>
      <c r="F390" s="451"/>
      <c r="G390" s="28"/>
    </row>
    <row r="391" spans="1:7" x14ac:dyDescent="0.25">
      <c r="A391" s="451"/>
      <c r="B391" s="451"/>
      <c r="C391" s="452"/>
      <c r="D391" s="451"/>
      <c r="E391" s="452"/>
      <c r="F391" s="451"/>
      <c r="G391" s="28"/>
    </row>
    <row r="392" spans="1:7" x14ac:dyDescent="0.25">
      <c r="A392" s="451"/>
      <c r="B392" s="451"/>
      <c r="C392" s="452"/>
      <c r="D392" s="451"/>
      <c r="E392" s="452"/>
      <c r="F392" s="451"/>
      <c r="G392" s="28"/>
    </row>
    <row r="393" spans="1:7" x14ac:dyDescent="0.25">
      <c r="A393" s="451"/>
      <c r="B393" s="451"/>
      <c r="C393" s="452"/>
      <c r="D393" s="451"/>
      <c r="E393" s="452"/>
      <c r="F393" s="451"/>
      <c r="G393" s="28"/>
    </row>
    <row r="394" spans="1:7" x14ac:dyDescent="0.25">
      <c r="A394" s="451"/>
      <c r="B394" s="451"/>
      <c r="C394" s="452"/>
      <c r="D394" s="451"/>
      <c r="E394" s="452"/>
      <c r="F394" s="451"/>
      <c r="G394" s="28"/>
    </row>
    <row r="395" spans="1:7" x14ac:dyDescent="0.25">
      <c r="A395" s="451"/>
      <c r="B395" s="451"/>
      <c r="C395" s="452"/>
      <c r="D395" s="451"/>
      <c r="E395" s="452"/>
      <c r="F395" s="451"/>
      <c r="G395" s="28"/>
    </row>
    <row r="396" spans="1:7" x14ac:dyDescent="0.25">
      <c r="A396" s="451"/>
      <c r="B396" s="451"/>
      <c r="C396" s="452"/>
      <c r="D396" s="451"/>
      <c r="E396" s="452"/>
      <c r="F396" s="451"/>
      <c r="G396" s="28"/>
    </row>
    <row r="397" spans="1:7" x14ac:dyDescent="0.25">
      <c r="A397" s="451"/>
      <c r="B397" s="451"/>
      <c r="C397" s="452"/>
      <c r="D397" s="451"/>
      <c r="E397" s="452"/>
      <c r="F397" s="451"/>
      <c r="G397" s="28"/>
    </row>
    <row r="398" spans="1:7" x14ac:dyDescent="0.25">
      <c r="A398" s="451"/>
      <c r="B398" s="451"/>
      <c r="C398" s="452"/>
      <c r="D398" s="451"/>
      <c r="E398" s="452"/>
      <c r="F398" s="451"/>
      <c r="G398" s="28"/>
    </row>
    <row r="399" spans="1:7" x14ac:dyDescent="0.25">
      <c r="A399" s="451"/>
      <c r="B399" s="451"/>
      <c r="C399" s="452"/>
      <c r="D399" s="451"/>
      <c r="E399" s="452"/>
      <c r="F399" s="451"/>
      <c r="G399" s="28"/>
    </row>
    <row r="400" spans="1:7" x14ac:dyDescent="0.25">
      <c r="A400" s="451"/>
      <c r="B400" s="451"/>
      <c r="C400" s="452"/>
      <c r="D400" s="451"/>
      <c r="E400" s="452"/>
      <c r="F400" s="451"/>
      <c r="G400" s="28"/>
    </row>
    <row r="401" spans="1:7" x14ac:dyDescent="0.25">
      <c r="A401" s="451"/>
      <c r="B401" s="451"/>
      <c r="C401" s="452"/>
      <c r="D401" s="451"/>
      <c r="E401" s="452"/>
      <c r="F401" s="451"/>
      <c r="G401" s="28"/>
    </row>
    <row r="402" spans="1:7" x14ac:dyDescent="0.25">
      <c r="A402" s="451"/>
      <c r="B402" s="451"/>
      <c r="C402" s="452"/>
      <c r="D402" s="451"/>
      <c r="E402" s="452"/>
      <c r="F402" s="451"/>
      <c r="G402" s="28"/>
    </row>
    <row r="403" spans="1:7" x14ac:dyDescent="0.25">
      <c r="A403" s="451"/>
      <c r="B403" s="451"/>
      <c r="C403" s="452"/>
      <c r="D403" s="451"/>
      <c r="E403" s="452"/>
      <c r="F403" s="451"/>
      <c r="G403" s="28"/>
    </row>
    <row r="404" spans="1:7" x14ac:dyDescent="0.25">
      <c r="A404" s="451"/>
      <c r="B404" s="451"/>
      <c r="C404" s="452"/>
      <c r="D404" s="451"/>
      <c r="E404" s="452"/>
      <c r="F404" s="451"/>
      <c r="G404" s="28"/>
    </row>
    <row r="405" spans="1:7" x14ac:dyDescent="0.25">
      <c r="A405" s="451"/>
      <c r="B405" s="451"/>
      <c r="C405" s="452"/>
      <c r="D405" s="451"/>
      <c r="E405" s="452"/>
      <c r="F405" s="451"/>
      <c r="G405" s="28"/>
    </row>
    <row r="406" spans="1:7" x14ac:dyDescent="0.25">
      <c r="A406" s="451"/>
      <c r="B406" s="451"/>
      <c r="C406" s="452"/>
      <c r="D406" s="451"/>
      <c r="E406" s="452"/>
      <c r="F406" s="451"/>
      <c r="G406" s="28"/>
    </row>
    <row r="407" spans="1:7" x14ac:dyDescent="0.25">
      <c r="A407" s="451"/>
      <c r="B407" s="451"/>
      <c r="C407" s="452"/>
      <c r="D407" s="451"/>
      <c r="E407" s="452"/>
      <c r="F407" s="451"/>
      <c r="G407" s="28"/>
    </row>
    <row r="408" spans="1:7" x14ac:dyDescent="0.25">
      <c r="A408" s="451"/>
      <c r="B408" s="451"/>
      <c r="C408" s="452"/>
      <c r="D408" s="451"/>
      <c r="E408" s="452"/>
      <c r="F408" s="451"/>
      <c r="G408" s="28"/>
    </row>
    <row r="409" spans="1:7" x14ac:dyDescent="0.25">
      <c r="A409" s="451"/>
      <c r="B409" s="451"/>
      <c r="C409" s="452"/>
      <c r="D409" s="451"/>
      <c r="E409" s="452"/>
      <c r="F409" s="451"/>
      <c r="G409" s="28"/>
    </row>
    <row r="410" spans="1:7" x14ac:dyDescent="0.25">
      <c r="A410" s="451"/>
      <c r="B410" s="451"/>
      <c r="C410" s="452"/>
      <c r="D410" s="451"/>
      <c r="E410" s="452"/>
      <c r="F410" s="451"/>
      <c r="G410" s="28"/>
    </row>
    <row r="411" spans="1:7" x14ac:dyDescent="0.25">
      <c r="A411" s="451"/>
      <c r="B411" s="451"/>
      <c r="C411" s="452"/>
      <c r="D411" s="451"/>
      <c r="E411" s="452"/>
      <c r="F411" s="451"/>
      <c r="G411" s="28"/>
    </row>
    <row r="412" spans="1:7" x14ac:dyDescent="0.25">
      <c r="A412" s="451"/>
      <c r="B412" s="451"/>
      <c r="C412" s="452"/>
      <c r="D412" s="451"/>
      <c r="E412" s="452"/>
      <c r="F412" s="451"/>
      <c r="G412" s="28"/>
    </row>
    <row r="413" spans="1:7" x14ac:dyDescent="0.25">
      <c r="A413" s="451"/>
      <c r="B413" s="451"/>
      <c r="C413" s="452"/>
      <c r="D413" s="451"/>
      <c r="E413" s="452"/>
      <c r="F413" s="451"/>
      <c r="G413" s="28"/>
    </row>
    <row r="414" spans="1:7" x14ac:dyDescent="0.25">
      <c r="A414" s="451"/>
      <c r="B414" s="451"/>
      <c r="C414" s="452"/>
      <c r="D414" s="451"/>
      <c r="E414" s="452"/>
      <c r="F414" s="451"/>
      <c r="G414" s="28"/>
    </row>
    <row r="415" spans="1:7" x14ac:dyDescent="0.25">
      <c r="A415" s="451"/>
      <c r="B415" s="451"/>
      <c r="C415" s="452"/>
      <c r="D415" s="451"/>
      <c r="E415" s="452"/>
      <c r="F415" s="451"/>
      <c r="G415" s="28"/>
    </row>
    <row r="416" spans="1:7" x14ac:dyDescent="0.25">
      <c r="A416" s="451"/>
      <c r="B416" s="451"/>
      <c r="C416" s="452"/>
      <c r="D416" s="451"/>
      <c r="E416" s="452"/>
      <c r="F416" s="451"/>
      <c r="G416" s="28"/>
    </row>
    <row r="417" spans="1:7" x14ac:dyDescent="0.25">
      <c r="A417" s="451"/>
      <c r="B417" s="451"/>
      <c r="C417" s="452"/>
      <c r="D417" s="451"/>
      <c r="E417" s="452"/>
      <c r="F417" s="451"/>
      <c r="G417" s="28"/>
    </row>
    <row r="418" spans="1:7" x14ac:dyDescent="0.25">
      <c r="A418" s="451"/>
      <c r="B418" s="451"/>
      <c r="C418" s="452"/>
      <c r="D418" s="451"/>
      <c r="E418" s="452"/>
      <c r="F418" s="451"/>
      <c r="G418" s="28"/>
    </row>
    <row r="419" spans="1:7" x14ac:dyDescent="0.25">
      <c r="A419" s="451"/>
      <c r="B419" s="451"/>
      <c r="C419" s="452"/>
      <c r="D419" s="451"/>
      <c r="E419" s="452"/>
      <c r="F419" s="451"/>
      <c r="G419" s="28"/>
    </row>
    <row r="420" spans="1:7" x14ac:dyDescent="0.25">
      <c r="A420" s="451"/>
      <c r="B420" s="451"/>
      <c r="C420" s="452"/>
      <c r="D420" s="451"/>
      <c r="E420" s="452"/>
      <c r="F420" s="451"/>
      <c r="G420" s="28"/>
    </row>
    <row r="421" spans="1:7" x14ac:dyDescent="0.25">
      <c r="A421" s="451"/>
      <c r="B421" s="451"/>
      <c r="C421" s="452"/>
      <c r="D421" s="451"/>
      <c r="E421" s="452"/>
      <c r="F421" s="451"/>
      <c r="G421" s="28"/>
    </row>
    <row r="422" spans="1:7" x14ac:dyDescent="0.25">
      <c r="A422" s="451"/>
      <c r="B422" s="451"/>
      <c r="C422" s="452"/>
      <c r="D422" s="451"/>
      <c r="E422" s="452"/>
      <c r="F422" s="451"/>
      <c r="G422" s="28"/>
    </row>
    <row r="423" spans="1:7" x14ac:dyDescent="0.25">
      <c r="A423" s="451"/>
      <c r="B423" s="451"/>
      <c r="C423" s="452"/>
      <c r="D423" s="451"/>
      <c r="E423" s="452"/>
      <c r="F423" s="451"/>
      <c r="G423" s="28"/>
    </row>
    <row r="424" spans="1:7" x14ac:dyDescent="0.25">
      <c r="A424" s="451"/>
      <c r="B424" s="451"/>
      <c r="C424" s="452"/>
      <c r="D424" s="451"/>
      <c r="E424" s="452"/>
      <c r="F424" s="451"/>
      <c r="G424" s="28"/>
    </row>
    <row r="425" spans="1:7" x14ac:dyDescent="0.25">
      <c r="A425" s="451"/>
      <c r="B425" s="451"/>
      <c r="C425" s="452"/>
      <c r="D425" s="451"/>
      <c r="E425" s="452"/>
      <c r="F425" s="451"/>
      <c r="G425" s="28"/>
    </row>
    <row r="426" spans="1:7" x14ac:dyDescent="0.25">
      <c r="A426" s="451"/>
      <c r="B426" s="451"/>
      <c r="C426" s="452"/>
      <c r="D426" s="451"/>
      <c r="E426" s="452"/>
      <c r="F426" s="451"/>
      <c r="G426" s="28"/>
    </row>
    <row r="427" spans="1:7" x14ac:dyDescent="0.25">
      <c r="A427" s="451"/>
      <c r="B427" s="451"/>
      <c r="C427" s="452"/>
      <c r="D427" s="451"/>
      <c r="E427" s="452"/>
      <c r="F427" s="451"/>
      <c r="G427" s="28"/>
    </row>
    <row r="428" spans="1:7" x14ac:dyDescent="0.25">
      <c r="A428" s="451"/>
      <c r="B428" s="451"/>
      <c r="C428" s="452"/>
      <c r="D428" s="451"/>
      <c r="E428" s="452"/>
      <c r="F428" s="451"/>
      <c r="G428" s="28"/>
    </row>
    <row r="429" spans="1:7" x14ac:dyDescent="0.25">
      <c r="A429" s="451"/>
      <c r="B429" s="451"/>
      <c r="C429" s="452"/>
      <c r="D429" s="451"/>
      <c r="E429" s="452"/>
      <c r="F429" s="451"/>
      <c r="G429" s="28"/>
    </row>
    <row r="430" spans="1:7" x14ac:dyDescent="0.25">
      <c r="A430" s="451"/>
      <c r="B430" s="451"/>
      <c r="C430" s="452"/>
      <c r="D430" s="451"/>
      <c r="E430" s="452"/>
      <c r="F430" s="451"/>
      <c r="G430" s="28"/>
    </row>
    <row r="431" spans="1:7" x14ac:dyDescent="0.25">
      <c r="A431" s="451"/>
      <c r="B431" s="451"/>
      <c r="C431" s="452"/>
      <c r="D431" s="451"/>
      <c r="E431" s="452"/>
      <c r="F431" s="451"/>
      <c r="G431" s="28"/>
    </row>
    <row r="432" spans="1:7" x14ac:dyDescent="0.25">
      <c r="A432" s="451"/>
      <c r="B432" s="451"/>
      <c r="C432" s="452"/>
      <c r="D432" s="451"/>
      <c r="E432" s="452"/>
      <c r="F432" s="451"/>
      <c r="G432" s="28"/>
    </row>
    <row r="433" spans="1:7" x14ac:dyDescent="0.25">
      <c r="A433" s="451"/>
      <c r="B433" s="451"/>
      <c r="C433" s="452"/>
      <c r="D433" s="451"/>
      <c r="E433" s="452"/>
      <c r="F433" s="451"/>
      <c r="G433" s="28"/>
    </row>
    <row r="434" spans="1:7" x14ac:dyDescent="0.25">
      <c r="A434" s="451"/>
      <c r="B434" s="451"/>
      <c r="C434" s="452"/>
      <c r="D434" s="451"/>
      <c r="E434" s="452"/>
      <c r="F434" s="451"/>
      <c r="G434" s="28"/>
    </row>
    <row r="435" spans="1:7" x14ac:dyDescent="0.25">
      <c r="A435" s="451"/>
      <c r="B435" s="451"/>
      <c r="C435" s="452"/>
      <c r="D435" s="451"/>
      <c r="E435" s="452"/>
      <c r="F435" s="451"/>
      <c r="G435" s="28"/>
    </row>
    <row r="436" spans="1:7" x14ac:dyDescent="0.25">
      <c r="A436" s="451"/>
      <c r="B436" s="451"/>
      <c r="C436" s="452"/>
      <c r="D436" s="451"/>
      <c r="E436" s="452"/>
      <c r="F436" s="451"/>
      <c r="G436" s="28"/>
    </row>
    <row r="437" spans="1:7" x14ac:dyDescent="0.25">
      <c r="A437" s="451"/>
      <c r="B437" s="451"/>
      <c r="C437" s="452"/>
      <c r="D437" s="451"/>
      <c r="E437" s="452"/>
      <c r="F437" s="451"/>
      <c r="G437" s="28"/>
    </row>
    <row r="438" spans="1:7" x14ac:dyDescent="0.25">
      <c r="A438" s="451"/>
      <c r="B438" s="451"/>
      <c r="C438" s="452"/>
      <c r="D438" s="451"/>
      <c r="E438" s="452"/>
      <c r="F438" s="451"/>
      <c r="G438" s="28"/>
    </row>
    <row r="439" spans="1:7" x14ac:dyDescent="0.25">
      <c r="A439" s="451"/>
      <c r="B439" s="451"/>
      <c r="C439" s="452"/>
      <c r="D439" s="451"/>
      <c r="E439" s="452"/>
      <c r="F439" s="451"/>
      <c r="G439" s="28"/>
    </row>
    <row r="440" spans="1:7" x14ac:dyDescent="0.25">
      <c r="A440" s="451"/>
      <c r="B440" s="451"/>
      <c r="C440" s="452"/>
      <c r="D440" s="451"/>
      <c r="E440" s="452"/>
      <c r="F440" s="451"/>
      <c r="G440" s="28"/>
    </row>
    <row r="441" spans="1:7" x14ac:dyDescent="0.25">
      <c r="A441" s="451"/>
      <c r="B441" s="451"/>
      <c r="C441" s="452"/>
      <c r="D441" s="451"/>
      <c r="E441" s="452"/>
      <c r="F441" s="451"/>
      <c r="G441" s="28"/>
    </row>
    <row r="442" spans="1:7" x14ac:dyDescent="0.25">
      <c r="A442" s="451"/>
      <c r="B442" s="451"/>
      <c r="C442" s="452"/>
      <c r="D442" s="451"/>
      <c r="E442" s="452"/>
      <c r="F442" s="451"/>
      <c r="G442" s="28"/>
    </row>
    <row r="443" spans="1:7" x14ac:dyDescent="0.25">
      <c r="A443" s="451"/>
      <c r="B443" s="451"/>
      <c r="C443" s="452"/>
      <c r="D443" s="451"/>
      <c r="E443" s="452"/>
      <c r="F443" s="451"/>
      <c r="G443" s="28"/>
    </row>
    <row r="444" spans="1:7" x14ac:dyDescent="0.25">
      <c r="A444" s="451"/>
      <c r="B444" s="451"/>
      <c r="C444" s="452"/>
      <c r="D444" s="451"/>
      <c r="E444" s="452"/>
      <c r="F444" s="451"/>
      <c r="G444" s="28"/>
    </row>
    <row r="445" spans="1:7" x14ac:dyDescent="0.25">
      <c r="A445" s="451"/>
      <c r="B445" s="451"/>
      <c r="C445" s="452"/>
      <c r="D445" s="451"/>
      <c r="E445" s="452"/>
      <c r="F445" s="451"/>
      <c r="G445" s="28"/>
    </row>
    <row r="446" spans="1:7" x14ac:dyDescent="0.25">
      <c r="A446" s="451"/>
      <c r="B446" s="451"/>
      <c r="C446" s="452"/>
      <c r="D446" s="451"/>
      <c r="E446" s="452"/>
      <c r="F446" s="451"/>
      <c r="G446" s="28"/>
    </row>
    <row r="447" spans="1:7" x14ac:dyDescent="0.25">
      <c r="A447" s="451"/>
      <c r="B447" s="451"/>
      <c r="C447" s="452"/>
      <c r="D447" s="451"/>
      <c r="E447" s="452"/>
      <c r="F447" s="451"/>
      <c r="G447" s="28"/>
    </row>
    <row r="448" spans="1:7" x14ac:dyDescent="0.25">
      <c r="A448" s="451"/>
      <c r="B448" s="451"/>
      <c r="C448" s="452"/>
      <c r="D448" s="451"/>
      <c r="E448" s="452"/>
      <c r="F448" s="451"/>
      <c r="G448" s="28"/>
    </row>
    <row r="449" spans="1:7" x14ac:dyDescent="0.25">
      <c r="A449" s="451"/>
      <c r="B449" s="451"/>
      <c r="C449" s="452"/>
      <c r="D449" s="451"/>
      <c r="E449" s="452"/>
      <c r="F449" s="451"/>
      <c r="G449" s="28"/>
    </row>
    <row r="450" spans="1:7" x14ac:dyDescent="0.25">
      <c r="A450" s="451"/>
      <c r="B450" s="451"/>
      <c r="C450" s="452"/>
      <c r="D450" s="451"/>
      <c r="E450" s="452"/>
      <c r="F450" s="451"/>
      <c r="G450" s="28"/>
    </row>
    <row r="451" spans="1:7" x14ac:dyDescent="0.25">
      <c r="A451" s="451"/>
      <c r="B451" s="451"/>
      <c r="C451" s="452"/>
      <c r="D451" s="451"/>
      <c r="E451" s="452"/>
      <c r="F451" s="451"/>
      <c r="G451" s="28"/>
    </row>
    <row r="452" spans="1:7" x14ac:dyDescent="0.25">
      <c r="A452" s="451"/>
      <c r="B452" s="451"/>
      <c r="C452" s="452"/>
      <c r="D452" s="451"/>
      <c r="E452" s="452"/>
      <c r="F452" s="451"/>
      <c r="G452" s="28"/>
    </row>
    <row r="453" spans="1:7" x14ac:dyDescent="0.25">
      <c r="A453" s="451"/>
      <c r="B453" s="451"/>
      <c r="C453" s="452"/>
      <c r="D453" s="451"/>
      <c r="E453" s="452"/>
      <c r="F453" s="451"/>
      <c r="G453" s="28"/>
    </row>
    <row r="454" spans="1:7" x14ac:dyDescent="0.25">
      <c r="A454" s="451"/>
      <c r="B454" s="451"/>
      <c r="C454" s="452"/>
      <c r="D454" s="451"/>
      <c r="E454" s="452"/>
      <c r="F454" s="451"/>
      <c r="G454" s="28"/>
    </row>
    <row r="455" spans="1:7" x14ac:dyDescent="0.25">
      <c r="A455" s="451"/>
      <c r="B455" s="451"/>
      <c r="C455" s="452"/>
      <c r="D455" s="451"/>
      <c r="E455" s="452"/>
      <c r="F455" s="451"/>
      <c r="G455" s="28"/>
    </row>
    <row r="456" spans="1:7" x14ac:dyDescent="0.25">
      <c r="A456" s="451"/>
      <c r="B456" s="451"/>
      <c r="C456" s="452"/>
      <c r="D456" s="451"/>
      <c r="E456" s="452"/>
      <c r="F456" s="451"/>
      <c r="G456" s="28"/>
    </row>
    <row r="457" spans="1:7" x14ac:dyDescent="0.25">
      <c r="A457" s="451"/>
      <c r="B457" s="451"/>
      <c r="C457" s="452"/>
      <c r="D457" s="451"/>
      <c r="E457" s="452"/>
      <c r="F457" s="451"/>
      <c r="G457" s="28"/>
    </row>
    <row r="458" spans="1:7" x14ac:dyDescent="0.25">
      <c r="A458" s="451"/>
      <c r="B458" s="451"/>
      <c r="C458" s="452"/>
      <c r="D458" s="451"/>
      <c r="E458" s="452"/>
      <c r="F458" s="451"/>
      <c r="G458" s="28"/>
    </row>
    <row r="459" spans="1:7" x14ac:dyDescent="0.25">
      <c r="A459" s="451"/>
      <c r="B459" s="451"/>
      <c r="C459" s="452"/>
      <c r="D459" s="451"/>
      <c r="E459" s="452"/>
      <c r="F459" s="451"/>
      <c r="G459" s="28"/>
    </row>
    <row r="460" spans="1:7" x14ac:dyDescent="0.25">
      <c r="A460" s="451"/>
      <c r="B460" s="451"/>
      <c r="C460" s="452"/>
      <c r="D460" s="451"/>
      <c r="E460" s="452"/>
      <c r="F460" s="451"/>
      <c r="G460" s="28"/>
    </row>
    <row r="461" spans="1:7" x14ac:dyDescent="0.25">
      <c r="A461" s="451"/>
      <c r="B461" s="451"/>
      <c r="C461" s="452"/>
      <c r="D461" s="451"/>
      <c r="E461" s="452"/>
      <c r="F461" s="451"/>
      <c r="G461" s="28"/>
    </row>
    <row r="462" spans="1:7" x14ac:dyDescent="0.25">
      <c r="A462" s="451"/>
      <c r="B462" s="451"/>
      <c r="C462" s="452"/>
      <c r="D462" s="451"/>
      <c r="E462" s="452"/>
      <c r="F462" s="451"/>
      <c r="G462" s="28"/>
    </row>
    <row r="463" spans="1:7" x14ac:dyDescent="0.25">
      <c r="A463" s="451"/>
      <c r="B463" s="451"/>
      <c r="C463" s="452"/>
      <c r="D463" s="451"/>
      <c r="E463" s="452"/>
      <c r="F463" s="451"/>
      <c r="G463" s="28"/>
    </row>
    <row r="464" spans="1:7" x14ac:dyDescent="0.25">
      <c r="A464" s="451"/>
      <c r="B464" s="451"/>
      <c r="C464" s="452"/>
      <c r="D464" s="451"/>
      <c r="E464" s="452"/>
      <c r="F464" s="451"/>
      <c r="G464" s="28"/>
    </row>
    <row r="465" spans="1:7" x14ac:dyDescent="0.25">
      <c r="A465" s="451"/>
      <c r="B465" s="451"/>
      <c r="C465" s="452"/>
      <c r="D465" s="451"/>
      <c r="E465" s="452"/>
      <c r="F465" s="451"/>
      <c r="G465" s="28"/>
    </row>
    <row r="466" spans="1:7" x14ac:dyDescent="0.25">
      <c r="A466" s="451"/>
      <c r="B466" s="451"/>
      <c r="C466" s="452"/>
      <c r="D466" s="451"/>
      <c r="E466" s="452"/>
      <c r="F466" s="451"/>
      <c r="G466" s="28"/>
    </row>
    <row r="467" spans="1:7" x14ac:dyDescent="0.25">
      <c r="A467" s="451"/>
      <c r="B467" s="451"/>
      <c r="C467" s="452"/>
      <c r="D467" s="451"/>
      <c r="E467" s="452"/>
      <c r="F467" s="451"/>
      <c r="G467" s="28"/>
    </row>
    <row r="468" spans="1:7" x14ac:dyDescent="0.25">
      <c r="A468" s="451"/>
      <c r="B468" s="451"/>
      <c r="C468" s="452"/>
      <c r="D468" s="451"/>
      <c r="E468" s="452"/>
      <c r="F468" s="451"/>
      <c r="G468" s="28"/>
    </row>
    <row r="469" spans="1:7" x14ac:dyDescent="0.25">
      <c r="A469" s="451"/>
      <c r="B469" s="451"/>
      <c r="C469" s="452"/>
      <c r="D469" s="451"/>
      <c r="E469" s="452"/>
      <c r="F469" s="451"/>
      <c r="G469" s="28"/>
    </row>
    <row r="470" spans="1:7" x14ac:dyDescent="0.25">
      <c r="A470" s="451"/>
      <c r="B470" s="451"/>
      <c r="C470" s="452"/>
      <c r="D470" s="451"/>
      <c r="E470" s="452"/>
      <c r="F470" s="451"/>
      <c r="G470" s="28"/>
    </row>
    <row r="471" spans="1:7" x14ac:dyDescent="0.25">
      <c r="A471" s="451"/>
      <c r="B471" s="451"/>
      <c r="C471" s="452"/>
      <c r="D471" s="451"/>
      <c r="E471" s="452"/>
      <c r="F471" s="451"/>
      <c r="G471" s="28"/>
    </row>
    <row r="472" spans="1:7" x14ac:dyDescent="0.25">
      <c r="A472" s="451"/>
      <c r="B472" s="451"/>
      <c r="C472" s="452"/>
      <c r="D472" s="451"/>
      <c r="E472" s="452"/>
      <c r="F472" s="451"/>
      <c r="G472" s="28"/>
    </row>
    <row r="473" spans="1:7" x14ac:dyDescent="0.25">
      <c r="A473" s="451"/>
      <c r="B473" s="451"/>
      <c r="C473" s="452"/>
      <c r="D473" s="451"/>
      <c r="E473" s="452"/>
      <c r="F473" s="451"/>
      <c r="G473" s="28"/>
    </row>
    <row r="474" spans="1:7" x14ac:dyDescent="0.25">
      <c r="A474" s="451"/>
      <c r="B474" s="451"/>
      <c r="C474" s="452"/>
      <c r="D474" s="451"/>
      <c r="E474" s="452"/>
      <c r="F474" s="451"/>
      <c r="G474" s="28"/>
    </row>
    <row r="475" spans="1:7" x14ac:dyDescent="0.25">
      <c r="A475" s="451"/>
      <c r="B475" s="451"/>
      <c r="C475" s="452"/>
      <c r="D475" s="451"/>
      <c r="E475" s="452"/>
      <c r="F475" s="451"/>
      <c r="G475" s="28"/>
    </row>
    <row r="476" spans="1:7" x14ac:dyDescent="0.25">
      <c r="A476" s="451"/>
      <c r="B476" s="451"/>
      <c r="C476" s="452"/>
      <c r="D476" s="451"/>
      <c r="E476" s="452"/>
      <c r="F476" s="451"/>
      <c r="G476" s="28"/>
    </row>
    <row r="477" spans="1:7" x14ac:dyDescent="0.25">
      <c r="A477" s="451"/>
      <c r="B477" s="451"/>
      <c r="C477" s="452"/>
      <c r="D477" s="451"/>
      <c r="E477" s="452"/>
      <c r="F477" s="451"/>
      <c r="G477" s="28"/>
    </row>
    <row r="478" spans="1:7" x14ac:dyDescent="0.25">
      <c r="A478" s="451"/>
      <c r="B478" s="451"/>
      <c r="C478" s="452"/>
      <c r="D478" s="451"/>
      <c r="E478" s="452"/>
      <c r="F478" s="451"/>
      <c r="G478" s="28"/>
    </row>
    <row r="479" spans="1:7" x14ac:dyDescent="0.25">
      <c r="A479" s="451"/>
      <c r="B479" s="451"/>
      <c r="C479" s="452"/>
      <c r="D479" s="451"/>
      <c r="E479" s="452"/>
      <c r="F479" s="451"/>
      <c r="G479" s="28"/>
    </row>
    <row r="480" spans="1:7" x14ac:dyDescent="0.25">
      <c r="A480" s="451"/>
      <c r="B480" s="451"/>
      <c r="C480" s="452"/>
      <c r="D480" s="451"/>
      <c r="E480" s="452"/>
      <c r="F480" s="451"/>
      <c r="G480" s="28"/>
    </row>
    <row r="481" spans="1:7" x14ac:dyDescent="0.25">
      <c r="A481" s="451"/>
      <c r="B481" s="451"/>
      <c r="C481" s="452"/>
      <c r="D481" s="451"/>
      <c r="E481" s="452"/>
      <c r="F481" s="451"/>
      <c r="G481" s="28"/>
    </row>
    <row r="482" spans="1:7" x14ac:dyDescent="0.25">
      <c r="A482" s="451"/>
      <c r="B482" s="451"/>
      <c r="C482" s="452"/>
      <c r="D482" s="451"/>
      <c r="E482" s="452"/>
      <c r="F482" s="451"/>
      <c r="G482" s="28"/>
    </row>
    <row r="483" spans="1:7" x14ac:dyDescent="0.25">
      <c r="A483" s="451"/>
      <c r="B483" s="451"/>
      <c r="C483" s="452"/>
      <c r="D483" s="451"/>
      <c r="E483" s="452"/>
      <c r="F483" s="451"/>
      <c r="G483" s="28"/>
    </row>
    <row r="484" spans="1:7" x14ac:dyDescent="0.25">
      <c r="A484" s="451"/>
      <c r="B484" s="451"/>
      <c r="C484" s="452"/>
      <c r="D484" s="451"/>
      <c r="E484" s="452"/>
      <c r="F484" s="451"/>
      <c r="G484" s="28"/>
    </row>
    <row r="485" spans="1:7" x14ac:dyDescent="0.25">
      <c r="A485" s="451"/>
      <c r="B485" s="451"/>
      <c r="C485" s="452"/>
      <c r="D485" s="451"/>
      <c r="E485" s="452"/>
      <c r="F485" s="451"/>
      <c r="G485" s="28"/>
    </row>
    <row r="486" spans="1:7" x14ac:dyDescent="0.25">
      <c r="A486" s="451"/>
      <c r="B486" s="451"/>
      <c r="C486" s="452"/>
      <c r="D486" s="451"/>
      <c r="E486" s="452"/>
      <c r="F486" s="451"/>
      <c r="G486" s="28"/>
    </row>
    <row r="487" spans="1:7" x14ac:dyDescent="0.25">
      <c r="A487" s="451"/>
      <c r="B487" s="451"/>
      <c r="C487" s="452"/>
      <c r="D487" s="451"/>
      <c r="E487" s="452"/>
      <c r="F487" s="451"/>
      <c r="G487" s="28"/>
    </row>
    <row r="488" spans="1:7" x14ac:dyDescent="0.25">
      <c r="A488" s="451"/>
      <c r="B488" s="451"/>
      <c r="C488" s="452"/>
      <c r="D488" s="451"/>
      <c r="E488" s="452"/>
      <c r="F488" s="451"/>
      <c r="G488" s="28"/>
    </row>
    <row r="489" spans="1:7" x14ac:dyDescent="0.25">
      <c r="A489" s="451"/>
      <c r="B489" s="451"/>
      <c r="C489" s="452"/>
      <c r="D489" s="451"/>
      <c r="E489" s="452"/>
      <c r="F489" s="451"/>
      <c r="G489" s="28"/>
    </row>
    <row r="490" spans="1:7" x14ac:dyDescent="0.25">
      <c r="A490" s="451"/>
      <c r="B490" s="451"/>
      <c r="C490" s="452"/>
      <c r="D490" s="451"/>
      <c r="E490" s="452"/>
      <c r="F490" s="451"/>
      <c r="G490" s="28"/>
    </row>
    <row r="491" spans="1:7" x14ac:dyDescent="0.25">
      <c r="A491" s="451"/>
      <c r="B491" s="451"/>
      <c r="C491" s="452"/>
      <c r="D491" s="451"/>
      <c r="E491" s="452"/>
      <c r="F491" s="451"/>
      <c r="G491" s="28"/>
    </row>
    <row r="492" spans="1:7" x14ac:dyDescent="0.25">
      <c r="A492" s="451"/>
      <c r="B492" s="451"/>
      <c r="C492" s="452"/>
      <c r="D492" s="451"/>
      <c r="E492" s="452"/>
      <c r="F492" s="451"/>
      <c r="G492" s="28"/>
    </row>
    <row r="493" spans="1:7" x14ac:dyDescent="0.25">
      <c r="A493" s="451"/>
      <c r="B493" s="451"/>
      <c r="C493" s="452"/>
      <c r="D493" s="451"/>
      <c r="E493" s="452"/>
      <c r="F493" s="451"/>
      <c r="G493" s="28"/>
    </row>
    <row r="494" spans="1:7" x14ac:dyDescent="0.25">
      <c r="A494" s="451"/>
      <c r="B494" s="451"/>
      <c r="C494" s="452"/>
      <c r="D494" s="451"/>
      <c r="E494" s="452"/>
      <c r="F494" s="451"/>
      <c r="G494" s="28"/>
    </row>
    <row r="495" spans="1:7" x14ac:dyDescent="0.25">
      <c r="A495" s="451"/>
      <c r="B495" s="451"/>
      <c r="C495" s="452"/>
      <c r="D495" s="451"/>
      <c r="E495" s="452"/>
      <c r="F495" s="451"/>
      <c r="G495" s="28"/>
    </row>
    <row r="496" spans="1:7" x14ac:dyDescent="0.25">
      <c r="A496" s="451"/>
      <c r="B496" s="451"/>
      <c r="C496" s="452"/>
      <c r="D496" s="451"/>
      <c r="E496" s="452"/>
      <c r="F496" s="451"/>
      <c r="G496" s="28"/>
    </row>
    <row r="497" spans="1:7" x14ac:dyDescent="0.25">
      <c r="A497" s="451"/>
      <c r="B497" s="451"/>
      <c r="C497" s="452"/>
      <c r="D497" s="451"/>
      <c r="E497" s="452"/>
      <c r="F497" s="451"/>
      <c r="G497" s="28"/>
    </row>
    <row r="498" spans="1:7" x14ac:dyDescent="0.25">
      <c r="A498" s="451"/>
      <c r="B498" s="451"/>
      <c r="C498" s="452"/>
      <c r="D498" s="451"/>
      <c r="E498" s="452"/>
      <c r="F498" s="451"/>
      <c r="G498" s="28"/>
    </row>
    <row r="499" spans="1:7" x14ac:dyDescent="0.25">
      <c r="A499" s="451"/>
      <c r="B499" s="451"/>
      <c r="C499" s="452"/>
      <c r="D499" s="451"/>
      <c r="E499" s="452"/>
      <c r="F499" s="451"/>
      <c r="G499" s="28"/>
    </row>
    <row r="500" spans="1:7" x14ac:dyDescent="0.25">
      <c r="A500" s="451"/>
      <c r="B500" s="451"/>
      <c r="C500" s="452"/>
      <c r="D500" s="451"/>
      <c r="E500" s="452"/>
      <c r="F500" s="451"/>
      <c r="G500" s="28"/>
    </row>
    <row r="501" spans="1:7" x14ac:dyDescent="0.25">
      <c r="A501" s="451"/>
      <c r="B501" s="451"/>
      <c r="C501" s="452"/>
      <c r="D501" s="451"/>
      <c r="E501" s="452"/>
      <c r="F501" s="451"/>
      <c r="G501" s="28"/>
    </row>
    <row r="502" spans="1:7" x14ac:dyDescent="0.25">
      <c r="A502" s="451"/>
      <c r="B502" s="451"/>
      <c r="C502" s="452"/>
      <c r="D502" s="451"/>
      <c r="E502" s="452"/>
      <c r="F502" s="451"/>
      <c r="G502" s="28"/>
    </row>
    <row r="503" spans="1:7" x14ac:dyDescent="0.25">
      <c r="A503" s="451"/>
      <c r="B503" s="451"/>
      <c r="C503" s="452"/>
      <c r="D503" s="451"/>
      <c r="E503" s="452"/>
      <c r="F503" s="451"/>
      <c r="G503" s="28"/>
    </row>
    <row r="504" spans="1:7" x14ac:dyDescent="0.25">
      <c r="A504" s="451"/>
      <c r="B504" s="451"/>
      <c r="C504" s="452"/>
      <c r="D504" s="451"/>
      <c r="E504" s="452"/>
      <c r="F504" s="451"/>
      <c r="G504" s="28"/>
    </row>
    <row r="505" spans="1:7" x14ac:dyDescent="0.25">
      <c r="A505" s="451"/>
      <c r="B505" s="451"/>
      <c r="C505" s="452"/>
      <c r="D505" s="451"/>
      <c r="E505" s="452"/>
      <c r="F505" s="451"/>
      <c r="G505" s="28"/>
    </row>
    <row r="506" spans="1:7" x14ac:dyDescent="0.25">
      <c r="A506" s="451"/>
      <c r="B506" s="451"/>
      <c r="C506" s="452"/>
      <c r="D506" s="451"/>
      <c r="E506" s="452"/>
      <c r="F506" s="451"/>
      <c r="G506" s="28"/>
    </row>
    <row r="507" spans="1:7" x14ac:dyDescent="0.25">
      <c r="A507" s="451"/>
      <c r="B507" s="451"/>
      <c r="C507" s="452"/>
      <c r="D507" s="451"/>
      <c r="E507" s="452"/>
      <c r="F507" s="451"/>
      <c r="G507" s="28"/>
    </row>
    <row r="508" spans="1:7" x14ac:dyDescent="0.25">
      <c r="A508" s="451"/>
      <c r="B508" s="451"/>
      <c r="C508" s="452"/>
      <c r="D508" s="451"/>
      <c r="E508" s="452"/>
      <c r="F508" s="451"/>
      <c r="G508" s="28"/>
    </row>
    <row r="509" spans="1:7" x14ac:dyDescent="0.25">
      <c r="A509" s="451"/>
      <c r="B509" s="451"/>
      <c r="C509" s="452"/>
      <c r="D509" s="451"/>
      <c r="E509" s="452"/>
      <c r="F509" s="451"/>
      <c r="G509" s="28"/>
    </row>
    <row r="510" spans="1:7" x14ac:dyDescent="0.25">
      <c r="A510" s="451"/>
      <c r="B510" s="451"/>
      <c r="C510" s="452"/>
      <c r="D510" s="451"/>
      <c r="E510" s="452"/>
      <c r="F510" s="451"/>
      <c r="G510" s="28"/>
    </row>
    <row r="511" spans="1:7" x14ac:dyDescent="0.25">
      <c r="A511" s="451"/>
      <c r="B511" s="451"/>
      <c r="C511" s="452"/>
      <c r="D511" s="451"/>
      <c r="E511" s="452"/>
      <c r="F511" s="451"/>
      <c r="G511" s="28"/>
    </row>
    <row r="512" spans="1:7" x14ac:dyDescent="0.25">
      <c r="A512" s="451"/>
      <c r="B512" s="451"/>
      <c r="C512" s="452"/>
      <c r="D512" s="451"/>
      <c r="E512" s="452"/>
      <c r="F512" s="451"/>
      <c r="G512" s="28"/>
    </row>
    <row r="513" spans="1:7" x14ac:dyDescent="0.25">
      <c r="A513" s="451"/>
      <c r="B513" s="451"/>
      <c r="C513" s="452"/>
      <c r="D513" s="451"/>
      <c r="E513" s="452"/>
      <c r="F513" s="451"/>
      <c r="G513" s="28"/>
    </row>
    <row r="514" spans="1:7" x14ac:dyDescent="0.25">
      <c r="A514" s="451"/>
      <c r="B514" s="451"/>
      <c r="C514" s="452"/>
      <c r="D514" s="451"/>
      <c r="E514" s="452"/>
      <c r="F514" s="451"/>
      <c r="G514" s="28"/>
    </row>
    <row r="515" spans="1:7" x14ac:dyDescent="0.25">
      <c r="A515" s="451"/>
      <c r="B515" s="451"/>
      <c r="C515" s="452"/>
      <c r="D515" s="451"/>
      <c r="E515" s="452"/>
      <c r="F515" s="451"/>
      <c r="G515" s="28"/>
    </row>
    <row r="516" spans="1:7" x14ac:dyDescent="0.25">
      <c r="A516" s="451"/>
      <c r="B516" s="451"/>
      <c r="C516" s="452"/>
      <c r="D516" s="451"/>
      <c r="E516" s="452"/>
      <c r="F516" s="451"/>
      <c r="G516" s="28"/>
    </row>
    <row r="517" spans="1:7" x14ac:dyDescent="0.25">
      <c r="A517" s="451"/>
      <c r="B517" s="451"/>
      <c r="C517" s="452"/>
      <c r="D517" s="451"/>
      <c r="E517" s="452"/>
      <c r="F517" s="451"/>
      <c r="G517" s="28"/>
    </row>
    <row r="518" spans="1:7" x14ac:dyDescent="0.25">
      <c r="A518" s="451"/>
      <c r="B518" s="451"/>
      <c r="C518" s="452"/>
      <c r="D518" s="451"/>
      <c r="E518" s="452"/>
      <c r="F518" s="451"/>
      <c r="G518" s="28"/>
    </row>
    <row r="519" spans="1:7" x14ac:dyDescent="0.25">
      <c r="A519" s="451"/>
      <c r="B519" s="451"/>
      <c r="C519" s="452"/>
      <c r="D519" s="451"/>
      <c r="E519" s="452"/>
      <c r="F519" s="451"/>
      <c r="G519" s="28"/>
    </row>
    <row r="520" spans="1:7" x14ac:dyDescent="0.25">
      <c r="A520" s="451"/>
      <c r="B520" s="451"/>
      <c r="C520" s="452"/>
      <c r="D520" s="451"/>
      <c r="E520" s="452"/>
      <c r="F520" s="451"/>
      <c r="G520" s="28"/>
    </row>
    <row r="521" spans="1:7" x14ac:dyDescent="0.25">
      <c r="A521" s="451"/>
      <c r="B521" s="451"/>
      <c r="C521" s="452"/>
      <c r="D521" s="451"/>
      <c r="E521" s="452"/>
      <c r="F521" s="451"/>
      <c r="G521" s="28"/>
    </row>
    <row r="522" spans="1:7" x14ac:dyDescent="0.25">
      <c r="A522" s="451"/>
      <c r="B522" s="451"/>
      <c r="C522" s="452"/>
      <c r="D522" s="451"/>
      <c r="E522" s="452"/>
      <c r="F522" s="451"/>
      <c r="G522" s="28"/>
    </row>
    <row r="523" spans="1:7" x14ac:dyDescent="0.25">
      <c r="A523" s="451"/>
      <c r="B523" s="451"/>
      <c r="C523" s="452"/>
      <c r="D523" s="451"/>
      <c r="E523" s="452"/>
      <c r="F523" s="451"/>
      <c r="G523" s="28"/>
    </row>
    <row r="524" spans="1:7" x14ac:dyDescent="0.25">
      <c r="A524" s="451"/>
      <c r="B524" s="451"/>
      <c r="C524" s="452"/>
      <c r="D524" s="451"/>
      <c r="E524" s="452"/>
      <c r="F524" s="451"/>
      <c r="G524" s="28"/>
    </row>
    <row r="525" spans="1:7" x14ac:dyDescent="0.25">
      <c r="A525" s="451"/>
      <c r="B525" s="451"/>
      <c r="C525" s="452"/>
      <c r="D525" s="451"/>
      <c r="E525" s="452"/>
      <c r="F525" s="451"/>
      <c r="G525" s="28"/>
    </row>
    <row r="526" spans="1:7" x14ac:dyDescent="0.25">
      <c r="A526" s="451"/>
      <c r="B526" s="451"/>
      <c r="C526" s="452"/>
      <c r="D526" s="451"/>
      <c r="E526" s="452"/>
      <c r="F526" s="451"/>
      <c r="G526" s="28"/>
    </row>
    <row r="527" spans="1:7" x14ac:dyDescent="0.25">
      <c r="A527" s="451"/>
      <c r="B527" s="451"/>
      <c r="C527" s="452"/>
      <c r="D527" s="451"/>
      <c r="E527" s="452"/>
      <c r="F527" s="451"/>
      <c r="G527" s="28"/>
    </row>
    <row r="528" spans="1:7" x14ac:dyDescent="0.25">
      <c r="A528" s="451"/>
      <c r="B528" s="451"/>
      <c r="C528" s="452"/>
      <c r="D528" s="451"/>
      <c r="E528" s="452"/>
      <c r="F528" s="451"/>
      <c r="G528" s="28"/>
    </row>
    <row r="529" spans="1:7" x14ac:dyDescent="0.25">
      <c r="A529" s="451"/>
      <c r="B529" s="451"/>
      <c r="C529" s="452"/>
      <c r="D529" s="451"/>
      <c r="E529" s="452"/>
      <c r="F529" s="451"/>
      <c r="G529" s="28"/>
    </row>
    <row r="530" spans="1:7" x14ac:dyDescent="0.25">
      <c r="A530" s="451"/>
      <c r="B530" s="451"/>
      <c r="C530" s="452"/>
      <c r="D530" s="451"/>
      <c r="E530" s="452"/>
      <c r="F530" s="451"/>
      <c r="G530" s="28"/>
    </row>
    <row r="531" spans="1:7" x14ac:dyDescent="0.25">
      <c r="A531" s="451"/>
      <c r="B531" s="451"/>
      <c r="C531" s="452"/>
      <c r="D531" s="451"/>
      <c r="E531" s="452"/>
      <c r="F531" s="451"/>
      <c r="G531" s="28"/>
    </row>
    <row r="532" spans="1:7" x14ac:dyDescent="0.25">
      <c r="A532" s="451"/>
      <c r="B532" s="451"/>
      <c r="C532" s="452"/>
      <c r="D532" s="451"/>
      <c r="E532" s="452"/>
      <c r="F532" s="451"/>
      <c r="G532" s="28"/>
    </row>
    <row r="533" spans="1:7" x14ac:dyDescent="0.25">
      <c r="A533" s="451"/>
      <c r="B533" s="451"/>
      <c r="C533" s="452"/>
      <c r="D533" s="451"/>
      <c r="E533" s="452"/>
      <c r="F533" s="451"/>
      <c r="G533" s="28"/>
    </row>
    <row r="534" spans="1:7" x14ac:dyDescent="0.25">
      <c r="A534" s="451"/>
      <c r="B534" s="451"/>
      <c r="C534" s="452"/>
      <c r="D534" s="451"/>
      <c r="E534" s="452"/>
      <c r="F534" s="451"/>
      <c r="G534" s="28"/>
    </row>
    <row r="535" spans="1:7" x14ac:dyDescent="0.25">
      <c r="A535" s="451"/>
      <c r="B535" s="451"/>
      <c r="C535" s="452"/>
      <c r="D535" s="451"/>
      <c r="E535" s="452"/>
      <c r="F535" s="451"/>
      <c r="G535" s="28"/>
    </row>
    <row r="536" spans="1:7" x14ac:dyDescent="0.25">
      <c r="A536" s="451"/>
      <c r="B536" s="451"/>
      <c r="C536" s="452"/>
      <c r="D536" s="451"/>
      <c r="E536" s="452"/>
      <c r="F536" s="451"/>
      <c r="G536" s="28"/>
    </row>
    <row r="537" spans="1:7" x14ac:dyDescent="0.25">
      <c r="A537" s="451"/>
      <c r="B537" s="451"/>
      <c r="C537" s="452"/>
      <c r="D537" s="451"/>
      <c r="E537" s="452"/>
      <c r="F537" s="451"/>
      <c r="G537" s="28"/>
    </row>
    <row r="538" spans="1:7" x14ac:dyDescent="0.25">
      <c r="A538" s="451"/>
      <c r="B538" s="451"/>
      <c r="C538" s="452"/>
      <c r="D538" s="451"/>
      <c r="E538" s="452"/>
      <c r="F538" s="451"/>
      <c r="G538" s="28"/>
    </row>
    <row r="539" spans="1:7" x14ac:dyDescent="0.25">
      <c r="A539" s="451"/>
      <c r="B539" s="451"/>
      <c r="C539" s="452"/>
      <c r="D539" s="451"/>
      <c r="E539" s="452"/>
      <c r="F539" s="451"/>
      <c r="G539" s="28"/>
    </row>
    <row r="540" spans="1:7" x14ac:dyDescent="0.25">
      <c r="A540" s="451"/>
      <c r="B540" s="451"/>
      <c r="C540" s="452"/>
      <c r="D540" s="451"/>
      <c r="E540" s="452"/>
      <c r="F540" s="451"/>
      <c r="G540" s="28"/>
    </row>
    <row r="541" spans="1:7" x14ac:dyDescent="0.25">
      <c r="A541" s="451"/>
      <c r="B541" s="451"/>
      <c r="C541" s="452"/>
      <c r="D541" s="451"/>
      <c r="E541" s="452"/>
      <c r="F541" s="451"/>
      <c r="G541" s="28"/>
    </row>
    <row r="542" spans="1:7" x14ac:dyDescent="0.25">
      <c r="A542" s="451"/>
      <c r="B542" s="451"/>
      <c r="C542" s="452"/>
      <c r="D542" s="451"/>
      <c r="E542" s="452"/>
      <c r="F542" s="451"/>
      <c r="G542" s="28"/>
    </row>
    <row r="543" spans="1:7" x14ac:dyDescent="0.25">
      <c r="A543" s="451"/>
      <c r="B543" s="451"/>
      <c r="C543" s="452"/>
      <c r="D543" s="451"/>
      <c r="E543" s="452"/>
      <c r="F543" s="451"/>
      <c r="G543" s="28"/>
    </row>
    <row r="544" spans="1:7" x14ac:dyDescent="0.25">
      <c r="A544" s="451"/>
      <c r="B544" s="451"/>
      <c r="C544" s="452"/>
      <c r="D544" s="451"/>
      <c r="E544" s="452"/>
      <c r="F544" s="451"/>
      <c r="G544" s="28"/>
    </row>
    <row r="545" spans="1:7" x14ac:dyDescent="0.25">
      <c r="A545" s="451"/>
      <c r="B545" s="451"/>
      <c r="C545" s="452"/>
      <c r="D545" s="451"/>
      <c r="E545" s="452"/>
      <c r="F545" s="451"/>
      <c r="G545" s="28"/>
    </row>
    <row r="546" spans="1:7" x14ac:dyDescent="0.25">
      <c r="A546" s="451"/>
      <c r="B546" s="451"/>
      <c r="C546" s="452"/>
      <c r="D546" s="451"/>
      <c r="E546" s="452"/>
      <c r="F546" s="451"/>
      <c r="G546" s="28"/>
    </row>
    <row r="547" spans="1:7" x14ac:dyDescent="0.25">
      <c r="A547" s="451"/>
      <c r="B547" s="451"/>
      <c r="C547" s="452"/>
      <c r="D547" s="451"/>
      <c r="E547" s="452"/>
      <c r="F547" s="451"/>
      <c r="G547" s="28"/>
    </row>
    <row r="548" spans="1:7" x14ac:dyDescent="0.25">
      <c r="A548" s="451"/>
      <c r="B548" s="451"/>
      <c r="C548" s="452"/>
      <c r="D548" s="451"/>
      <c r="E548" s="452"/>
      <c r="F548" s="451"/>
      <c r="G548" s="28"/>
    </row>
    <row r="549" spans="1:7" x14ac:dyDescent="0.25">
      <c r="A549" s="451"/>
      <c r="B549" s="451"/>
      <c r="C549" s="452"/>
      <c r="D549" s="451"/>
      <c r="E549" s="452"/>
      <c r="F549" s="451"/>
      <c r="G549" s="28"/>
    </row>
    <row r="550" spans="1:7" x14ac:dyDescent="0.25">
      <c r="A550" s="451"/>
      <c r="B550" s="451"/>
      <c r="C550" s="452"/>
      <c r="D550" s="451"/>
      <c r="E550" s="452"/>
      <c r="F550" s="451"/>
      <c r="G550" s="28"/>
    </row>
    <row r="551" spans="1:7" x14ac:dyDescent="0.25">
      <c r="A551" s="451"/>
      <c r="B551" s="451"/>
      <c r="C551" s="452"/>
      <c r="D551" s="451"/>
      <c r="E551" s="452"/>
      <c r="F551" s="451"/>
      <c r="G551" s="28"/>
    </row>
    <row r="552" spans="1:7" x14ac:dyDescent="0.25">
      <c r="A552" s="451"/>
      <c r="B552" s="451"/>
      <c r="C552" s="452"/>
      <c r="D552" s="451"/>
      <c r="E552" s="452"/>
      <c r="F552" s="451"/>
      <c r="G552" s="28"/>
    </row>
    <row r="553" spans="1:7" x14ac:dyDescent="0.25">
      <c r="A553" s="451"/>
      <c r="B553" s="451"/>
      <c r="C553" s="452"/>
      <c r="D553" s="451"/>
      <c r="E553" s="452"/>
      <c r="F553" s="451"/>
      <c r="G553" s="28"/>
    </row>
    <row r="554" spans="1:7" x14ac:dyDescent="0.25">
      <c r="A554" s="451"/>
      <c r="B554" s="451"/>
      <c r="C554" s="452"/>
      <c r="D554" s="451"/>
      <c r="E554" s="452"/>
      <c r="F554" s="451"/>
      <c r="G554" s="28"/>
    </row>
    <row r="555" spans="1:7" x14ac:dyDescent="0.25">
      <c r="A555" s="451"/>
      <c r="B555" s="451"/>
      <c r="C555" s="452"/>
      <c r="D555" s="451"/>
      <c r="E555" s="452"/>
      <c r="F555" s="451"/>
      <c r="G555" s="28"/>
    </row>
    <row r="556" spans="1:7" x14ac:dyDescent="0.25">
      <c r="A556" s="451"/>
      <c r="B556" s="451"/>
      <c r="C556" s="452"/>
      <c r="D556" s="451"/>
      <c r="E556" s="452"/>
      <c r="F556" s="451"/>
      <c r="G556" s="28"/>
    </row>
    <row r="557" spans="1:7" x14ac:dyDescent="0.25">
      <c r="A557" s="451"/>
      <c r="B557" s="451"/>
      <c r="C557" s="452"/>
      <c r="D557" s="451"/>
      <c r="E557" s="452"/>
      <c r="F557" s="451"/>
      <c r="G557" s="28"/>
    </row>
    <row r="558" spans="1:7" x14ac:dyDescent="0.25">
      <c r="A558" s="451"/>
      <c r="B558" s="451"/>
      <c r="C558" s="452"/>
      <c r="D558" s="451"/>
      <c r="E558" s="452"/>
      <c r="F558" s="451"/>
      <c r="G558" s="28"/>
    </row>
    <row r="559" spans="1:7" x14ac:dyDescent="0.25">
      <c r="A559" s="451"/>
      <c r="B559" s="451"/>
      <c r="C559" s="452"/>
      <c r="D559" s="451"/>
      <c r="E559" s="452"/>
      <c r="F559" s="451"/>
      <c r="G559" s="28"/>
    </row>
    <row r="560" spans="1:7" x14ac:dyDescent="0.25">
      <c r="A560" s="451"/>
      <c r="B560" s="451"/>
      <c r="C560" s="452"/>
      <c r="D560" s="451"/>
      <c r="E560" s="452"/>
      <c r="F560" s="451"/>
      <c r="G560" s="28"/>
    </row>
    <row r="561" spans="1:7" x14ac:dyDescent="0.25">
      <c r="A561" s="451"/>
      <c r="B561" s="451"/>
      <c r="C561" s="452"/>
      <c r="D561" s="451"/>
      <c r="E561" s="452"/>
      <c r="F561" s="451"/>
      <c r="G561" s="28"/>
    </row>
    <row r="562" spans="1:7" x14ac:dyDescent="0.25">
      <c r="A562" s="451"/>
      <c r="B562" s="451"/>
      <c r="C562" s="452"/>
      <c r="D562" s="451"/>
      <c r="E562" s="452"/>
      <c r="F562" s="451"/>
      <c r="G562" s="28"/>
    </row>
    <row r="563" spans="1:7" x14ac:dyDescent="0.25">
      <c r="A563" s="451"/>
      <c r="B563" s="451"/>
      <c r="C563" s="452"/>
      <c r="D563" s="451"/>
      <c r="E563" s="452"/>
      <c r="F563" s="451"/>
      <c r="G563" s="28"/>
    </row>
    <row r="564" spans="1:7" x14ac:dyDescent="0.25">
      <c r="A564" s="451"/>
      <c r="B564" s="451"/>
      <c r="C564" s="452"/>
      <c r="D564" s="451"/>
      <c r="E564" s="452"/>
      <c r="F564" s="451"/>
      <c r="G564" s="28"/>
    </row>
    <row r="565" spans="1:7" x14ac:dyDescent="0.25">
      <c r="A565" s="451"/>
      <c r="B565" s="451"/>
      <c r="C565" s="452"/>
      <c r="D565" s="451"/>
      <c r="E565" s="452"/>
      <c r="F565" s="451"/>
      <c r="G565" s="28"/>
    </row>
    <row r="566" spans="1:7" x14ac:dyDescent="0.25">
      <c r="A566" s="451"/>
      <c r="B566" s="451"/>
      <c r="C566" s="452"/>
      <c r="D566" s="451"/>
      <c r="E566" s="452"/>
      <c r="F566" s="451"/>
      <c r="G566" s="28"/>
    </row>
    <row r="567" spans="1:7" x14ac:dyDescent="0.25">
      <c r="A567" s="451"/>
      <c r="B567" s="451"/>
      <c r="C567" s="452"/>
      <c r="D567" s="451"/>
      <c r="E567" s="452"/>
      <c r="F567" s="451"/>
      <c r="G567" s="28"/>
    </row>
    <row r="568" spans="1:7" x14ac:dyDescent="0.25">
      <c r="A568" s="451"/>
      <c r="B568" s="451"/>
      <c r="C568" s="452"/>
      <c r="D568" s="451"/>
      <c r="E568" s="452"/>
      <c r="F568" s="451"/>
      <c r="G568" s="28"/>
    </row>
    <row r="569" spans="1:7" x14ac:dyDescent="0.25">
      <c r="A569" s="451"/>
      <c r="B569" s="451"/>
      <c r="C569" s="452"/>
      <c r="D569" s="451"/>
      <c r="E569" s="452"/>
      <c r="F569" s="451"/>
      <c r="G569" s="28"/>
    </row>
    <row r="570" spans="1:7" x14ac:dyDescent="0.25">
      <c r="A570" s="451"/>
      <c r="B570" s="451"/>
      <c r="C570" s="452"/>
      <c r="D570" s="451"/>
      <c r="E570" s="452"/>
      <c r="F570" s="451"/>
      <c r="G570" s="28"/>
    </row>
    <row r="571" spans="1:7" x14ac:dyDescent="0.25">
      <c r="A571" s="451"/>
      <c r="B571" s="451"/>
      <c r="C571" s="452"/>
      <c r="D571" s="451"/>
      <c r="E571" s="452"/>
      <c r="F571" s="451"/>
      <c r="G571" s="28"/>
    </row>
    <row r="572" spans="1:7" x14ac:dyDescent="0.25">
      <c r="A572" s="451"/>
      <c r="B572" s="451"/>
      <c r="C572" s="452"/>
      <c r="D572" s="451"/>
      <c r="E572" s="452"/>
      <c r="F572" s="451"/>
      <c r="G572" s="28"/>
    </row>
    <row r="573" spans="1:7" x14ac:dyDescent="0.25">
      <c r="A573" s="451"/>
      <c r="B573" s="451"/>
      <c r="C573" s="452"/>
      <c r="D573" s="451"/>
      <c r="E573" s="452"/>
      <c r="F573" s="451"/>
      <c r="G573" s="28"/>
    </row>
    <row r="574" spans="1:7" x14ac:dyDescent="0.25">
      <c r="A574" s="451"/>
      <c r="B574" s="451"/>
      <c r="C574" s="452"/>
      <c r="D574" s="451"/>
      <c r="E574" s="452"/>
      <c r="F574" s="451"/>
      <c r="G574" s="28"/>
    </row>
    <row r="575" spans="1:7" x14ac:dyDescent="0.25">
      <c r="A575" s="451"/>
      <c r="B575" s="451"/>
      <c r="C575" s="452"/>
      <c r="D575" s="451"/>
      <c r="E575" s="452"/>
      <c r="F575" s="451"/>
      <c r="G575" s="28"/>
    </row>
    <row r="576" spans="1:7" x14ac:dyDescent="0.25">
      <c r="A576" s="451"/>
      <c r="B576" s="451"/>
      <c r="C576" s="452"/>
      <c r="D576" s="451"/>
      <c r="E576" s="452"/>
      <c r="F576" s="451"/>
      <c r="G576" s="28"/>
    </row>
    <row r="577" spans="1:7" x14ac:dyDescent="0.25">
      <c r="A577" s="451"/>
      <c r="B577" s="451"/>
      <c r="C577" s="452"/>
      <c r="D577" s="451"/>
      <c r="E577" s="452"/>
      <c r="F577" s="451"/>
      <c r="G577" s="28"/>
    </row>
    <row r="578" spans="1:7" x14ac:dyDescent="0.25">
      <c r="A578" s="451"/>
      <c r="B578" s="451"/>
      <c r="C578" s="452"/>
      <c r="D578" s="451"/>
      <c r="E578" s="452"/>
      <c r="F578" s="451"/>
      <c r="G578" s="28"/>
    </row>
    <row r="579" spans="1:7" x14ac:dyDescent="0.25">
      <c r="A579" s="451"/>
      <c r="B579" s="451"/>
      <c r="C579" s="452"/>
      <c r="D579" s="451"/>
      <c r="E579" s="452"/>
      <c r="F579" s="451"/>
      <c r="G579" s="28"/>
    </row>
    <row r="580" spans="1:7" x14ac:dyDescent="0.25">
      <c r="A580" s="451"/>
      <c r="B580" s="451"/>
      <c r="C580" s="452"/>
      <c r="D580" s="451"/>
      <c r="E580" s="452"/>
      <c r="F580" s="451"/>
      <c r="G580" s="28"/>
    </row>
    <row r="581" spans="1:7" x14ac:dyDescent="0.25">
      <c r="A581" s="451"/>
      <c r="B581" s="451"/>
      <c r="C581" s="452"/>
      <c r="D581" s="451"/>
      <c r="E581" s="452"/>
      <c r="F581" s="451"/>
      <c r="G581" s="28"/>
    </row>
    <row r="582" spans="1:7" x14ac:dyDescent="0.25">
      <c r="A582" s="451"/>
      <c r="B582" s="451"/>
      <c r="C582" s="452"/>
      <c r="D582" s="451"/>
      <c r="E582" s="452"/>
      <c r="F582" s="451"/>
      <c r="G582" s="28"/>
    </row>
    <row r="583" spans="1:7" x14ac:dyDescent="0.25">
      <c r="A583" s="451"/>
      <c r="B583" s="451"/>
      <c r="C583" s="452"/>
      <c r="D583" s="451"/>
      <c r="E583" s="452"/>
      <c r="F583" s="451"/>
      <c r="G583" s="28"/>
    </row>
    <row r="584" spans="1:7" x14ac:dyDescent="0.25">
      <c r="A584" s="451"/>
      <c r="B584" s="451"/>
      <c r="C584" s="452"/>
      <c r="D584" s="451"/>
      <c r="E584" s="452"/>
      <c r="F584" s="451"/>
      <c r="G584" s="28"/>
    </row>
    <row r="585" spans="1:7" x14ac:dyDescent="0.25">
      <c r="A585" s="451"/>
      <c r="B585" s="451"/>
      <c r="C585" s="452"/>
      <c r="D585" s="451"/>
      <c r="E585" s="452"/>
      <c r="F585" s="451"/>
      <c r="G585" s="28"/>
    </row>
    <row r="586" spans="1:7" x14ac:dyDescent="0.25">
      <c r="A586" s="451"/>
      <c r="B586" s="451"/>
      <c r="C586" s="452"/>
      <c r="D586" s="451"/>
      <c r="E586" s="452"/>
      <c r="F586" s="451"/>
      <c r="G586" s="28"/>
    </row>
    <row r="587" spans="1:7" x14ac:dyDescent="0.25">
      <c r="A587" s="451"/>
      <c r="B587" s="451"/>
      <c r="C587" s="452"/>
      <c r="D587" s="451"/>
      <c r="E587" s="452"/>
      <c r="F587" s="451"/>
      <c r="G587" s="28"/>
    </row>
    <row r="588" spans="1:7" x14ac:dyDescent="0.25">
      <c r="A588" s="451"/>
      <c r="B588" s="451"/>
      <c r="C588" s="452"/>
      <c r="D588" s="451"/>
      <c r="E588" s="452"/>
      <c r="F588" s="451"/>
      <c r="G588" s="28"/>
    </row>
    <row r="589" spans="1:7" x14ac:dyDescent="0.25">
      <c r="A589" s="451"/>
      <c r="B589" s="451"/>
      <c r="C589" s="452"/>
      <c r="D589" s="451"/>
      <c r="E589" s="452"/>
      <c r="F589" s="451"/>
      <c r="G589" s="28"/>
    </row>
    <row r="590" spans="1:7" x14ac:dyDescent="0.25">
      <c r="A590" s="451"/>
      <c r="B590" s="451"/>
      <c r="C590" s="452"/>
      <c r="D590" s="451"/>
      <c r="E590" s="452"/>
      <c r="F590" s="451"/>
      <c r="G590" s="28"/>
    </row>
    <row r="591" spans="1:7" x14ac:dyDescent="0.25">
      <c r="A591" s="451"/>
      <c r="B591" s="451"/>
      <c r="C591" s="452"/>
      <c r="D591" s="451"/>
      <c r="E591" s="452"/>
      <c r="F591" s="451"/>
      <c r="G591" s="28"/>
    </row>
    <row r="592" spans="1:7" x14ac:dyDescent="0.25">
      <c r="A592" s="451"/>
      <c r="B592" s="451"/>
      <c r="C592" s="452"/>
      <c r="D592" s="451"/>
      <c r="E592" s="452"/>
      <c r="F592" s="451"/>
      <c r="G592" s="28"/>
    </row>
    <row r="593" spans="1:7" x14ac:dyDescent="0.25">
      <c r="A593" s="451"/>
      <c r="B593" s="451"/>
      <c r="C593" s="452"/>
      <c r="D593" s="451"/>
      <c r="E593" s="452"/>
      <c r="F593" s="451"/>
      <c r="G593" s="28"/>
    </row>
    <row r="594" spans="1:7" x14ac:dyDescent="0.25">
      <c r="A594" s="451"/>
      <c r="B594" s="451"/>
      <c r="C594" s="452"/>
      <c r="D594" s="451"/>
      <c r="E594" s="452"/>
      <c r="F594" s="451"/>
      <c r="G594" s="28"/>
    </row>
    <row r="595" spans="1:7" x14ac:dyDescent="0.25">
      <c r="A595" s="451"/>
      <c r="B595" s="451"/>
      <c r="C595" s="452"/>
      <c r="D595" s="451"/>
      <c r="E595" s="452"/>
      <c r="F595" s="451"/>
      <c r="G595" s="28"/>
    </row>
    <row r="596" spans="1:7" x14ac:dyDescent="0.25">
      <c r="A596" s="451"/>
      <c r="B596" s="451"/>
      <c r="C596" s="452"/>
      <c r="D596" s="451"/>
      <c r="E596" s="452"/>
      <c r="F596" s="451"/>
      <c r="G596" s="28"/>
    </row>
    <row r="597" spans="1:7" x14ac:dyDescent="0.25">
      <c r="A597" s="451"/>
      <c r="B597" s="451"/>
      <c r="C597" s="452"/>
      <c r="D597" s="451"/>
      <c r="E597" s="452"/>
      <c r="F597" s="451"/>
      <c r="G597" s="28"/>
    </row>
    <row r="598" spans="1:7" x14ac:dyDescent="0.25">
      <c r="A598" s="451"/>
      <c r="B598" s="451"/>
      <c r="C598" s="452"/>
      <c r="D598" s="451"/>
      <c r="E598" s="452"/>
      <c r="F598" s="451"/>
      <c r="G598" s="28"/>
    </row>
    <row r="599" spans="1:7" x14ac:dyDescent="0.25">
      <c r="A599" s="451"/>
      <c r="B599" s="451"/>
      <c r="C599" s="452"/>
      <c r="D599" s="451"/>
      <c r="E599" s="452"/>
      <c r="F599" s="451"/>
      <c r="G599" s="28"/>
    </row>
    <row r="600" spans="1:7" x14ac:dyDescent="0.25">
      <c r="A600" s="451"/>
      <c r="B600" s="451"/>
      <c r="C600" s="452"/>
      <c r="D600" s="451"/>
      <c r="E600" s="452"/>
      <c r="F600" s="451"/>
      <c r="G600" s="28"/>
    </row>
    <row r="601" spans="1:7" x14ac:dyDescent="0.25">
      <c r="A601" s="451"/>
      <c r="B601" s="451"/>
      <c r="C601" s="452"/>
      <c r="D601" s="451"/>
      <c r="E601" s="452"/>
      <c r="F601" s="451"/>
      <c r="G601" s="28"/>
    </row>
    <row r="602" spans="1:7" x14ac:dyDescent="0.25">
      <c r="A602" s="451"/>
      <c r="B602" s="451"/>
      <c r="C602" s="452"/>
      <c r="D602" s="451"/>
      <c r="E602" s="452"/>
      <c r="F602" s="451"/>
      <c r="G602" s="28"/>
    </row>
    <row r="603" spans="1:7" x14ac:dyDescent="0.25">
      <c r="A603" s="451"/>
      <c r="B603" s="451"/>
      <c r="C603" s="452"/>
      <c r="D603" s="451"/>
      <c r="E603" s="452"/>
      <c r="F603" s="451"/>
      <c r="G603" s="28"/>
    </row>
    <row r="604" spans="1:7" x14ac:dyDescent="0.25">
      <c r="A604" s="451"/>
      <c r="B604" s="451"/>
      <c r="C604" s="452"/>
      <c r="D604" s="451"/>
      <c r="E604" s="452"/>
      <c r="F604" s="451"/>
      <c r="G604" s="28"/>
    </row>
    <row r="605" spans="1:7" x14ac:dyDescent="0.25">
      <c r="A605" s="451"/>
      <c r="B605" s="451"/>
      <c r="C605" s="452"/>
      <c r="D605" s="451"/>
      <c r="E605" s="452"/>
      <c r="F605" s="451"/>
      <c r="G605" s="28"/>
    </row>
    <row r="606" spans="1:7" x14ac:dyDescent="0.25">
      <c r="A606" s="451"/>
      <c r="B606" s="451"/>
      <c r="C606" s="452"/>
      <c r="D606" s="451"/>
      <c r="E606" s="452"/>
      <c r="F606" s="451"/>
      <c r="G606" s="28"/>
    </row>
    <row r="607" spans="1:7" x14ac:dyDescent="0.25">
      <c r="A607" s="451"/>
      <c r="B607" s="451"/>
      <c r="C607" s="452"/>
      <c r="D607" s="451"/>
      <c r="E607" s="452"/>
      <c r="F607" s="451"/>
      <c r="G607" s="28"/>
    </row>
    <row r="608" spans="1:7" x14ac:dyDescent="0.25">
      <c r="A608" s="451"/>
      <c r="B608" s="451"/>
      <c r="C608" s="452"/>
      <c r="D608" s="451"/>
      <c r="E608" s="452"/>
      <c r="F608" s="451"/>
      <c r="G608" s="28"/>
    </row>
    <row r="609" spans="1:7" x14ac:dyDescent="0.25">
      <c r="A609" s="451"/>
      <c r="B609" s="451"/>
      <c r="C609" s="452"/>
      <c r="D609" s="451"/>
      <c r="E609" s="452"/>
      <c r="F609" s="451"/>
      <c r="G609" s="28"/>
    </row>
    <row r="610" spans="1:7" x14ac:dyDescent="0.25">
      <c r="A610" s="451"/>
      <c r="B610" s="451"/>
      <c r="C610" s="452"/>
      <c r="D610" s="451"/>
      <c r="E610" s="452"/>
      <c r="F610" s="451"/>
      <c r="G610" s="28"/>
    </row>
    <row r="611" spans="1:7" x14ac:dyDescent="0.25">
      <c r="A611" s="451"/>
      <c r="B611" s="451"/>
      <c r="C611" s="452"/>
      <c r="D611" s="451"/>
      <c r="E611" s="452"/>
      <c r="F611" s="451"/>
      <c r="G611" s="28"/>
    </row>
    <row r="612" spans="1:7" x14ac:dyDescent="0.25">
      <c r="A612" s="451"/>
      <c r="B612" s="451"/>
      <c r="C612" s="452"/>
      <c r="D612" s="451"/>
      <c r="E612" s="452"/>
      <c r="F612" s="451"/>
      <c r="G612" s="28"/>
    </row>
    <row r="613" spans="1:7" x14ac:dyDescent="0.25">
      <c r="A613" s="451"/>
      <c r="B613" s="451"/>
      <c r="C613" s="452"/>
      <c r="D613" s="451"/>
      <c r="E613" s="452"/>
      <c r="F613" s="451"/>
      <c r="G613" s="28"/>
    </row>
    <row r="614" spans="1:7" x14ac:dyDescent="0.25">
      <c r="A614" s="451"/>
      <c r="B614" s="451"/>
      <c r="C614" s="452"/>
      <c r="D614" s="451"/>
      <c r="E614" s="452"/>
      <c r="F614" s="451"/>
      <c r="G614" s="28"/>
    </row>
    <row r="615" spans="1:7" x14ac:dyDescent="0.25">
      <c r="A615" s="451"/>
      <c r="B615" s="451"/>
      <c r="C615" s="452"/>
      <c r="D615" s="451"/>
      <c r="E615" s="452"/>
      <c r="F615" s="451"/>
      <c r="G615" s="28"/>
    </row>
    <row r="616" spans="1:7" x14ac:dyDescent="0.25">
      <c r="A616" s="451"/>
      <c r="B616" s="451"/>
      <c r="C616" s="452"/>
      <c r="D616" s="451"/>
      <c r="E616" s="452"/>
      <c r="F616" s="451"/>
      <c r="G616" s="28"/>
    </row>
    <row r="617" spans="1:7" x14ac:dyDescent="0.25">
      <c r="A617" s="451"/>
      <c r="B617" s="451"/>
      <c r="C617" s="452"/>
      <c r="D617" s="451"/>
      <c r="E617" s="452"/>
      <c r="F617" s="451"/>
      <c r="G617" s="28"/>
    </row>
    <row r="618" spans="1:7" x14ac:dyDescent="0.25">
      <c r="A618" s="451"/>
      <c r="B618" s="451"/>
      <c r="C618" s="452"/>
      <c r="D618" s="451"/>
      <c r="E618" s="452"/>
      <c r="F618" s="451"/>
      <c r="G618" s="28"/>
    </row>
    <row r="619" spans="1:7" x14ac:dyDescent="0.25">
      <c r="A619" s="451"/>
      <c r="B619" s="451"/>
      <c r="C619" s="452"/>
      <c r="D619" s="451"/>
      <c r="E619" s="452"/>
      <c r="F619" s="451"/>
      <c r="G619" s="28"/>
    </row>
    <row r="620" spans="1:7" x14ac:dyDescent="0.25">
      <c r="A620" s="451"/>
      <c r="B620" s="451"/>
      <c r="C620" s="452"/>
      <c r="D620" s="451"/>
      <c r="E620" s="452"/>
      <c r="F620" s="451"/>
      <c r="G620" s="28"/>
    </row>
    <row r="621" spans="1:7" x14ac:dyDescent="0.25">
      <c r="A621" s="451"/>
      <c r="B621" s="451"/>
      <c r="C621" s="452"/>
      <c r="D621" s="451"/>
      <c r="E621" s="452"/>
      <c r="F621" s="451"/>
      <c r="G621" s="28"/>
    </row>
    <row r="622" spans="1:7" x14ac:dyDescent="0.25">
      <c r="A622" s="451"/>
      <c r="B622" s="451"/>
      <c r="C622" s="452"/>
      <c r="D622" s="451"/>
      <c r="E622" s="452"/>
      <c r="F622" s="451"/>
      <c r="G622" s="28"/>
    </row>
    <row r="623" spans="1:7" x14ac:dyDescent="0.25">
      <c r="A623" s="451"/>
      <c r="B623" s="451"/>
      <c r="C623" s="452"/>
      <c r="D623" s="451"/>
      <c r="E623" s="452"/>
      <c r="F623" s="451"/>
      <c r="G623" s="28"/>
    </row>
    <row r="624" spans="1:7" x14ac:dyDescent="0.25">
      <c r="A624" s="451"/>
      <c r="B624" s="451"/>
      <c r="C624" s="452"/>
      <c r="D624" s="451"/>
      <c r="E624" s="452"/>
      <c r="F624" s="451"/>
      <c r="G624" s="28"/>
    </row>
    <row r="625" spans="1:7" x14ac:dyDescent="0.25">
      <c r="A625" s="451"/>
      <c r="B625" s="451"/>
      <c r="C625" s="452"/>
      <c r="D625" s="451"/>
      <c r="E625" s="452"/>
      <c r="F625" s="451"/>
      <c r="G625" s="28"/>
    </row>
    <row r="626" spans="1:7" x14ac:dyDescent="0.25">
      <c r="A626" s="451"/>
      <c r="B626" s="451"/>
      <c r="C626" s="452"/>
      <c r="D626" s="451"/>
      <c r="E626" s="452"/>
      <c r="F626" s="451"/>
      <c r="G626" s="28"/>
    </row>
    <row r="627" spans="1:7" x14ac:dyDescent="0.25">
      <c r="A627" s="451"/>
      <c r="B627" s="451"/>
      <c r="C627" s="452"/>
      <c r="D627" s="451"/>
      <c r="E627" s="452"/>
      <c r="F627" s="451"/>
      <c r="G627" s="28"/>
    </row>
    <row r="628" spans="1:7" x14ac:dyDescent="0.25">
      <c r="A628" s="451"/>
      <c r="B628" s="451"/>
      <c r="C628" s="452"/>
      <c r="D628" s="451"/>
      <c r="E628" s="452"/>
      <c r="F628" s="451"/>
      <c r="G628" s="28"/>
    </row>
    <row r="629" spans="1:7" x14ac:dyDescent="0.25">
      <c r="A629" s="451"/>
      <c r="B629" s="451"/>
      <c r="C629" s="452"/>
      <c r="D629" s="451"/>
      <c r="E629" s="452"/>
      <c r="F629" s="451"/>
      <c r="G629" s="28"/>
    </row>
    <row r="630" spans="1:7" x14ac:dyDescent="0.25">
      <c r="A630" s="451"/>
      <c r="B630" s="451"/>
      <c r="C630" s="452"/>
      <c r="D630" s="451"/>
      <c r="E630" s="452"/>
      <c r="F630" s="451"/>
      <c r="G630" s="28"/>
    </row>
    <row r="631" spans="1:7" x14ac:dyDescent="0.25">
      <c r="A631" s="451"/>
      <c r="B631" s="451"/>
      <c r="C631" s="452"/>
      <c r="D631" s="451"/>
      <c r="E631" s="452"/>
      <c r="F631" s="451"/>
      <c r="G631" s="28"/>
    </row>
    <row r="632" spans="1:7" x14ac:dyDescent="0.25">
      <c r="A632" s="451"/>
      <c r="B632" s="451"/>
      <c r="C632" s="452"/>
      <c r="D632" s="451"/>
      <c r="E632" s="452"/>
      <c r="F632" s="451"/>
      <c r="G632" s="28"/>
    </row>
    <row r="633" spans="1:7" x14ac:dyDescent="0.25">
      <c r="A633" s="451"/>
      <c r="B633" s="451"/>
      <c r="C633" s="452"/>
      <c r="D633" s="451"/>
      <c r="E633" s="452"/>
      <c r="F633" s="451"/>
      <c r="G633" s="28"/>
    </row>
    <row r="634" spans="1:7" x14ac:dyDescent="0.25">
      <c r="A634" s="451"/>
      <c r="B634" s="451"/>
      <c r="C634" s="452"/>
      <c r="D634" s="451"/>
      <c r="E634" s="452"/>
      <c r="F634" s="451"/>
      <c r="G634" s="28"/>
    </row>
    <row r="635" spans="1:7" x14ac:dyDescent="0.25">
      <c r="A635" s="451"/>
      <c r="B635" s="451"/>
      <c r="C635" s="452"/>
      <c r="D635" s="451"/>
      <c r="E635" s="452"/>
      <c r="F635" s="451"/>
      <c r="G635" s="28"/>
    </row>
    <row r="636" spans="1:7" x14ac:dyDescent="0.25">
      <c r="A636" s="451"/>
      <c r="B636" s="451"/>
      <c r="C636" s="452"/>
      <c r="D636" s="451"/>
      <c r="E636" s="452"/>
      <c r="F636" s="451"/>
      <c r="G636" s="28"/>
    </row>
    <row r="637" spans="1:7" x14ac:dyDescent="0.25">
      <c r="A637" s="451"/>
      <c r="B637" s="451"/>
      <c r="C637" s="452"/>
      <c r="D637" s="451"/>
      <c r="E637" s="452"/>
      <c r="F637" s="451"/>
      <c r="G637" s="28"/>
    </row>
    <row r="638" spans="1:7" x14ac:dyDescent="0.25">
      <c r="A638" s="451"/>
      <c r="B638" s="451"/>
      <c r="C638" s="452"/>
      <c r="D638" s="451"/>
      <c r="E638" s="452"/>
      <c r="F638" s="451"/>
      <c r="G638" s="28"/>
    </row>
    <row r="639" spans="1:7" x14ac:dyDescent="0.25">
      <c r="A639" s="451"/>
      <c r="B639" s="451"/>
      <c r="C639" s="452"/>
      <c r="D639" s="451"/>
      <c r="E639" s="452"/>
      <c r="F639" s="451"/>
      <c r="G639" s="28"/>
    </row>
    <row r="640" spans="1:7" x14ac:dyDescent="0.25">
      <c r="A640" s="451"/>
      <c r="B640" s="451"/>
      <c r="C640" s="452"/>
      <c r="D640" s="451"/>
      <c r="E640" s="452"/>
      <c r="F640" s="451"/>
      <c r="G640" s="28"/>
    </row>
    <row r="641" spans="1:7" x14ac:dyDescent="0.25">
      <c r="A641" s="451"/>
      <c r="B641" s="451"/>
      <c r="C641" s="452"/>
      <c r="D641" s="451"/>
      <c r="E641" s="452"/>
      <c r="F641" s="451"/>
      <c r="G641" s="28"/>
    </row>
    <row r="642" spans="1:7" x14ac:dyDescent="0.25">
      <c r="A642" s="451"/>
      <c r="B642" s="451"/>
      <c r="C642" s="452"/>
      <c r="D642" s="451"/>
      <c r="E642" s="452"/>
      <c r="F642" s="451"/>
      <c r="G642" s="28"/>
    </row>
    <row r="643" spans="1:7" x14ac:dyDescent="0.25">
      <c r="A643" s="451"/>
      <c r="B643" s="451"/>
      <c r="C643" s="452"/>
      <c r="D643" s="451"/>
      <c r="E643" s="452"/>
      <c r="F643" s="451"/>
      <c r="G643" s="28"/>
    </row>
    <row r="644" spans="1:7" x14ac:dyDescent="0.25">
      <c r="A644" s="451"/>
      <c r="B644" s="451"/>
      <c r="C644" s="452"/>
      <c r="D644" s="451"/>
      <c r="E644" s="452"/>
      <c r="F644" s="451"/>
      <c r="G644" s="28"/>
    </row>
    <row r="645" spans="1:7" x14ac:dyDescent="0.25">
      <c r="A645" s="451"/>
      <c r="B645" s="451"/>
      <c r="C645" s="452"/>
      <c r="D645" s="451"/>
      <c r="E645" s="452"/>
      <c r="F645" s="451"/>
      <c r="G645" s="28"/>
    </row>
    <row r="646" spans="1:7" x14ac:dyDescent="0.25">
      <c r="A646" s="451"/>
      <c r="B646" s="451"/>
      <c r="C646" s="452"/>
      <c r="D646" s="451"/>
      <c r="E646" s="452"/>
      <c r="F646" s="451"/>
      <c r="G646" s="28"/>
    </row>
    <row r="647" spans="1:7" x14ac:dyDescent="0.25">
      <c r="A647" s="451"/>
      <c r="B647" s="451"/>
      <c r="C647" s="452"/>
      <c r="D647" s="451"/>
      <c r="E647" s="452"/>
      <c r="F647" s="451"/>
      <c r="G647" s="28"/>
    </row>
    <row r="648" spans="1:7" x14ac:dyDescent="0.25">
      <c r="A648" s="451"/>
      <c r="B648" s="451"/>
      <c r="C648" s="452"/>
      <c r="D648" s="451"/>
      <c r="E648" s="452"/>
      <c r="F648" s="451"/>
      <c r="G648" s="28"/>
    </row>
    <row r="649" spans="1:7" x14ac:dyDescent="0.25">
      <c r="A649" s="451"/>
      <c r="B649" s="451"/>
      <c r="C649" s="452"/>
      <c r="D649" s="451"/>
      <c r="E649" s="452"/>
      <c r="F649" s="451"/>
      <c r="G649" s="28"/>
    </row>
    <row r="650" spans="1:7" x14ac:dyDescent="0.25">
      <c r="A650" s="451"/>
      <c r="B650" s="451"/>
      <c r="C650" s="452"/>
      <c r="D650" s="451"/>
      <c r="E650" s="452"/>
      <c r="F650" s="451"/>
      <c r="G650" s="28"/>
    </row>
    <row r="651" spans="1:7" x14ac:dyDescent="0.25">
      <c r="A651" s="451"/>
      <c r="B651" s="451"/>
      <c r="C651" s="452"/>
      <c r="D651" s="451"/>
      <c r="E651" s="452"/>
      <c r="F651" s="451"/>
      <c r="G651" s="28"/>
    </row>
    <row r="652" spans="1:7" x14ac:dyDescent="0.25">
      <c r="A652" s="451"/>
      <c r="B652" s="451"/>
      <c r="C652" s="452"/>
      <c r="D652" s="451"/>
      <c r="E652" s="452"/>
      <c r="F652" s="451"/>
      <c r="G652" s="28"/>
    </row>
    <row r="653" spans="1:7" x14ac:dyDescent="0.25">
      <c r="A653" s="451"/>
      <c r="B653" s="451"/>
      <c r="C653" s="452"/>
      <c r="D653" s="451"/>
      <c r="E653" s="452"/>
      <c r="F653" s="451"/>
      <c r="G653" s="28"/>
    </row>
    <row r="654" spans="1:7" x14ac:dyDescent="0.25">
      <c r="A654" s="451"/>
      <c r="B654" s="451"/>
      <c r="C654" s="452"/>
      <c r="D654" s="451"/>
      <c r="E654" s="452"/>
      <c r="F654" s="451"/>
      <c r="G654" s="28"/>
    </row>
    <row r="655" spans="1:7" x14ac:dyDescent="0.25">
      <c r="A655" s="451"/>
      <c r="B655" s="451"/>
      <c r="C655" s="452"/>
      <c r="D655" s="451"/>
      <c r="E655" s="452"/>
      <c r="F655" s="451"/>
      <c r="G655" s="28"/>
    </row>
    <row r="656" spans="1:7" x14ac:dyDescent="0.25">
      <c r="A656" s="451"/>
      <c r="B656" s="451"/>
      <c r="C656" s="452"/>
      <c r="D656" s="451"/>
      <c r="E656" s="452"/>
      <c r="F656" s="451"/>
      <c r="G656" s="28"/>
    </row>
    <row r="657" spans="1:7" x14ac:dyDescent="0.25">
      <c r="A657" s="451"/>
      <c r="B657" s="451"/>
      <c r="C657" s="452"/>
      <c r="D657" s="451"/>
      <c r="E657" s="452"/>
      <c r="F657" s="451"/>
      <c r="G657" s="28"/>
    </row>
    <row r="658" spans="1:7" x14ac:dyDescent="0.25">
      <c r="A658" s="451"/>
      <c r="B658" s="451"/>
      <c r="C658" s="452"/>
      <c r="D658" s="451"/>
      <c r="E658" s="452"/>
      <c r="F658" s="451"/>
      <c r="G658" s="28"/>
    </row>
    <row r="659" spans="1:7" x14ac:dyDescent="0.25">
      <c r="A659" s="451"/>
      <c r="B659" s="451"/>
      <c r="C659" s="452"/>
      <c r="D659" s="451"/>
      <c r="E659" s="452"/>
      <c r="F659" s="451"/>
      <c r="G659" s="28"/>
    </row>
    <row r="660" spans="1:7" x14ac:dyDescent="0.25">
      <c r="A660" s="451"/>
      <c r="B660" s="451"/>
      <c r="C660" s="452"/>
      <c r="D660" s="451"/>
      <c r="E660" s="452"/>
      <c r="F660" s="451"/>
      <c r="G660" s="28"/>
    </row>
    <row r="661" spans="1:7" x14ac:dyDescent="0.25">
      <c r="A661" s="451"/>
      <c r="B661" s="451"/>
      <c r="C661" s="452"/>
      <c r="D661" s="451"/>
      <c r="E661" s="452"/>
      <c r="F661" s="451"/>
      <c r="G661" s="28"/>
    </row>
    <row r="662" spans="1:7" x14ac:dyDescent="0.25">
      <c r="A662" s="451"/>
      <c r="B662" s="451"/>
      <c r="C662" s="452"/>
      <c r="D662" s="451"/>
      <c r="E662" s="452"/>
      <c r="F662" s="451"/>
      <c r="G662" s="28"/>
    </row>
    <row r="663" spans="1:7" x14ac:dyDescent="0.25">
      <c r="A663" s="451"/>
      <c r="B663" s="451"/>
      <c r="C663" s="452"/>
      <c r="D663" s="451"/>
      <c r="E663" s="452"/>
      <c r="F663" s="451"/>
      <c r="G663" s="28"/>
    </row>
    <row r="664" spans="1:7" x14ac:dyDescent="0.25">
      <c r="A664" s="451"/>
      <c r="B664" s="451"/>
      <c r="C664" s="452"/>
      <c r="D664" s="451"/>
      <c r="E664" s="452"/>
      <c r="F664" s="451"/>
      <c r="G664" s="28"/>
    </row>
    <row r="665" spans="1:7" x14ac:dyDescent="0.25">
      <c r="A665" s="451"/>
      <c r="B665" s="451"/>
      <c r="C665" s="452"/>
      <c r="D665" s="451"/>
      <c r="E665" s="452"/>
      <c r="F665" s="451"/>
      <c r="G665" s="28"/>
    </row>
    <row r="666" spans="1:7" x14ac:dyDescent="0.25">
      <c r="A666" s="451"/>
      <c r="B666" s="451"/>
      <c r="C666" s="452"/>
      <c r="D666" s="451"/>
      <c r="E666" s="452"/>
      <c r="F666" s="451"/>
      <c r="G666" s="28"/>
    </row>
    <row r="667" spans="1:7" x14ac:dyDescent="0.25">
      <c r="A667" s="451"/>
      <c r="B667" s="451"/>
      <c r="C667" s="452"/>
      <c r="D667" s="451"/>
      <c r="E667" s="452"/>
      <c r="F667" s="451"/>
      <c r="G667" s="28"/>
    </row>
    <row r="668" spans="1:7" x14ac:dyDescent="0.25">
      <c r="A668" s="451"/>
      <c r="B668" s="451"/>
      <c r="C668" s="452"/>
      <c r="D668" s="451"/>
      <c r="E668" s="452"/>
      <c r="F668" s="451"/>
      <c r="G668" s="28"/>
    </row>
    <row r="669" spans="1:7" x14ac:dyDescent="0.25">
      <c r="A669" s="451"/>
      <c r="B669" s="451"/>
      <c r="C669" s="452"/>
      <c r="D669" s="451"/>
      <c r="E669" s="452"/>
      <c r="F669" s="451"/>
      <c r="G669" s="28"/>
    </row>
    <row r="670" spans="1:7" x14ac:dyDescent="0.25">
      <c r="A670" s="451"/>
      <c r="B670" s="451"/>
      <c r="C670" s="452"/>
      <c r="D670" s="451"/>
      <c r="E670" s="452"/>
      <c r="F670" s="451"/>
      <c r="G670" s="28"/>
    </row>
    <row r="671" spans="1:7" x14ac:dyDescent="0.25">
      <c r="A671" s="451"/>
      <c r="B671" s="451"/>
      <c r="C671" s="452"/>
      <c r="D671" s="451"/>
      <c r="E671" s="452"/>
      <c r="F671" s="451"/>
      <c r="G671" s="28"/>
    </row>
    <row r="672" spans="1:7" x14ac:dyDescent="0.25">
      <c r="A672" s="451"/>
      <c r="B672" s="451"/>
      <c r="C672" s="452"/>
      <c r="D672" s="451"/>
      <c r="E672" s="452"/>
      <c r="F672" s="451"/>
      <c r="G672" s="28"/>
    </row>
    <row r="673" spans="1:7" x14ac:dyDescent="0.25">
      <c r="A673" s="451"/>
      <c r="B673" s="451"/>
      <c r="C673" s="452"/>
      <c r="D673" s="451"/>
      <c r="E673" s="452"/>
      <c r="F673" s="451"/>
      <c r="G673" s="28"/>
    </row>
    <row r="674" spans="1:7" x14ac:dyDescent="0.25">
      <c r="A674" s="451"/>
      <c r="B674" s="451"/>
      <c r="C674" s="452"/>
      <c r="D674" s="451"/>
      <c r="E674" s="452"/>
      <c r="F674" s="451"/>
      <c r="G674" s="28"/>
    </row>
    <row r="675" spans="1:7" x14ac:dyDescent="0.25">
      <c r="A675" s="451"/>
      <c r="B675" s="451"/>
      <c r="C675" s="452"/>
      <c r="D675" s="451"/>
      <c r="E675" s="452"/>
      <c r="F675" s="451"/>
      <c r="G675" s="28"/>
    </row>
    <row r="676" spans="1:7" x14ac:dyDescent="0.25">
      <c r="A676" s="451"/>
      <c r="B676" s="451"/>
      <c r="C676" s="452"/>
      <c r="D676" s="451"/>
      <c r="E676" s="452"/>
      <c r="F676" s="451"/>
      <c r="G676" s="28"/>
    </row>
    <row r="677" spans="1:7" x14ac:dyDescent="0.25">
      <c r="A677" s="451"/>
      <c r="B677" s="451"/>
      <c r="C677" s="452"/>
      <c r="D677" s="451"/>
      <c r="E677" s="452"/>
      <c r="F677" s="451"/>
      <c r="G677" s="28"/>
    </row>
    <row r="678" spans="1:7" x14ac:dyDescent="0.25">
      <c r="A678" s="451"/>
      <c r="B678" s="451"/>
      <c r="C678" s="452"/>
      <c r="D678" s="451"/>
      <c r="E678" s="452"/>
      <c r="F678" s="451"/>
      <c r="G678" s="28"/>
    </row>
    <row r="679" spans="1:7" x14ac:dyDescent="0.25">
      <c r="A679" s="451"/>
      <c r="B679" s="451"/>
      <c r="C679" s="452"/>
      <c r="D679" s="451"/>
      <c r="E679" s="452"/>
      <c r="F679" s="451"/>
      <c r="G679" s="28"/>
    </row>
    <row r="680" spans="1:7" x14ac:dyDescent="0.25">
      <c r="A680" s="451"/>
      <c r="B680" s="451"/>
      <c r="C680" s="452"/>
      <c r="D680" s="451"/>
      <c r="E680" s="452"/>
      <c r="F680" s="451"/>
      <c r="G680" s="28"/>
    </row>
    <row r="681" spans="1:7" x14ac:dyDescent="0.25">
      <c r="A681" s="451"/>
      <c r="B681" s="451"/>
      <c r="C681" s="452"/>
      <c r="D681" s="451"/>
      <c r="E681" s="452"/>
      <c r="F681" s="451"/>
      <c r="G681" s="28"/>
    </row>
    <row r="682" spans="1:7" x14ac:dyDescent="0.25">
      <c r="A682" s="451"/>
      <c r="B682" s="451"/>
      <c r="C682" s="452"/>
      <c r="D682" s="451"/>
      <c r="E682" s="452"/>
      <c r="F682" s="451"/>
      <c r="G682" s="28"/>
    </row>
    <row r="683" spans="1:7" x14ac:dyDescent="0.25">
      <c r="A683" s="451"/>
      <c r="B683" s="451"/>
      <c r="C683" s="452"/>
      <c r="D683" s="451"/>
      <c r="E683" s="452"/>
      <c r="F683" s="451"/>
      <c r="G683" s="28"/>
    </row>
    <row r="684" spans="1:7" x14ac:dyDescent="0.25">
      <c r="A684" s="451"/>
      <c r="B684" s="451"/>
      <c r="C684" s="452"/>
      <c r="D684" s="451"/>
      <c r="E684" s="452"/>
      <c r="F684" s="451"/>
      <c r="G684" s="28"/>
    </row>
    <row r="685" spans="1:7" x14ac:dyDescent="0.25">
      <c r="A685" s="451"/>
      <c r="B685" s="451"/>
      <c r="C685" s="452"/>
      <c r="D685" s="451"/>
      <c r="E685" s="452"/>
      <c r="F685" s="451"/>
      <c r="G685" s="28"/>
    </row>
    <row r="686" spans="1:7" x14ac:dyDescent="0.25">
      <c r="A686" s="451"/>
      <c r="B686" s="451"/>
      <c r="C686" s="452"/>
      <c r="D686" s="451"/>
      <c r="E686" s="452"/>
      <c r="F686" s="451"/>
      <c r="G686" s="28"/>
    </row>
    <row r="687" spans="1:7" x14ac:dyDescent="0.25">
      <c r="A687" s="451"/>
      <c r="B687" s="451"/>
      <c r="C687" s="452"/>
      <c r="D687" s="451"/>
      <c r="E687" s="452"/>
      <c r="F687" s="451"/>
      <c r="G687" s="28"/>
    </row>
    <row r="688" spans="1:7" x14ac:dyDescent="0.25">
      <c r="A688" s="451"/>
      <c r="B688" s="451"/>
      <c r="C688" s="452"/>
      <c r="D688" s="451"/>
      <c r="E688" s="452"/>
      <c r="F688" s="451"/>
      <c r="G688" s="28"/>
    </row>
    <row r="689" spans="1:7" x14ac:dyDescent="0.25">
      <c r="A689" s="451"/>
      <c r="B689" s="451"/>
      <c r="C689" s="452"/>
      <c r="D689" s="451"/>
      <c r="E689" s="452"/>
      <c r="F689" s="451"/>
      <c r="G689" s="28"/>
    </row>
    <row r="690" spans="1:7" x14ac:dyDescent="0.25">
      <c r="A690" s="451"/>
      <c r="B690" s="451"/>
      <c r="C690" s="452"/>
      <c r="D690" s="451"/>
      <c r="E690" s="452"/>
      <c r="F690" s="451"/>
      <c r="G690" s="28"/>
    </row>
    <row r="691" spans="1:7" x14ac:dyDescent="0.25">
      <c r="A691" s="451"/>
      <c r="B691" s="451"/>
      <c r="C691" s="452"/>
      <c r="D691" s="451"/>
      <c r="E691" s="452"/>
      <c r="F691" s="451"/>
      <c r="G691" s="28"/>
    </row>
    <row r="692" spans="1:7" x14ac:dyDescent="0.25">
      <c r="A692" s="451"/>
      <c r="B692" s="451"/>
      <c r="C692" s="452"/>
      <c r="D692" s="451"/>
      <c r="E692" s="452"/>
      <c r="F692" s="451"/>
      <c r="G692" s="28"/>
    </row>
    <row r="693" spans="1:7" x14ac:dyDescent="0.25">
      <c r="A693" s="451"/>
      <c r="B693" s="451"/>
      <c r="C693" s="452"/>
      <c r="D693" s="451"/>
      <c r="E693" s="452"/>
      <c r="F693" s="451"/>
      <c r="G693" s="28"/>
    </row>
    <row r="694" spans="1:7" x14ac:dyDescent="0.25">
      <c r="A694" s="451"/>
      <c r="B694" s="451"/>
      <c r="C694" s="452"/>
      <c r="D694" s="451"/>
      <c r="E694" s="452"/>
      <c r="F694" s="451"/>
      <c r="G694" s="28"/>
    </row>
    <row r="695" spans="1:7" x14ac:dyDescent="0.25">
      <c r="A695" s="451"/>
      <c r="B695" s="451"/>
      <c r="C695" s="452"/>
      <c r="D695" s="451"/>
      <c r="E695" s="452"/>
      <c r="F695" s="451"/>
      <c r="G695" s="28"/>
    </row>
    <row r="696" spans="1:7" x14ac:dyDescent="0.25">
      <c r="A696" s="451"/>
      <c r="B696" s="451"/>
      <c r="C696" s="452"/>
      <c r="D696" s="451"/>
      <c r="E696" s="452"/>
      <c r="F696" s="451"/>
      <c r="G696" s="28"/>
    </row>
    <row r="697" spans="1:7" x14ac:dyDescent="0.25">
      <c r="A697" s="451"/>
      <c r="B697" s="451"/>
      <c r="C697" s="452"/>
      <c r="D697" s="451"/>
      <c r="E697" s="452"/>
      <c r="F697" s="451"/>
      <c r="G697" s="28"/>
    </row>
    <row r="698" spans="1:7" x14ac:dyDescent="0.25">
      <c r="A698" s="451"/>
      <c r="B698" s="451"/>
      <c r="C698" s="452"/>
      <c r="D698" s="451"/>
      <c r="E698" s="452"/>
      <c r="F698" s="451"/>
      <c r="G698" s="28"/>
    </row>
    <row r="699" spans="1:7" x14ac:dyDescent="0.25">
      <c r="A699" s="451"/>
      <c r="B699" s="451"/>
      <c r="C699" s="452"/>
      <c r="D699" s="451"/>
      <c r="E699" s="452"/>
      <c r="F699" s="451"/>
      <c r="G699" s="28"/>
    </row>
    <row r="700" spans="1:7" x14ac:dyDescent="0.25">
      <c r="A700" s="451"/>
      <c r="B700" s="451"/>
      <c r="C700" s="452"/>
      <c r="D700" s="451"/>
      <c r="E700" s="452"/>
      <c r="F700" s="451"/>
      <c r="G700" s="28"/>
    </row>
    <row r="701" spans="1:7" x14ac:dyDescent="0.25">
      <c r="A701" s="451"/>
      <c r="B701" s="451"/>
      <c r="C701" s="452"/>
      <c r="D701" s="451"/>
      <c r="E701" s="452"/>
      <c r="F701" s="451"/>
      <c r="G701" s="28"/>
    </row>
    <row r="702" spans="1:7" x14ac:dyDescent="0.25">
      <c r="A702" s="451"/>
      <c r="B702" s="451"/>
      <c r="C702" s="452"/>
      <c r="D702" s="451"/>
      <c r="E702" s="452"/>
      <c r="F702" s="451"/>
      <c r="G702" s="28"/>
    </row>
    <row r="703" spans="1:7" x14ac:dyDescent="0.25">
      <c r="A703" s="451"/>
      <c r="B703" s="451"/>
      <c r="C703" s="452"/>
      <c r="D703" s="451"/>
      <c r="E703" s="452"/>
      <c r="F703" s="451"/>
      <c r="G703" s="28"/>
    </row>
    <row r="704" spans="1:7" x14ac:dyDescent="0.25">
      <c r="A704" s="451"/>
      <c r="B704" s="451"/>
      <c r="C704" s="452"/>
      <c r="D704" s="451"/>
      <c r="E704" s="452"/>
      <c r="F704" s="451"/>
      <c r="G704" s="28"/>
    </row>
    <row r="705" spans="1:7" x14ac:dyDescent="0.25">
      <c r="A705" s="451"/>
      <c r="B705" s="451"/>
      <c r="C705" s="452"/>
      <c r="D705" s="451"/>
      <c r="E705" s="452"/>
      <c r="F705" s="451"/>
      <c r="G705" s="28"/>
    </row>
    <row r="706" spans="1:7" x14ac:dyDescent="0.25">
      <c r="A706" s="451"/>
      <c r="B706" s="451"/>
      <c r="C706" s="452"/>
      <c r="D706" s="451"/>
      <c r="E706" s="452"/>
      <c r="F706" s="451"/>
      <c r="G706" s="28"/>
    </row>
    <row r="707" spans="1:7" x14ac:dyDescent="0.25">
      <c r="A707" s="451"/>
      <c r="B707" s="451"/>
      <c r="C707" s="452"/>
      <c r="D707" s="451"/>
      <c r="E707" s="452"/>
      <c r="F707" s="451"/>
      <c r="G707" s="28"/>
    </row>
    <row r="708" spans="1:7" x14ac:dyDescent="0.25">
      <c r="A708" s="451"/>
      <c r="B708" s="451"/>
      <c r="C708" s="452"/>
      <c r="D708" s="451"/>
      <c r="E708" s="452"/>
      <c r="F708" s="451"/>
      <c r="G708" s="28"/>
    </row>
    <row r="709" spans="1:7" x14ac:dyDescent="0.25">
      <c r="A709" s="451"/>
      <c r="B709" s="451"/>
      <c r="C709" s="452"/>
      <c r="D709" s="451"/>
      <c r="E709" s="452"/>
      <c r="F709" s="451"/>
      <c r="G709" s="28"/>
    </row>
    <row r="710" spans="1:7" x14ac:dyDescent="0.25">
      <c r="A710" s="451"/>
      <c r="B710" s="451"/>
      <c r="C710" s="452"/>
      <c r="D710" s="451"/>
      <c r="E710" s="452"/>
      <c r="F710" s="451"/>
      <c r="G710" s="28"/>
    </row>
    <row r="711" spans="1:7" x14ac:dyDescent="0.25">
      <c r="A711" s="451"/>
      <c r="B711" s="451"/>
      <c r="C711" s="452"/>
      <c r="D711" s="451"/>
      <c r="E711" s="452"/>
      <c r="F711" s="451"/>
      <c r="G711" s="28"/>
    </row>
    <row r="712" spans="1:7" x14ac:dyDescent="0.25">
      <c r="A712" s="451"/>
      <c r="B712" s="451"/>
      <c r="C712" s="452"/>
      <c r="D712" s="451"/>
      <c r="E712" s="452"/>
      <c r="F712" s="451"/>
      <c r="G712" s="28"/>
    </row>
    <row r="713" spans="1:7" x14ac:dyDescent="0.25">
      <c r="A713" s="451"/>
      <c r="B713" s="451"/>
      <c r="C713" s="452"/>
      <c r="D713" s="451"/>
      <c r="E713" s="452"/>
      <c r="F713" s="451"/>
      <c r="G713" s="28"/>
    </row>
    <row r="714" spans="1:7" x14ac:dyDescent="0.25">
      <c r="A714" s="451"/>
      <c r="B714" s="451"/>
      <c r="C714" s="452"/>
      <c r="D714" s="451"/>
      <c r="E714" s="452"/>
      <c r="F714" s="451"/>
      <c r="G714" s="28"/>
    </row>
    <row r="715" spans="1:7" x14ac:dyDescent="0.25">
      <c r="A715" s="451"/>
      <c r="B715" s="451"/>
      <c r="C715" s="452"/>
      <c r="D715" s="451"/>
      <c r="E715" s="452"/>
      <c r="F715" s="451"/>
      <c r="G715" s="28"/>
    </row>
    <row r="716" spans="1:7" x14ac:dyDescent="0.25">
      <c r="A716" s="451"/>
      <c r="B716" s="451"/>
      <c r="C716" s="452"/>
      <c r="D716" s="451"/>
      <c r="E716" s="452"/>
      <c r="F716" s="451"/>
      <c r="G716" s="28"/>
    </row>
    <row r="717" spans="1:7" x14ac:dyDescent="0.25">
      <c r="A717" s="451"/>
      <c r="B717" s="451"/>
      <c r="C717" s="452"/>
      <c r="D717" s="451"/>
      <c r="E717" s="452"/>
      <c r="F717" s="451"/>
      <c r="G717" s="28"/>
    </row>
    <row r="718" spans="1:7" x14ac:dyDescent="0.25">
      <c r="A718" s="451"/>
      <c r="B718" s="451"/>
      <c r="C718" s="452"/>
      <c r="D718" s="451"/>
      <c r="E718" s="452"/>
      <c r="F718" s="451"/>
      <c r="G718" s="28"/>
    </row>
    <row r="719" spans="1:7" x14ac:dyDescent="0.25">
      <c r="A719" s="451"/>
      <c r="B719" s="451"/>
      <c r="C719" s="452"/>
      <c r="D719" s="451"/>
      <c r="E719" s="452"/>
      <c r="F719" s="451"/>
      <c r="G719" s="28"/>
    </row>
    <row r="720" spans="1:7" x14ac:dyDescent="0.25">
      <c r="A720" s="451"/>
      <c r="B720" s="451"/>
      <c r="C720" s="452"/>
      <c r="D720" s="451"/>
      <c r="E720" s="452"/>
      <c r="F720" s="451"/>
      <c r="G720" s="28"/>
    </row>
    <row r="721" spans="1:7" x14ac:dyDescent="0.25">
      <c r="A721" s="451"/>
      <c r="B721" s="451"/>
      <c r="C721" s="452"/>
      <c r="D721" s="451"/>
      <c r="E721" s="452"/>
      <c r="F721" s="451"/>
      <c r="G721" s="28"/>
    </row>
    <row r="722" spans="1:7" x14ac:dyDescent="0.25">
      <c r="A722" s="451"/>
      <c r="B722" s="451"/>
      <c r="C722" s="452"/>
      <c r="D722" s="451"/>
      <c r="E722" s="452"/>
      <c r="F722" s="451"/>
      <c r="G722" s="28"/>
    </row>
    <row r="723" spans="1:7" x14ac:dyDescent="0.25">
      <c r="A723" s="451"/>
      <c r="B723" s="451"/>
      <c r="C723" s="452"/>
      <c r="D723" s="451"/>
      <c r="E723" s="452"/>
      <c r="F723" s="451"/>
      <c r="G723" s="28"/>
    </row>
    <row r="724" spans="1:7" x14ac:dyDescent="0.25">
      <c r="A724" s="451"/>
      <c r="B724" s="451"/>
      <c r="C724" s="452"/>
      <c r="D724" s="451"/>
      <c r="E724" s="452"/>
      <c r="F724" s="451"/>
      <c r="G724" s="28"/>
    </row>
    <row r="725" spans="1:7" x14ac:dyDescent="0.25">
      <c r="A725" s="451"/>
      <c r="B725" s="451"/>
      <c r="C725" s="452"/>
      <c r="D725" s="451"/>
      <c r="E725" s="452"/>
      <c r="F725" s="451"/>
      <c r="G725" s="28"/>
    </row>
    <row r="726" spans="1:7" x14ac:dyDescent="0.25">
      <c r="A726" s="451"/>
      <c r="B726" s="451"/>
      <c r="C726" s="452"/>
      <c r="D726" s="451"/>
      <c r="E726" s="452"/>
      <c r="F726" s="451"/>
      <c r="G726" s="28"/>
    </row>
    <row r="727" spans="1:7" x14ac:dyDescent="0.25">
      <c r="A727" s="451"/>
      <c r="B727" s="451"/>
      <c r="C727" s="452"/>
      <c r="D727" s="451"/>
      <c r="E727" s="452"/>
      <c r="F727" s="451"/>
      <c r="G727" s="28"/>
    </row>
    <row r="728" spans="1:7" x14ac:dyDescent="0.25">
      <c r="A728" s="451"/>
      <c r="B728" s="451"/>
      <c r="C728" s="452"/>
      <c r="D728" s="451"/>
      <c r="E728" s="452"/>
      <c r="F728" s="451"/>
      <c r="G728" s="28"/>
    </row>
    <row r="729" spans="1:7" x14ac:dyDescent="0.25">
      <c r="A729" s="451"/>
      <c r="B729" s="451"/>
      <c r="C729" s="452"/>
      <c r="D729" s="451"/>
      <c r="E729" s="452"/>
      <c r="F729" s="451"/>
      <c r="G729" s="28"/>
    </row>
    <row r="730" spans="1:7" x14ac:dyDescent="0.25">
      <c r="A730" s="451"/>
      <c r="B730" s="451"/>
      <c r="C730" s="452"/>
      <c r="D730" s="451"/>
      <c r="E730" s="452"/>
      <c r="F730" s="451"/>
      <c r="G730" s="28"/>
    </row>
    <row r="731" spans="1:7" x14ac:dyDescent="0.25">
      <c r="A731" s="451"/>
      <c r="B731" s="451"/>
      <c r="C731" s="452"/>
      <c r="D731" s="451"/>
      <c r="E731" s="452"/>
      <c r="F731" s="451"/>
      <c r="G731" s="28"/>
    </row>
    <row r="732" spans="1:7" x14ac:dyDescent="0.25">
      <c r="A732" s="451"/>
      <c r="B732" s="451"/>
      <c r="C732" s="452"/>
      <c r="D732" s="451"/>
      <c r="E732" s="452"/>
      <c r="F732" s="451"/>
      <c r="G732" s="28"/>
    </row>
    <row r="733" spans="1:7" x14ac:dyDescent="0.25">
      <c r="A733" s="451"/>
      <c r="B733" s="451"/>
      <c r="C733" s="452"/>
      <c r="D733" s="451"/>
      <c r="E733" s="452"/>
      <c r="F733" s="451"/>
      <c r="G733" s="28"/>
    </row>
    <row r="734" spans="1:7" x14ac:dyDescent="0.25">
      <c r="A734" s="451"/>
      <c r="B734" s="451"/>
      <c r="C734" s="452"/>
      <c r="D734" s="451"/>
      <c r="E734" s="452"/>
      <c r="F734" s="451"/>
      <c r="G734" s="28"/>
    </row>
    <row r="735" spans="1:7" x14ac:dyDescent="0.25">
      <c r="A735" s="451"/>
      <c r="B735" s="451"/>
      <c r="C735" s="452"/>
      <c r="D735" s="451"/>
      <c r="E735" s="452"/>
      <c r="F735" s="451"/>
      <c r="G735" s="28"/>
    </row>
    <row r="736" spans="1:7" x14ac:dyDescent="0.25">
      <c r="A736" s="451"/>
      <c r="B736" s="451"/>
      <c r="C736" s="452"/>
      <c r="D736" s="451"/>
      <c r="E736" s="452"/>
      <c r="F736" s="451"/>
      <c r="G736" s="28"/>
    </row>
    <row r="737" spans="1:7" x14ac:dyDescent="0.25">
      <c r="A737" s="451"/>
      <c r="B737" s="451"/>
      <c r="C737" s="452"/>
      <c r="D737" s="451"/>
      <c r="E737" s="452"/>
      <c r="F737" s="451"/>
      <c r="G737" s="28"/>
    </row>
    <row r="738" spans="1:7" x14ac:dyDescent="0.25">
      <c r="A738" s="451"/>
      <c r="B738" s="451"/>
      <c r="C738" s="452"/>
      <c r="D738" s="451"/>
      <c r="E738" s="452"/>
      <c r="F738" s="451"/>
      <c r="G738" s="28"/>
    </row>
    <row r="739" spans="1:7" x14ac:dyDescent="0.25">
      <c r="A739" s="451"/>
      <c r="B739" s="451"/>
      <c r="C739" s="452"/>
      <c r="D739" s="451"/>
      <c r="E739" s="452"/>
      <c r="F739" s="451"/>
      <c r="G739" s="28"/>
    </row>
    <row r="740" spans="1:7" x14ac:dyDescent="0.25">
      <c r="A740" s="451"/>
      <c r="B740" s="451"/>
      <c r="C740" s="452"/>
      <c r="D740" s="451"/>
      <c r="E740" s="452"/>
      <c r="F740" s="451"/>
      <c r="G740" s="28"/>
    </row>
    <row r="741" spans="1:7" x14ac:dyDescent="0.25">
      <c r="A741" s="451"/>
      <c r="B741" s="451"/>
      <c r="C741" s="452"/>
      <c r="D741" s="451"/>
      <c r="E741" s="452"/>
      <c r="F741" s="451"/>
      <c r="G741" s="28"/>
    </row>
    <row r="742" spans="1:7" x14ac:dyDescent="0.25">
      <c r="A742" s="451"/>
      <c r="B742" s="451"/>
      <c r="C742" s="452"/>
      <c r="D742" s="451"/>
      <c r="E742" s="452"/>
      <c r="F742" s="451"/>
      <c r="G742" s="28"/>
    </row>
    <row r="743" spans="1:7" x14ac:dyDescent="0.25">
      <c r="A743" s="451"/>
      <c r="B743" s="451"/>
      <c r="C743" s="452"/>
      <c r="D743" s="451"/>
      <c r="E743" s="452"/>
      <c r="F743" s="451"/>
      <c r="G743" s="28"/>
    </row>
    <row r="744" spans="1:7" x14ac:dyDescent="0.25">
      <c r="A744" s="451"/>
      <c r="B744" s="451"/>
      <c r="C744" s="452"/>
      <c r="D744" s="451"/>
      <c r="E744" s="452"/>
      <c r="F744" s="451"/>
      <c r="G744" s="28"/>
    </row>
    <row r="745" spans="1:7" x14ac:dyDescent="0.25">
      <c r="A745" s="451"/>
      <c r="B745" s="451"/>
      <c r="C745" s="452"/>
      <c r="D745" s="451"/>
      <c r="E745" s="452"/>
      <c r="F745" s="451"/>
      <c r="G745" s="28"/>
    </row>
    <row r="746" spans="1:7" x14ac:dyDescent="0.25">
      <c r="A746" s="451"/>
      <c r="B746" s="451"/>
      <c r="C746" s="452"/>
      <c r="D746" s="451"/>
      <c r="E746" s="452"/>
      <c r="F746" s="451"/>
      <c r="G746" s="28"/>
    </row>
    <row r="747" spans="1:7" x14ac:dyDescent="0.25">
      <c r="A747" s="451"/>
      <c r="B747" s="451"/>
      <c r="C747" s="452"/>
      <c r="D747" s="451"/>
      <c r="E747" s="452"/>
      <c r="F747" s="451"/>
      <c r="G747" s="28"/>
    </row>
    <row r="748" spans="1:7" x14ac:dyDescent="0.25">
      <c r="A748" s="451"/>
      <c r="B748" s="451"/>
      <c r="C748" s="452"/>
      <c r="D748" s="451"/>
      <c r="E748" s="452"/>
      <c r="F748" s="451"/>
      <c r="G748" s="28"/>
    </row>
    <row r="749" spans="1:7" x14ac:dyDescent="0.25">
      <c r="A749" s="451"/>
      <c r="B749" s="451"/>
      <c r="C749" s="452"/>
      <c r="D749" s="451"/>
      <c r="E749" s="452"/>
      <c r="F749" s="451"/>
      <c r="G749" s="28"/>
    </row>
    <row r="750" spans="1:7" x14ac:dyDescent="0.25">
      <c r="A750" s="451"/>
      <c r="B750" s="451"/>
      <c r="C750" s="452"/>
      <c r="D750" s="451"/>
      <c r="E750" s="452"/>
      <c r="F750" s="451"/>
      <c r="G750" s="28"/>
    </row>
    <row r="751" spans="1:7" x14ac:dyDescent="0.25">
      <c r="A751" s="451"/>
      <c r="B751" s="451"/>
      <c r="C751" s="452"/>
      <c r="D751" s="451"/>
      <c r="E751" s="452"/>
      <c r="F751" s="451"/>
      <c r="G751" s="28"/>
    </row>
    <row r="752" spans="1:7" x14ac:dyDescent="0.25">
      <c r="A752" s="451"/>
      <c r="B752" s="451"/>
      <c r="C752" s="452"/>
      <c r="D752" s="451"/>
      <c r="E752" s="452"/>
      <c r="F752" s="451"/>
      <c r="G752" s="28"/>
    </row>
    <row r="753" spans="1:7" x14ac:dyDescent="0.25">
      <c r="A753" s="451"/>
      <c r="B753" s="451"/>
      <c r="C753" s="452"/>
      <c r="D753" s="451"/>
      <c r="E753" s="452"/>
      <c r="F753" s="451"/>
      <c r="G753" s="28"/>
    </row>
    <row r="754" spans="1:7" x14ac:dyDescent="0.25">
      <c r="A754" s="451"/>
      <c r="B754" s="451"/>
      <c r="C754" s="452"/>
      <c r="D754" s="451"/>
      <c r="E754" s="452"/>
      <c r="F754" s="451"/>
      <c r="G754" s="28"/>
    </row>
    <row r="755" spans="1:7" x14ac:dyDescent="0.25">
      <c r="A755" s="451"/>
      <c r="B755" s="451"/>
      <c r="C755" s="452"/>
      <c r="D755" s="451"/>
      <c r="E755" s="452"/>
      <c r="F755" s="451"/>
      <c r="G755" s="28"/>
    </row>
    <row r="756" spans="1:7" x14ac:dyDescent="0.25">
      <c r="A756" s="451"/>
      <c r="B756" s="451"/>
      <c r="C756" s="452"/>
      <c r="D756" s="451"/>
      <c r="E756" s="452"/>
      <c r="F756" s="451"/>
      <c r="G756" s="28"/>
    </row>
    <row r="757" spans="1:7" x14ac:dyDescent="0.25">
      <c r="A757" s="451"/>
      <c r="B757" s="451"/>
      <c r="C757" s="452"/>
      <c r="D757" s="451"/>
      <c r="E757" s="452"/>
      <c r="F757" s="451"/>
      <c r="G757" s="28"/>
    </row>
    <row r="758" spans="1:7" x14ac:dyDescent="0.25">
      <c r="A758" s="451"/>
      <c r="B758" s="451"/>
      <c r="C758" s="452"/>
      <c r="D758" s="451"/>
      <c r="E758" s="452"/>
      <c r="F758" s="451"/>
      <c r="G758" s="28"/>
    </row>
    <row r="759" spans="1:7" x14ac:dyDescent="0.25">
      <c r="A759" s="451"/>
      <c r="B759" s="451"/>
      <c r="C759" s="452"/>
      <c r="D759" s="451"/>
      <c r="E759" s="452"/>
      <c r="F759" s="451"/>
      <c r="G759" s="28"/>
    </row>
    <row r="760" spans="1:7" x14ac:dyDescent="0.25">
      <c r="A760" s="451"/>
      <c r="B760" s="451"/>
      <c r="C760" s="452"/>
      <c r="D760" s="451"/>
      <c r="E760" s="452"/>
      <c r="F760" s="451"/>
      <c r="G760" s="28"/>
    </row>
    <row r="761" spans="1:7" x14ac:dyDescent="0.25">
      <c r="A761" s="451"/>
      <c r="B761" s="451"/>
      <c r="C761" s="452"/>
      <c r="D761" s="451"/>
      <c r="E761" s="452"/>
      <c r="F761" s="451"/>
      <c r="G761" s="28"/>
    </row>
    <row r="762" spans="1:7" x14ac:dyDescent="0.25">
      <c r="A762" s="451"/>
      <c r="B762" s="451"/>
      <c r="C762" s="452"/>
      <c r="D762" s="451"/>
      <c r="E762" s="452"/>
      <c r="F762" s="451"/>
      <c r="G762" s="28"/>
    </row>
    <row r="763" spans="1:7" x14ac:dyDescent="0.25">
      <c r="A763" s="451"/>
      <c r="B763" s="451"/>
      <c r="C763" s="452"/>
      <c r="D763" s="451"/>
      <c r="E763" s="452"/>
      <c r="F763" s="451"/>
      <c r="G763" s="28"/>
    </row>
    <row r="764" spans="1:7" x14ac:dyDescent="0.25">
      <c r="A764" s="451"/>
      <c r="B764" s="451"/>
      <c r="C764" s="452"/>
      <c r="D764" s="451"/>
      <c r="E764" s="452"/>
      <c r="F764" s="451"/>
      <c r="G764" s="28"/>
    </row>
    <row r="765" spans="1:7" x14ac:dyDescent="0.25">
      <c r="A765" s="451"/>
      <c r="B765" s="451"/>
      <c r="C765" s="452"/>
      <c r="D765" s="451"/>
      <c r="E765" s="452"/>
      <c r="F765" s="451"/>
      <c r="G765" s="28"/>
    </row>
    <row r="766" spans="1:7" x14ac:dyDescent="0.25">
      <c r="A766" s="451"/>
      <c r="B766" s="451"/>
      <c r="C766" s="452"/>
      <c r="D766" s="451"/>
      <c r="E766" s="452"/>
      <c r="F766" s="451"/>
      <c r="G766" s="28"/>
    </row>
    <row r="767" spans="1:7" x14ac:dyDescent="0.25">
      <c r="A767" s="451"/>
      <c r="B767" s="451"/>
      <c r="C767" s="452"/>
      <c r="D767" s="451"/>
      <c r="E767" s="452"/>
      <c r="F767" s="451"/>
      <c r="G767" s="28"/>
    </row>
    <row r="768" spans="1:7" x14ac:dyDescent="0.25">
      <c r="A768" s="451"/>
      <c r="B768" s="451"/>
      <c r="C768" s="452"/>
      <c r="D768" s="451"/>
      <c r="E768" s="452"/>
      <c r="F768" s="451"/>
      <c r="G768" s="28"/>
    </row>
    <row r="769" spans="1:7" x14ac:dyDescent="0.25">
      <c r="A769" s="451"/>
      <c r="B769" s="451"/>
      <c r="C769" s="452"/>
      <c r="D769" s="451"/>
      <c r="E769" s="452"/>
      <c r="F769" s="451"/>
      <c r="G769" s="28"/>
    </row>
    <row r="770" spans="1:7" x14ac:dyDescent="0.25">
      <c r="A770" s="451"/>
      <c r="B770" s="451"/>
      <c r="C770" s="452"/>
      <c r="D770" s="451"/>
      <c r="E770" s="452"/>
      <c r="F770" s="451"/>
      <c r="G770" s="28"/>
    </row>
    <row r="771" spans="1:7" x14ac:dyDescent="0.25">
      <c r="A771" s="451"/>
      <c r="B771" s="451"/>
      <c r="C771" s="452"/>
      <c r="D771" s="451"/>
      <c r="E771" s="452"/>
      <c r="F771" s="451"/>
      <c r="G771" s="28"/>
    </row>
    <row r="772" spans="1:7" x14ac:dyDescent="0.25">
      <c r="A772" s="451"/>
      <c r="B772" s="451"/>
      <c r="C772" s="452"/>
      <c r="D772" s="451"/>
      <c r="E772" s="452"/>
      <c r="F772" s="451"/>
      <c r="G772" s="28"/>
    </row>
    <row r="773" spans="1:7" x14ac:dyDescent="0.25">
      <c r="A773" s="451"/>
      <c r="B773" s="451"/>
      <c r="C773" s="452"/>
      <c r="D773" s="451"/>
      <c r="E773" s="452"/>
      <c r="F773" s="451"/>
      <c r="G773" s="28"/>
    </row>
    <row r="774" spans="1:7" x14ac:dyDescent="0.25">
      <c r="A774" s="451"/>
      <c r="B774" s="451"/>
      <c r="C774" s="452"/>
      <c r="D774" s="451"/>
      <c r="E774" s="452"/>
      <c r="F774" s="451"/>
      <c r="G774" s="28"/>
    </row>
    <row r="775" spans="1:7" x14ac:dyDescent="0.25">
      <c r="A775" s="451"/>
      <c r="B775" s="451"/>
      <c r="C775" s="452"/>
      <c r="D775" s="451"/>
      <c r="E775" s="452"/>
      <c r="F775" s="451"/>
      <c r="G775" s="28"/>
    </row>
    <row r="776" spans="1:7" x14ac:dyDescent="0.25">
      <c r="A776" s="451"/>
      <c r="B776" s="451"/>
      <c r="C776" s="452"/>
      <c r="D776" s="451"/>
      <c r="E776" s="452"/>
      <c r="F776" s="451"/>
      <c r="G776" s="28"/>
    </row>
    <row r="777" spans="1:7" x14ac:dyDescent="0.25">
      <c r="A777" s="451"/>
      <c r="B777" s="451"/>
      <c r="C777" s="452"/>
      <c r="D777" s="451"/>
      <c r="E777" s="452"/>
      <c r="F777" s="451"/>
      <c r="G777" s="28"/>
    </row>
    <row r="778" spans="1:7" x14ac:dyDescent="0.25">
      <c r="A778" s="451"/>
      <c r="B778" s="451"/>
      <c r="C778" s="452"/>
      <c r="D778" s="451"/>
      <c r="E778" s="452"/>
      <c r="F778" s="451"/>
      <c r="G778" s="28"/>
    </row>
    <row r="779" spans="1:7" x14ac:dyDescent="0.25">
      <c r="A779" s="451"/>
      <c r="B779" s="451"/>
      <c r="C779" s="452"/>
      <c r="D779" s="451"/>
      <c r="E779" s="452"/>
      <c r="F779" s="451"/>
      <c r="G779" s="28"/>
    </row>
    <row r="780" spans="1:7" x14ac:dyDescent="0.25">
      <c r="A780" s="451"/>
      <c r="B780" s="451"/>
      <c r="C780" s="452"/>
      <c r="D780" s="451"/>
      <c r="E780" s="452"/>
      <c r="F780" s="451"/>
      <c r="G780" s="28"/>
    </row>
    <row r="781" spans="1:7" x14ac:dyDescent="0.25">
      <c r="A781" s="451"/>
      <c r="B781" s="451"/>
      <c r="C781" s="452"/>
      <c r="D781" s="451"/>
      <c r="E781" s="452"/>
      <c r="F781" s="451"/>
      <c r="G781" s="28"/>
    </row>
    <row r="782" spans="1:7" x14ac:dyDescent="0.25">
      <c r="A782" s="451"/>
      <c r="B782" s="451"/>
      <c r="C782" s="452"/>
      <c r="D782" s="451"/>
      <c r="E782" s="452"/>
      <c r="F782" s="451"/>
      <c r="G782" s="28"/>
    </row>
    <row r="783" spans="1:7" x14ac:dyDescent="0.25">
      <c r="A783" s="451"/>
      <c r="B783" s="451"/>
      <c r="C783" s="452"/>
      <c r="D783" s="451"/>
      <c r="E783" s="452"/>
      <c r="F783" s="451"/>
      <c r="G783" s="28"/>
    </row>
    <row r="784" spans="1:7" x14ac:dyDescent="0.25">
      <c r="A784" s="451"/>
      <c r="B784" s="451"/>
      <c r="C784" s="452"/>
      <c r="D784" s="451"/>
      <c r="E784" s="452"/>
      <c r="F784" s="451"/>
      <c r="G784" s="28"/>
    </row>
    <row r="785" spans="1:7" x14ac:dyDescent="0.25">
      <c r="A785" s="451"/>
      <c r="B785" s="451"/>
      <c r="C785" s="452"/>
      <c r="D785" s="451"/>
      <c r="E785" s="452"/>
      <c r="F785" s="451"/>
      <c r="G785" s="28"/>
    </row>
    <row r="786" spans="1:7" x14ac:dyDescent="0.25">
      <c r="A786" s="451"/>
      <c r="B786" s="451"/>
      <c r="C786" s="452"/>
      <c r="D786" s="451"/>
      <c r="E786" s="452"/>
      <c r="F786" s="451"/>
      <c r="G786" s="28"/>
    </row>
    <row r="787" spans="1:7" x14ac:dyDescent="0.25">
      <c r="A787" s="451"/>
      <c r="B787" s="451"/>
      <c r="C787" s="452"/>
      <c r="D787" s="451"/>
      <c r="E787" s="452"/>
      <c r="F787" s="451"/>
      <c r="G787" s="28"/>
    </row>
    <row r="788" spans="1:7" x14ac:dyDescent="0.25">
      <c r="A788" s="451"/>
      <c r="B788" s="451"/>
      <c r="C788" s="452"/>
      <c r="D788" s="451"/>
      <c r="E788" s="452"/>
      <c r="F788" s="451"/>
      <c r="G788" s="28"/>
    </row>
    <row r="789" spans="1:7" x14ac:dyDescent="0.25">
      <c r="A789" s="451"/>
      <c r="B789" s="451"/>
      <c r="C789" s="452"/>
      <c r="D789" s="451"/>
      <c r="E789" s="452"/>
      <c r="F789" s="451"/>
      <c r="G789" s="28"/>
    </row>
    <row r="790" spans="1:7" x14ac:dyDescent="0.25">
      <c r="A790" s="451"/>
      <c r="B790" s="451"/>
      <c r="C790" s="452"/>
      <c r="D790" s="451"/>
      <c r="E790" s="452"/>
      <c r="F790" s="451"/>
      <c r="G790" s="28"/>
    </row>
    <row r="791" spans="1:7" x14ac:dyDescent="0.25">
      <c r="A791" s="451"/>
      <c r="B791" s="451"/>
      <c r="C791" s="452"/>
      <c r="D791" s="451"/>
      <c r="E791" s="452"/>
      <c r="F791" s="451"/>
      <c r="G791" s="28"/>
    </row>
    <row r="792" spans="1:7" x14ac:dyDescent="0.25">
      <c r="A792" s="451"/>
      <c r="B792" s="451"/>
      <c r="C792" s="452"/>
      <c r="D792" s="451"/>
      <c r="E792" s="452"/>
      <c r="F792" s="451"/>
      <c r="G792" s="28"/>
    </row>
    <row r="793" spans="1:7" x14ac:dyDescent="0.25">
      <c r="A793" s="451"/>
      <c r="B793" s="451"/>
      <c r="C793" s="452"/>
      <c r="D793" s="451"/>
      <c r="E793" s="452"/>
      <c r="F793" s="451"/>
      <c r="G793" s="28"/>
    </row>
    <row r="794" spans="1:7" x14ac:dyDescent="0.25">
      <c r="A794" s="451"/>
      <c r="B794" s="451"/>
      <c r="C794" s="452"/>
      <c r="D794" s="451"/>
      <c r="E794" s="452"/>
      <c r="F794" s="451"/>
      <c r="G794" s="28"/>
    </row>
    <row r="795" spans="1:7" x14ac:dyDescent="0.25">
      <c r="A795" s="451"/>
      <c r="B795" s="451"/>
      <c r="C795" s="452"/>
      <c r="D795" s="451"/>
      <c r="E795" s="452"/>
      <c r="F795" s="451"/>
      <c r="G795" s="28"/>
    </row>
    <row r="796" spans="1:7" x14ac:dyDescent="0.25">
      <c r="A796" s="451"/>
      <c r="B796" s="451"/>
      <c r="C796" s="452"/>
      <c r="D796" s="451"/>
      <c r="E796" s="452"/>
      <c r="F796" s="451"/>
      <c r="G796" s="28"/>
    </row>
    <row r="797" spans="1:7" x14ac:dyDescent="0.25">
      <c r="A797" s="451"/>
      <c r="B797" s="451"/>
      <c r="C797" s="452"/>
      <c r="D797" s="451"/>
      <c r="E797" s="452"/>
      <c r="F797" s="451"/>
      <c r="G797" s="28"/>
    </row>
    <row r="798" spans="1:7" x14ac:dyDescent="0.25">
      <c r="A798" s="451"/>
      <c r="B798" s="451"/>
      <c r="C798" s="452"/>
      <c r="D798" s="451"/>
      <c r="E798" s="452"/>
      <c r="F798" s="451"/>
      <c r="G798" s="28"/>
    </row>
    <row r="799" spans="1:7" x14ac:dyDescent="0.25">
      <c r="A799" s="451"/>
      <c r="B799" s="451"/>
      <c r="C799" s="452"/>
      <c r="D799" s="451"/>
      <c r="E799" s="452"/>
      <c r="F799" s="451"/>
      <c r="G799" s="28"/>
    </row>
    <row r="800" spans="1:7" x14ac:dyDescent="0.25">
      <c r="A800" s="451"/>
      <c r="B800" s="451"/>
      <c r="C800" s="452"/>
      <c r="D800" s="451"/>
      <c r="E800" s="452"/>
      <c r="F800" s="451"/>
      <c r="G800" s="28"/>
    </row>
    <row r="801" spans="1:7" x14ac:dyDescent="0.25">
      <c r="A801" s="451"/>
      <c r="B801" s="451"/>
      <c r="C801" s="452"/>
      <c r="D801" s="451"/>
      <c r="E801" s="452"/>
      <c r="F801" s="451"/>
      <c r="G801" s="28"/>
    </row>
    <row r="802" spans="1:7" x14ac:dyDescent="0.25">
      <c r="A802" s="451"/>
      <c r="B802" s="451"/>
      <c r="C802" s="452"/>
      <c r="D802" s="451"/>
      <c r="E802" s="452"/>
      <c r="F802" s="451"/>
      <c r="G802" s="28"/>
    </row>
    <row r="803" spans="1:7" x14ac:dyDescent="0.25">
      <c r="A803" s="451"/>
      <c r="B803" s="451"/>
      <c r="C803" s="452"/>
      <c r="D803" s="451"/>
      <c r="E803" s="452"/>
      <c r="F803" s="451"/>
      <c r="G803" s="28"/>
    </row>
    <row r="804" spans="1:7" x14ac:dyDescent="0.25">
      <c r="A804" s="451"/>
      <c r="B804" s="451"/>
      <c r="C804" s="452"/>
      <c r="D804" s="451"/>
      <c r="E804" s="452"/>
      <c r="F804" s="451"/>
      <c r="G804" s="28"/>
    </row>
    <row r="805" spans="1:7" x14ac:dyDescent="0.25">
      <c r="A805" s="451"/>
      <c r="B805" s="451"/>
      <c r="C805" s="452"/>
      <c r="D805" s="451"/>
      <c r="E805" s="452"/>
      <c r="F805" s="451"/>
      <c r="G805" s="28"/>
    </row>
    <row r="806" spans="1:7" x14ac:dyDescent="0.25">
      <c r="A806" s="451"/>
      <c r="B806" s="451"/>
      <c r="C806" s="452"/>
      <c r="D806" s="451"/>
      <c r="E806" s="452"/>
      <c r="F806" s="451"/>
      <c r="G806" s="28"/>
    </row>
    <row r="807" spans="1:7" x14ac:dyDescent="0.25">
      <c r="A807" s="451"/>
      <c r="B807" s="451"/>
      <c r="C807" s="452"/>
      <c r="D807" s="451"/>
      <c r="E807" s="452"/>
      <c r="F807" s="451"/>
      <c r="G807" s="28"/>
    </row>
    <row r="808" spans="1:7" x14ac:dyDescent="0.25">
      <c r="A808" s="451"/>
      <c r="B808" s="451"/>
      <c r="C808" s="452"/>
      <c r="D808" s="451"/>
      <c r="E808" s="452"/>
      <c r="F808" s="451"/>
      <c r="G808" s="28"/>
    </row>
    <row r="809" spans="1:7" x14ac:dyDescent="0.25">
      <c r="A809" s="451"/>
      <c r="B809" s="451"/>
      <c r="C809" s="452"/>
      <c r="D809" s="451"/>
      <c r="E809" s="452"/>
      <c r="F809" s="451"/>
      <c r="G809" s="28"/>
    </row>
    <row r="810" spans="1:7" x14ac:dyDescent="0.25">
      <c r="A810" s="451"/>
      <c r="B810" s="451"/>
      <c r="C810" s="452"/>
      <c r="D810" s="451"/>
      <c r="E810" s="452"/>
      <c r="F810" s="451"/>
      <c r="G810" s="28"/>
    </row>
    <row r="811" spans="1:7" x14ac:dyDescent="0.25">
      <c r="A811" s="451"/>
      <c r="B811" s="451"/>
      <c r="C811" s="452"/>
      <c r="D811" s="451"/>
      <c r="E811" s="452"/>
      <c r="F811" s="451"/>
      <c r="G811" s="28"/>
    </row>
    <row r="812" spans="1:7" x14ac:dyDescent="0.25">
      <c r="A812" s="451"/>
      <c r="B812" s="451"/>
      <c r="C812" s="452"/>
      <c r="D812" s="451"/>
      <c r="E812" s="452"/>
      <c r="F812" s="451"/>
      <c r="G812" s="28"/>
    </row>
    <row r="813" spans="1:7" x14ac:dyDescent="0.25">
      <c r="A813" s="451"/>
      <c r="B813" s="451"/>
      <c r="C813" s="452"/>
      <c r="D813" s="451"/>
      <c r="E813" s="452"/>
      <c r="F813" s="451"/>
      <c r="G813" s="28"/>
    </row>
    <row r="814" spans="1:7" x14ac:dyDescent="0.25">
      <c r="A814" s="451"/>
      <c r="B814" s="451"/>
      <c r="C814" s="452"/>
      <c r="D814" s="451"/>
      <c r="E814" s="452"/>
      <c r="F814" s="451"/>
      <c r="G814" s="28"/>
    </row>
    <row r="815" spans="1:7" x14ac:dyDescent="0.25">
      <c r="A815" s="451"/>
      <c r="B815" s="451"/>
      <c r="C815" s="452"/>
      <c r="D815" s="451"/>
      <c r="E815" s="452"/>
      <c r="F815" s="451"/>
      <c r="G815" s="28"/>
    </row>
    <row r="816" spans="1:7" x14ac:dyDescent="0.25">
      <c r="A816" s="451"/>
      <c r="B816" s="451"/>
      <c r="C816" s="452"/>
      <c r="D816" s="451"/>
      <c r="E816" s="452"/>
      <c r="F816" s="451"/>
      <c r="G816" s="28"/>
    </row>
    <row r="817" spans="1:7" x14ac:dyDescent="0.25">
      <c r="A817" s="451"/>
      <c r="B817" s="451"/>
      <c r="C817" s="452"/>
      <c r="D817" s="451"/>
      <c r="E817" s="452"/>
      <c r="F817" s="451"/>
      <c r="G817" s="28"/>
    </row>
    <row r="818" spans="1:7" x14ac:dyDescent="0.25">
      <c r="A818" s="451"/>
      <c r="B818" s="451"/>
      <c r="C818" s="452"/>
      <c r="D818" s="451"/>
      <c r="E818" s="452"/>
      <c r="F818" s="451"/>
      <c r="G818" s="28"/>
    </row>
    <row r="819" spans="1:7" x14ac:dyDescent="0.25">
      <c r="A819" s="451"/>
      <c r="B819" s="451"/>
      <c r="C819" s="452"/>
      <c r="D819" s="451"/>
      <c r="E819" s="452"/>
      <c r="F819" s="451"/>
      <c r="G819" s="28"/>
    </row>
    <row r="820" spans="1:7" x14ac:dyDescent="0.25">
      <c r="A820" s="451"/>
      <c r="B820" s="451"/>
      <c r="C820" s="452"/>
      <c r="D820" s="451"/>
      <c r="E820" s="452"/>
      <c r="F820" s="451"/>
      <c r="G820" s="28"/>
    </row>
    <row r="821" spans="1:7" x14ac:dyDescent="0.25">
      <c r="A821" s="451"/>
      <c r="B821" s="451"/>
      <c r="C821" s="452"/>
      <c r="D821" s="451"/>
      <c r="E821" s="452"/>
      <c r="F821" s="451"/>
      <c r="G821" s="28"/>
    </row>
    <row r="822" spans="1:7" x14ac:dyDescent="0.25">
      <c r="A822" s="451"/>
      <c r="B822" s="451"/>
      <c r="C822" s="452"/>
      <c r="D822" s="451"/>
      <c r="E822" s="452"/>
      <c r="F822" s="451"/>
      <c r="G822" s="28"/>
    </row>
    <row r="823" spans="1:7" x14ac:dyDescent="0.25">
      <c r="A823" s="451"/>
      <c r="B823" s="451"/>
      <c r="C823" s="452"/>
      <c r="D823" s="451"/>
      <c r="E823" s="452"/>
      <c r="F823" s="451"/>
      <c r="G823" s="28"/>
    </row>
    <row r="824" spans="1:7" x14ac:dyDescent="0.25">
      <c r="A824" s="451"/>
      <c r="B824" s="451"/>
      <c r="C824" s="452"/>
      <c r="D824" s="451"/>
      <c r="E824" s="452"/>
      <c r="F824" s="451"/>
      <c r="G824" s="28"/>
    </row>
    <row r="825" spans="1:7" x14ac:dyDescent="0.25">
      <c r="A825" s="451"/>
      <c r="B825" s="451"/>
      <c r="C825" s="452"/>
      <c r="D825" s="451"/>
      <c r="E825" s="452"/>
      <c r="F825" s="451"/>
      <c r="G825" s="28"/>
    </row>
    <row r="826" spans="1:7" x14ac:dyDescent="0.25">
      <c r="A826" s="451"/>
      <c r="B826" s="451"/>
      <c r="C826" s="452"/>
      <c r="D826" s="451"/>
      <c r="E826" s="452"/>
      <c r="F826" s="451"/>
      <c r="G826" s="28"/>
    </row>
    <row r="827" spans="1:7" x14ac:dyDescent="0.25">
      <c r="A827" s="451"/>
      <c r="B827" s="451"/>
      <c r="C827" s="452"/>
      <c r="D827" s="451"/>
      <c r="E827" s="452"/>
      <c r="F827" s="451"/>
      <c r="G827" s="28"/>
    </row>
    <row r="828" spans="1:7" x14ac:dyDescent="0.25">
      <c r="A828" s="451"/>
      <c r="B828" s="451"/>
      <c r="C828" s="452"/>
      <c r="D828" s="451"/>
      <c r="E828" s="452"/>
      <c r="F828" s="451"/>
      <c r="G828" s="28"/>
    </row>
    <row r="829" spans="1:7" x14ac:dyDescent="0.25">
      <c r="A829" s="451"/>
      <c r="B829" s="451"/>
      <c r="C829" s="452"/>
      <c r="D829" s="451"/>
      <c r="E829" s="452"/>
      <c r="F829" s="451"/>
      <c r="G829" s="28"/>
    </row>
    <row r="830" spans="1:7" x14ac:dyDescent="0.25">
      <c r="A830" s="451"/>
      <c r="B830" s="451"/>
      <c r="C830" s="452"/>
      <c r="D830" s="451"/>
      <c r="E830" s="452"/>
      <c r="F830" s="451"/>
      <c r="G830" s="28"/>
    </row>
    <row r="831" spans="1:7" x14ac:dyDescent="0.25">
      <c r="A831" s="451"/>
      <c r="B831" s="451"/>
      <c r="C831" s="452"/>
      <c r="D831" s="451"/>
      <c r="E831" s="452"/>
      <c r="F831" s="451"/>
      <c r="G831" s="28"/>
    </row>
    <row r="832" spans="1:7" x14ac:dyDescent="0.25">
      <c r="A832" s="451"/>
      <c r="B832" s="451"/>
      <c r="C832" s="452"/>
      <c r="D832" s="451"/>
      <c r="E832" s="452"/>
      <c r="F832" s="451"/>
      <c r="G832" s="28"/>
    </row>
    <row r="833" spans="1:7" x14ac:dyDescent="0.25">
      <c r="A833" s="451"/>
      <c r="B833" s="451"/>
      <c r="C833" s="452"/>
      <c r="D833" s="451"/>
      <c r="E833" s="452"/>
      <c r="F833" s="451"/>
      <c r="G833" s="28"/>
    </row>
    <row r="834" spans="1:7" x14ac:dyDescent="0.25">
      <c r="A834" s="451"/>
      <c r="B834" s="451"/>
      <c r="C834" s="452"/>
      <c r="D834" s="451"/>
      <c r="E834" s="452"/>
      <c r="F834" s="451"/>
      <c r="G834" s="28"/>
    </row>
    <row r="835" spans="1:7" x14ac:dyDescent="0.25">
      <c r="A835" s="451"/>
      <c r="B835" s="451"/>
      <c r="C835" s="452"/>
      <c r="D835" s="451"/>
      <c r="E835" s="452"/>
      <c r="F835" s="451"/>
      <c r="G835" s="28"/>
    </row>
    <row r="836" spans="1:7" x14ac:dyDescent="0.25">
      <c r="A836" s="451"/>
      <c r="B836" s="451"/>
      <c r="C836" s="452"/>
      <c r="D836" s="451"/>
      <c r="E836" s="452"/>
      <c r="F836" s="451"/>
      <c r="G836" s="28"/>
    </row>
    <row r="837" spans="1:7" x14ac:dyDescent="0.25">
      <c r="A837" s="451"/>
      <c r="B837" s="451"/>
      <c r="C837" s="452"/>
      <c r="D837" s="451"/>
      <c r="E837" s="452"/>
      <c r="F837" s="451"/>
      <c r="G837" s="28"/>
    </row>
    <row r="838" spans="1:7" x14ac:dyDescent="0.25">
      <c r="A838" s="451"/>
      <c r="B838" s="451"/>
      <c r="C838" s="452"/>
      <c r="D838" s="451"/>
      <c r="E838" s="452"/>
      <c r="F838" s="451"/>
      <c r="G838" s="28"/>
    </row>
    <row r="839" spans="1:7" x14ac:dyDescent="0.25">
      <c r="A839" s="451"/>
      <c r="B839" s="451"/>
      <c r="C839" s="452"/>
      <c r="D839" s="451"/>
      <c r="E839" s="452"/>
      <c r="F839" s="451"/>
      <c r="G839" s="28"/>
    </row>
    <row r="840" spans="1:7" x14ac:dyDescent="0.25">
      <c r="A840" s="451"/>
      <c r="B840" s="451"/>
      <c r="C840" s="452"/>
      <c r="D840" s="451"/>
      <c r="E840" s="452"/>
      <c r="F840" s="451"/>
      <c r="G840" s="28"/>
    </row>
    <row r="841" spans="1:7" x14ac:dyDescent="0.25">
      <c r="A841" s="451"/>
      <c r="B841" s="451"/>
      <c r="C841" s="452"/>
      <c r="D841" s="451"/>
      <c r="E841" s="452"/>
      <c r="F841" s="451"/>
      <c r="G841" s="28"/>
    </row>
    <row r="842" spans="1:7" x14ac:dyDescent="0.25">
      <c r="A842" s="451"/>
      <c r="B842" s="451"/>
      <c r="C842" s="452"/>
      <c r="D842" s="451"/>
      <c r="E842" s="452"/>
      <c r="F842" s="451"/>
      <c r="G842" s="28"/>
    </row>
    <row r="843" spans="1:7" x14ac:dyDescent="0.25">
      <c r="A843" s="451"/>
      <c r="B843" s="451"/>
      <c r="C843" s="452"/>
      <c r="D843" s="451"/>
      <c r="E843" s="452"/>
      <c r="F843" s="451"/>
      <c r="G843" s="28"/>
    </row>
    <row r="844" spans="1:7" x14ac:dyDescent="0.25">
      <c r="A844" s="451"/>
      <c r="B844" s="451"/>
      <c r="C844" s="452"/>
      <c r="D844" s="451"/>
      <c r="E844" s="452"/>
      <c r="F844" s="451"/>
      <c r="G844" s="28"/>
    </row>
    <row r="845" spans="1:7" x14ac:dyDescent="0.25">
      <c r="A845" s="451"/>
      <c r="B845" s="451"/>
      <c r="C845" s="452"/>
      <c r="D845" s="451"/>
      <c r="E845" s="452"/>
      <c r="F845" s="451"/>
      <c r="G845" s="28"/>
    </row>
    <row r="846" spans="1:7" x14ac:dyDescent="0.25">
      <c r="A846" s="451"/>
      <c r="B846" s="451"/>
      <c r="C846" s="452"/>
      <c r="D846" s="451"/>
      <c r="E846" s="452"/>
      <c r="F846" s="451"/>
      <c r="G846" s="28"/>
    </row>
    <row r="847" spans="1:7" x14ac:dyDescent="0.25">
      <c r="A847" s="451"/>
      <c r="B847" s="451"/>
      <c r="C847" s="452"/>
      <c r="D847" s="451"/>
      <c r="E847" s="452"/>
      <c r="F847" s="451"/>
      <c r="G847" s="28"/>
    </row>
    <row r="848" spans="1:7" x14ac:dyDescent="0.25">
      <c r="A848" s="451"/>
      <c r="B848" s="451"/>
      <c r="C848" s="452"/>
      <c r="D848" s="451"/>
      <c r="E848" s="452"/>
      <c r="F848" s="451"/>
      <c r="G848" s="28"/>
    </row>
    <row r="849" spans="1:7" x14ac:dyDescent="0.25">
      <c r="A849" s="451"/>
      <c r="B849" s="451"/>
      <c r="C849" s="452"/>
      <c r="D849" s="451"/>
      <c r="E849" s="452"/>
      <c r="F849" s="451"/>
      <c r="G849" s="28"/>
    </row>
    <row r="850" spans="1:7" x14ac:dyDescent="0.25">
      <c r="A850" s="451"/>
      <c r="B850" s="451"/>
      <c r="C850" s="452"/>
      <c r="D850" s="451"/>
      <c r="E850" s="452"/>
      <c r="F850" s="451"/>
      <c r="G850" s="28"/>
    </row>
    <row r="851" spans="1:7" x14ac:dyDescent="0.25">
      <c r="A851" s="451"/>
      <c r="B851" s="451"/>
      <c r="C851" s="452"/>
      <c r="D851" s="451"/>
      <c r="E851" s="452"/>
      <c r="F851" s="451"/>
      <c r="G851" s="28"/>
    </row>
    <row r="852" spans="1:7" x14ac:dyDescent="0.25">
      <c r="A852" s="451"/>
      <c r="B852" s="451"/>
      <c r="C852" s="452"/>
      <c r="D852" s="451"/>
      <c r="E852" s="452"/>
      <c r="F852" s="451"/>
      <c r="G852" s="28"/>
    </row>
    <row r="853" spans="1:7" x14ac:dyDescent="0.25">
      <c r="A853" s="451"/>
      <c r="B853" s="451"/>
      <c r="C853" s="452"/>
      <c r="D853" s="451"/>
      <c r="E853" s="452"/>
      <c r="F853" s="451"/>
      <c r="G853" s="28"/>
    </row>
    <row r="854" spans="1:7" x14ac:dyDescent="0.25">
      <c r="A854" s="451"/>
      <c r="B854" s="451"/>
      <c r="C854" s="452"/>
      <c r="D854" s="451"/>
      <c r="E854" s="452"/>
      <c r="F854" s="451"/>
      <c r="G854" s="28"/>
    </row>
    <row r="855" spans="1:7" x14ac:dyDescent="0.25">
      <c r="A855" s="451"/>
      <c r="B855" s="451"/>
      <c r="C855" s="452"/>
      <c r="D855" s="451"/>
      <c r="E855" s="452"/>
      <c r="F855" s="451"/>
      <c r="G855" s="28"/>
    </row>
    <row r="856" spans="1:7" x14ac:dyDescent="0.25">
      <c r="A856" s="451"/>
      <c r="B856" s="451"/>
      <c r="C856" s="452"/>
      <c r="D856" s="451"/>
      <c r="E856" s="452"/>
      <c r="F856" s="451"/>
      <c r="G856" s="28"/>
    </row>
    <row r="857" spans="1:7" x14ac:dyDescent="0.25">
      <c r="A857" s="451"/>
      <c r="B857" s="451"/>
      <c r="C857" s="452"/>
      <c r="D857" s="451"/>
      <c r="E857" s="452"/>
      <c r="F857" s="451"/>
      <c r="G857" s="28"/>
    </row>
    <row r="858" spans="1:7" x14ac:dyDescent="0.25">
      <c r="A858" s="451"/>
      <c r="B858" s="451"/>
      <c r="C858" s="452"/>
      <c r="D858" s="451"/>
      <c r="E858" s="452"/>
      <c r="F858" s="451"/>
      <c r="G858" s="28"/>
    </row>
    <row r="859" spans="1:7" x14ac:dyDescent="0.25">
      <c r="A859" s="451"/>
      <c r="B859" s="451"/>
      <c r="C859" s="452"/>
      <c r="D859" s="451"/>
      <c r="E859" s="452"/>
      <c r="F859" s="451"/>
      <c r="G859" s="28"/>
    </row>
    <row r="860" spans="1:7" x14ac:dyDescent="0.25">
      <c r="A860" s="451"/>
      <c r="B860" s="451"/>
      <c r="C860" s="452"/>
      <c r="D860" s="451"/>
      <c r="E860" s="452"/>
      <c r="F860" s="451"/>
      <c r="G860" s="28"/>
    </row>
    <row r="861" spans="1:7" x14ac:dyDescent="0.25">
      <c r="A861" s="451"/>
      <c r="B861" s="451"/>
      <c r="C861" s="452"/>
      <c r="D861" s="451"/>
      <c r="E861" s="452"/>
      <c r="F861" s="451"/>
      <c r="G861" s="28"/>
    </row>
    <row r="862" spans="1:7" x14ac:dyDescent="0.25">
      <c r="A862" s="451"/>
      <c r="B862" s="451"/>
      <c r="C862" s="452"/>
      <c r="D862" s="451"/>
      <c r="E862" s="452"/>
      <c r="F862" s="451"/>
      <c r="G862" s="28"/>
    </row>
    <row r="863" spans="1:7" x14ac:dyDescent="0.25">
      <c r="A863" s="451"/>
      <c r="B863" s="451"/>
      <c r="C863" s="452"/>
      <c r="D863" s="451"/>
      <c r="E863" s="452"/>
      <c r="F863" s="451"/>
      <c r="G863" s="28"/>
    </row>
    <row r="864" spans="1:7" x14ac:dyDescent="0.25">
      <c r="A864" s="451"/>
      <c r="B864" s="451"/>
      <c r="C864" s="452"/>
      <c r="D864" s="451"/>
      <c r="E864" s="452"/>
      <c r="F864" s="451"/>
      <c r="G864" s="28"/>
    </row>
    <row r="865" spans="1:7" x14ac:dyDescent="0.25">
      <c r="A865" s="451"/>
      <c r="B865" s="451"/>
      <c r="C865" s="452"/>
      <c r="D865" s="451"/>
      <c r="E865" s="452"/>
      <c r="F865" s="451"/>
      <c r="G865" s="28"/>
    </row>
    <row r="866" spans="1:7" x14ac:dyDescent="0.25">
      <c r="A866" s="451"/>
      <c r="B866" s="451"/>
      <c r="C866" s="452"/>
      <c r="D866" s="451"/>
      <c r="E866" s="452"/>
      <c r="F866" s="451"/>
      <c r="G866" s="28"/>
    </row>
    <row r="867" spans="1:7" x14ac:dyDescent="0.25">
      <c r="A867" s="451"/>
      <c r="B867" s="451"/>
      <c r="C867" s="452"/>
      <c r="D867" s="451"/>
      <c r="E867" s="452"/>
      <c r="F867" s="451"/>
      <c r="G867" s="28"/>
    </row>
    <row r="868" spans="1:7" x14ac:dyDescent="0.25">
      <c r="A868" s="451"/>
      <c r="B868" s="451"/>
      <c r="C868" s="452"/>
      <c r="D868" s="451"/>
      <c r="E868" s="452"/>
      <c r="F868" s="451"/>
      <c r="G868" s="28"/>
    </row>
    <row r="869" spans="1:7" x14ac:dyDescent="0.25">
      <c r="A869" s="451"/>
      <c r="B869" s="451"/>
      <c r="C869" s="452"/>
      <c r="D869" s="451"/>
      <c r="E869" s="452"/>
      <c r="F869" s="451"/>
      <c r="G869" s="28"/>
    </row>
    <row r="870" spans="1:7" x14ac:dyDescent="0.25">
      <c r="A870" s="451"/>
      <c r="B870" s="451"/>
      <c r="C870" s="452"/>
      <c r="D870" s="451"/>
      <c r="E870" s="452"/>
      <c r="F870" s="451"/>
      <c r="G870" s="28"/>
    </row>
    <row r="871" spans="1:7" x14ac:dyDescent="0.25">
      <c r="A871" s="451"/>
      <c r="B871" s="451"/>
      <c r="C871" s="452"/>
      <c r="D871" s="451"/>
      <c r="E871" s="452"/>
      <c r="F871" s="451"/>
      <c r="G871" s="28"/>
    </row>
    <row r="872" spans="1:7" x14ac:dyDescent="0.25">
      <c r="A872" s="451"/>
      <c r="B872" s="451"/>
      <c r="C872" s="452"/>
      <c r="D872" s="451"/>
      <c r="E872" s="452"/>
      <c r="F872" s="451"/>
      <c r="G872" s="28"/>
    </row>
    <row r="873" spans="1:7" x14ac:dyDescent="0.25">
      <c r="A873" s="451"/>
      <c r="B873" s="451"/>
      <c r="C873" s="452"/>
      <c r="D873" s="451"/>
      <c r="E873" s="452"/>
      <c r="F873" s="451"/>
      <c r="G873" s="28"/>
    </row>
    <row r="874" spans="1:7" x14ac:dyDescent="0.25">
      <c r="A874" s="451"/>
      <c r="B874" s="451"/>
      <c r="C874" s="452"/>
      <c r="D874" s="451"/>
      <c r="E874" s="452"/>
      <c r="F874" s="451"/>
      <c r="G874" s="28"/>
    </row>
    <row r="875" spans="1:7" x14ac:dyDescent="0.25">
      <c r="A875" s="451"/>
      <c r="B875" s="451"/>
      <c r="C875" s="452"/>
      <c r="D875" s="451"/>
      <c r="E875" s="452"/>
      <c r="F875" s="451"/>
      <c r="G875" s="28"/>
    </row>
    <row r="876" spans="1:7" x14ac:dyDescent="0.25">
      <c r="A876" s="451"/>
      <c r="B876" s="451"/>
      <c r="C876" s="452"/>
      <c r="D876" s="451"/>
      <c r="E876" s="452"/>
      <c r="F876" s="451"/>
      <c r="G876" s="28"/>
    </row>
    <row r="877" spans="1:7" x14ac:dyDescent="0.25">
      <c r="A877" s="451"/>
      <c r="B877" s="451"/>
      <c r="C877" s="452"/>
      <c r="D877" s="451"/>
      <c r="E877" s="452"/>
      <c r="F877" s="451"/>
      <c r="G877" s="28"/>
    </row>
    <row r="878" spans="1:7" x14ac:dyDescent="0.25">
      <c r="A878" s="451"/>
      <c r="B878" s="451"/>
      <c r="C878" s="452"/>
      <c r="D878" s="451"/>
      <c r="E878" s="452"/>
      <c r="F878" s="451"/>
      <c r="G878" s="28"/>
    </row>
    <row r="879" spans="1:7" x14ac:dyDescent="0.25">
      <c r="A879" s="451"/>
      <c r="B879" s="451"/>
      <c r="C879" s="452"/>
      <c r="D879" s="451"/>
      <c r="E879" s="452"/>
      <c r="F879" s="451"/>
      <c r="G879" s="28"/>
    </row>
    <row r="880" spans="1:7" x14ac:dyDescent="0.25">
      <c r="A880" s="451"/>
      <c r="B880" s="451"/>
      <c r="C880" s="452"/>
      <c r="D880" s="451"/>
      <c r="E880" s="452"/>
      <c r="F880" s="451"/>
      <c r="G880" s="28"/>
    </row>
    <row r="881" spans="1:7" x14ac:dyDescent="0.25">
      <c r="A881" s="451"/>
      <c r="B881" s="451"/>
      <c r="C881" s="452"/>
      <c r="D881" s="451"/>
      <c r="E881" s="452"/>
      <c r="F881" s="451"/>
      <c r="G881" s="28"/>
    </row>
    <row r="882" spans="1:7" x14ac:dyDescent="0.25">
      <c r="A882" s="451"/>
      <c r="B882" s="451"/>
      <c r="C882" s="452"/>
      <c r="D882" s="451"/>
      <c r="E882" s="452"/>
      <c r="F882" s="451"/>
      <c r="G882" s="28"/>
    </row>
    <row r="883" spans="1:7" x14ac:dyDescent="0.25">
      <c r="A883" s="451"/>
      <c r="B883" s="451"/>
      <c r="C883" s="452"/>
      <c r="D883" s="451"/>
      <c r="E883" s="452"/>
      <c r="F883" s="451"/>
      <c r="G883" s="28"/>
    </row>
    <row r="884" spans="1:7" x14ac:dyDescent="0.25">
      <c r="A884" s="451"/>
      <c r="B884" s="451"/>
      <c r="C884" s="452"/>
      <c r="D884" s="451"/>
      <c r="E884" s="452"/>
      <c r="F884" s="451"/>
      <c r="G884" s="28"/>
    </row>
    <row r="885" spans="1:7" x14ac:dyDescent="0.25">
      <c r="A885" s="451"/>
      <c r="B885" s="451"/>
      <c r="C885" s="452"/>
      <c r="D885" s="451"/>
      <c r="E885" s="452"/>
      <c r="F885" s="451"/>
      <c r="G885" s="28"/>
    </row>
    <row r="886" spans="1:7" x14ac:dyDescent="0.25">
      <c r="A886" s="451"/>
      <c r="B886" s="451"/>
      <c r="C886" s="452"/>
      <c r="D886" s="451"/>
      <c r="E886" s="452"/>
      <c r="F886" s="451"/>
      <c r="G886" s="28"/>
    </row>
    <row r="887" spans="1:7" x14ac:dyDescent="0.25">
      <c r="A887" s="451"/>
      <c r="B887" s="451"/>
      <c r="C887" s="452"/>
      <c r="D887" s="451"/>
      <c r="E887" s="452"/>
      <c r="F887" s="451"/>
      <c r="G887" s="28"/>
    </row>
    <row r="888" spans="1:7" x14ac:dyDescent="0.25">
      <c r="A888" s="451"/>
      <c r="B888" s="451"/>
      <c r="C888" s="452"/>
      <c r="D888" s="451"/>
      <c r="E888" s="452"/>
      <c r="F888" s="451"/>
      <c r="G888" s="28"/>
    </row>
    <row r="889" spans="1:7" x14ac:dyDescent="0.25">
      <c r="A889" s="451"/>
      <c r="B889" s="451"/>
      <c r="C889" s="452"/>
      <c r="D889" s="451"/>
      <c r="E889" s="452"/>
      <c r="F889" s="451"/>
      <c r="G889" s="28"/>
    </row>
    <row r="890" spans="1:7" x14ac:dyDescent="0.25">
      <c r="A890" s="451"/>
      <c r="B890" s="451"/>
      <c r="C890" s="452"/>
      <c r="D890" s="451"/>
      <c r="E890" s="452"/>
      <c r="F890" s="451"/>
      <c r="G890" s="28"/>
    </row>
    <row r="891" spans="1:7" x14ac:dyDescent="0.25">
      <c r="A891" s="451"/>
      <c r="B891" s="451"/>
      <c r="C891" s="452"/>
      <c r="D891" s="451"/>
      <c r="E891" s="452"/>
      <c r="F891" s="451"/>
      <c r="G891" s="28"/>
    </row>
    <row r="892" spans="1:7" x14ac:dyDescent="0.25">
      <c r="A892" s="451"/>
      <c r="B892" s="451"/>
      <c r="C892" s="452"/>
      <c r="D892" s="451"/>
      <c r="E892" s="452"/>
      <c r="F892" s="451"/>
      <c r="G892" s="28"/>
    </row>
    <row r="893" spans="1:7" x14ac:dyDescent="0.25">
      <c r="A893" s="451"/>
      <c r="B893" s="451"/>
      <c r="C893" s="452"/>
      <c r="D893" s="451"/>
      <c r="E893" s="452"/>
      <c r="F893" s="451"/>
      <c r="G893" s="28"/>
    </row>
    <row r="894" spans="1:7" x14ac:dyDescent="0.25">
      <c r="A894" s="451"/>
      <c r="B894" s="451"/>
      <c r="C894" s="452"/>
      <c r="D894" s="451"/>
      <c r="E894" s="452"/>
      <c r="F894" s="451"/>
      <c r="G894" s="28"/>
    </row>
    <row r="895" spans="1:7" x14ac:dyDescent="0.25">
      <c r="A895" s="451"/>
      <c r="B895" s="451"/>
      <c r="C895" s="452"/>
      <c r="D895" s="451"/>
      <c r="E895" s="452"/>
      <c r="F895" s="451"/>
      <c r="G895" s="28"/>
    </row>
    <row r="896" spans="1:7" x14ac:dyDescent="0.25">
      <c r="A896" s="451"/>
      <c r="B896" s="451"/>
      <c r="C896" s="452"/>
      <c r="D896" s="451"/>
      <c r="E896" s="452"/>
      <c r="F896" s="451"/>
      <c r="G896" s="28"/>
    </row>
    <row r="897" spans="1:7" x14ac:dyDescent="0.25">
      <c r="A897" s="451"/>
      <c r="B897" s="28"/>
      <c r="C897" s="28"/>
      <c r="D897" s="28"/>
      <c r="E897" s="28"/>
      <c r="F897" s="453"/>
      <c r="G897" s="28"/>
    </row>
    <row r="898" spans="1:7" x14ac:dyDescent="0.25">
      <c r="A898" s="451"/>
      <c r="B898" s="28"/>
      <c r="C898" s="28"/>
      <c r="D898" s="28"/>
      <c r="E898" s="28"/>
      <c r="F898" s="28"/>
      <c r="G898" s="28"/>
    </row>
    <row r="899" spans="1:7" x14ac:dyDescent="0.25">
      <c r="A899" s="28"/>
      <c r="B899" s="28"/>
      <c r="C899" s="28"/>
      <c r="D899" s="28"/>
      <c r="E899" s="28"/>
      <c r="F899" s="28"/>
      <c r="G899" s="28"/>
    </row>
    <row r="900" spans="1:7" x14ac:dyDescent="0.25">
      <c r="A900" s="28"/>
      <c r="B900" s="28"/>
      <c r="C900" s="28"/>
      <c r="D900" s="28"/>
      <c r="E900" s="28"/>
      <c r="F900" s="135"/>
      <c r="G900" s="28"/>
    </row>
  </sheetData>
  <pageMargins left="0.7" right="0.7" top="0.75" bottom="0.75" header="0.3" footer="0.3"/>
  <pageSetup paperSize="14" scale="7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CI22"/>
  <sheetViews>
    <sheetView zoomScaleNormal="100" workbookViewId="0">
      <selection activeCell="M39" sqref="M39"/>
    </sheetView>
  </sheetViews>
  <sheetFormatPr baseColWidth="10" defaultRowHeight="13.5" x14ac:dyDescent="0.25"/>
  <cols>
    <col min="1" max="1" width="30.42578125" style="8" customWidth="1"/>
    <col min="2" max="3" width="13.28515625" style="8" bestFit="1" customWidth="1"/>
    <col min="4" max="4" width="13" style="8" bestFit="1" customWidth="1"/>
    <col min="5" max="5" width="13.28515625" style="8" bestFit="1" customWidth="1"/>
    <col min="6" max="6" width="13" style="8" bestFit="1" customWidth="1"/>
    <col min="7" max="7" width="13.28515625" style="8" bestFit="1" customWidth="1"/>
    <col min="8" max="9" width="13" style="8" bestFit="1" customWidth="1"/>
    <col min="10" max="10" width="14.42578125" style="8" customWidth="1"/>
    <col min="11" max="11" width="13.28515625" style="8" bestFit="1" customWidth="1"/>
    <col min="12" max="12" width="14.28515625" style="8" customWidth="1"/>
    <col min="13" max="13" width="13.28515625" style="8" customWidth="1"/>
    <col min="14" max="14" width="18.140625" style="8" customWidth="1"/>
    <col min="15" max="16384" width="11.42578125" style="8"/>
  </cols>
  <sheetData>
    <row r="1" spans="1:87" ht="20.25" customHeight="1" x14ac:dyDescent="0.25">
      <c r="A1" s="62" t="s">
        <v>472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87" ht="19.5" customHeight="1" x14ac:dyDescent="0.25">
      <c r="A2" s="62" t="s">
        <v>108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87" x14ac:dyDescent="0.25">
      <c r="A3" s="6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87" s="56" customFormat="1" ht="15" customHeight="1" x14ac:dyDescent="0.25">
      <c r="A4" s="139" t="s">
        <v>101</v>
      </c>
      <c r="B4" s="139" t="s">
        <v>2</v>
      </c>
      <c r="C4" s="139" t="s">
        <v>3</v>
      </c>
      <c r="D4" s="139" t="s">
        <v>4</v>
      </c>
      <c r="E4" s="139" t="s">
        <v>5</v>
      </c>
      <c r="F4" s="139" t="s">
        <v>6</v>
      </c>
      <c r="G4" s="139" t="s">
        <v>7</v>
      </c>
      <c r="H4" s="139" t="s">
        <v>8</v>
      </c>
      <c r="I4" s="139" t="s">
        <v>9</v>
      </c>
      <c r="J4" s="139" t="s">
        <v>10</v>
      </c>
      <c r="K4" s="139" t="s">
        <v>11</v>
      </c>
      <c r="L4" s="139" t="s">
        <v>12</v>
      </c>
      <c r="M4" s="139" t="s">
        <v>13</v>
      </c>
      <c r="N4" s="48" t="s">
        <v>22</v>
      </c>
    </row>
    <row r="5" spans="1:87" s="56" customFormat="1" ht="20.100000000000001" customHeight="1" x14ac:dyDescent="0.3">
      <c r="A5" s="125" t="s">
        <v>162</v>
      </c>
      <c r="B5" s="454">
        <v>18.5</v>
      </c>
      <c r="C5" s="454">
        <v>22.06</v>
      </c>
      <c r="D5" s="454">
        <v>17.009999999999998</v>
      </c>
      <c r="E5" s="454">
        <v>10.09</v>
      </c>
      <c r="F5" s="454">
        <v>11.129999999999999</v>
      </c>
      <c r="G5" s="445">
        <v>25.08</v>
      </c>
      <c r="H5" s="454">
        <v>16.310000000000002</v>
      </c>
      <c r="I5" s="454">
        <v>10.41</v>
      </c>
      <c r="J5" s="454">
        <v>10.16</v>
      </c>
      <c r="K5" s="454">
        <v>16.149999999999999</v>
      </c>
      <c r="L5" s="454">
        <v>16.579999999999998</v>
      </c>
      <c r="M5" s="454">
        <v>13.15</v>
      </c>
      <c r="N5" s="320">
        <f>SUM(B5:M5)</f>
        <v>186.63000000000002</v>
      </c>
    </row>
    <row r="6" spans="1:87" s="56" customFormat="1" ht="20.100000000000001" customHeight="1" x14ac:dyDescent="0.3">
      <c r="A6" s="125" t="s">
        <v>163</v>
      </c>
      <c r="B6" s="454">
        <v>0</v>
      </c>
      <c r="C6" s="454">
        <v>2</v>
      </c>
      <c r="D6" s="454">
        <v>0</v>
      </c>
      <c r="E6" s="454">
        <v>5</v>
      </c>
      <c r="F6" s="454">
        <v>0</v>
      </c>
      <c r="G6" s="445">
        <v>0</v>
      </c>
      <c r="H6" s="454">
        <v>0</v>
      </c>
      <c r="I6" s="454">
        <v>0</v>
      </c>
      <c r="J6" s="454">
        <v>1</v>
      </c>
      <c r="K6" s="454">
        <v>0</v>
      </c>
      <c r="L6" s="454">
        <v>6</v>
      </c>
      <c r="M6" s="454">
        <v>0</v>
      </c>
      <c r="N6" s="320">
        <f t="shared" ref="N6:N19" si="0">SUM(B6:M6)</f>
        <v>14</v>
      </c>
    </row>
    <row r="7" spans="1:87" s="56" customFormat="1" ht="20.100000000000001" customHeight="1" x14ac:dyDescent="0.3">
      <c r="A7" s="125" t="s">
        <v>164</v>
      </c>
      <c r="B7" s="454">
        <v>0</v>
      </c>
      <c r="C7" s="454">
        <v>0</v>
      </c>
      <c r="D7" s="454">
        <v>0</v>
      </c>
      <c r="E7" s="454">
        <v>0</v>
      </c>
      <c r="F7" s="454">
        <v>0</v>
      </c>
      <c r="G7" s="445">
        <v>0</v>
      </c>
      <c r="H7" s="454">
        <v>0</v>
      </c>
      <c r="I7" s="454">
        <v>0</v>
      </c>
      <c r="J7" s="454">
        <v>0</v>
      </c>
      <c r="K7" s="454">
        <v>0</v>
      </c>
      <c r="L7" s="454">
        <v>0</v>
      </c>
      <c r="M7" s="454">
        <v>0</v>
      </c>
      <c r="N7" s="320">
        <f t="shared" si="0"/>
        <v>0</v>
      </c>
    </row>
    <row r="8" spans="1:87" s="56" customFormat="1" ht="20.100000000000001" customHeight="1" x14ac:dyDescent="0.3">
      <c r="A8" s="125" t="s">
        <v>186</v>
      </c>
      <c r="B8" s="454">
        <v>379.88</v>
      </c>
      <c r="C8" s="454">
        <v>422.25</v>
      </c>
      <c r="D8" s="454">
        <v>270.26</v>
      </c>
      <c r="E8" s="454">
        <v>86.52</v>
      </c>
      <c r="F8" s="454">
        <v>74.73</v>
      </c>
      <c r="G8" s="445">
        <v>62.82</v>
      </c>
      <c r="H8" s="454">
        <v>62.61</v>
      </c>
      <c r="I8" s="454">
        <v>117.19</v>
      </c>
      <c r="J8" s="454">
        <v>152.57999999999998</v>
      </c>
      <c r="K8" s="454">
        <v>249.85</v>
      </c>
      <c r="L8" s="454">
        <v>192.22</v>
      </c>
      <c r="M8" s="454">
        <v>289.12999999999994</v>
      </c>
      <c r="N8" s="520">
        <f t="shared" si="0"/>
        <v>2360.0399999999995</v>
      </c>
    </row>
    <row r="9" spans="1:87" s="56" customFormat="1" ht="20.100000000000001" customHeight="1" x14ac:dyDescent="0.3">
      <c r="A9" s="125" t="s">
        <v>165</v>
      </c>
      <c r="B9" s="454">
        <v>131348.97</v>
      </c>
      <c r="C9" s="454">
        <v>118888.56999999999</v>
      </c>
      <c r="D9" s="454">
        <v>86520.91</v>
      </c>
      <c r="E9" s="454">
        <v>25987.850000000002</v>
      </c>
      <c r="F9" s="454">
        <v>31501.870000000003</v>
      </c>
      <c r="G9" s="445">
        <v>26268.65</v>
      </c>
      <c r="H9" s="454">
        <v>26122.07</v>
      </c>
      <c r="I9" s="454">
        <v>30957.99</v>
      </c>
      <c r="J9" s="454">
        <v>37108.339999999997</v>
      </c>
      <c r="K9" s="454">
        <v>48439.49</v>
      </c>
      <c r="L9" s="454">
        <v>53193.729999999996</v>
      </c>
      <c r="M9" s="454">
        <v>61369.53</v>
      </c>
      <c r="N9" s="320">
        <f t="shared" si="0"/>
        <v>677707.97</v>
      </c>
    </row>
    <row r="10" spans="1:87" s="56" customFormat="1" ht="20.100000000000001" customHeight="1" x14ac:dyDescent="0.3">
      <c r="A10" s="125" t="s">
        <v>166</v>
      </c>
      <c r="B10" s="454">
        <v>0</v>
      </c>
      <c r="C10" s="454">
        <v>0</v>
      </c>
      <c r="D10" s="454">
        <v>0</v>
      </c>
      <c r="E10" s="454">
        <v>0</v>
      </c>
      <c r="F10" s="454">
        <v>0</v>
      </c>
      <c r="G10" s="445">
        <v>0</v>
      </c>
      <c r="H10" s="454">
        <v>0.5</v>
      </c>
      <c r="I10" s="454">
        <v>0</v>
      </c>
      <c r="J10" s="454">
        <v>0</v>
      </c>
      <c r="K10" s="454">
        <v>0</v>
      </c>
      <c r="L10" s="454">
        <v>0</v>
      </c>
      <c r="M10" s="454">
        <v>0</v>
      </c>
      <c r="N10" s="320">
        <f t="shared" si="0"/>
        <v>0.5</v>
      </c>
    </row>
    <row r="11" spans="1:87" s="56" customFormat="1" ht="20.100000000000001" customHeight="1" x14ac:dyDescent="0.3">
      <c r="A11" s="125" t="s">
        <v>167</v>
      </c>
      <c r="B11" s="454">
        <v>18266.260000000002</v>
      </c>
      <c r="C11" s="454">
        <v>20559.64</v>
      </c>
      <c r="D11" s="454">
        <v>12995.380000000001</v>
      </c>
      <c r="E11" s="454">
        <v>2057.9499999999998</v>
      </c>
      <c r="F11" s="454">
        <v>1331.41</v>
      </c>
      <c r="G11" s="445">
        <v>944.47</v>
      </c>
      <c r="H11" s="454">
        <v>300.02</v>
      </c>
      <c r="I11" s="454">
        <v>3412.3</v>
      </c>
      <c r="J11" s="454">
        <v>5417.9</v>
      </c>
      <c r="K11" s="454">
        <v>9464.4</v>
      </c>
      <c r="L11" s="454">
        <v>12022.759999999998</v>
      </c>
      <c r="M11" s="454">
        <v>12828.9</v>
      </c>
      <c r="N11" s="320">
        <f t="shared" si="0"/>
        <v>99601.389999999985</v>
      </c>
    </row>
    <row r="12" spans="1:87" s="56" customFormat="1" ht="20.100000000000001" customHeight="1" x14ac:dyDescent="0.3">
      <c r="A12" s="125" t="s">
        <v>168</v>
      </c>
      <c r="B12" s="454">
        <v>0</v>
      </c>
      <c r="C12" s="454">
        <v>0</v>
      </c>
      <c r="D12" s="454">
        <v>0</v>
      </c>
      <c r="E12" s="454">
        <v>0</v>
      </c>
      <c r="F12" s="454">
        <v>0</v>
      </c>
      <c r="G12" s="445">
        <v>0</v>
      </c>
      <c r="H12" s="454">
        <v>0</v>
      </c>
      <c r="I12" s="454">
        <v>0</v>
      </c>
      <c r="J12" s="454">
        <v>0</v>
      </c>
      <c r="K12" s="454">
        <v>0</v>
      </c>
      <c r="L12" s="454">
        <v>0</v>
      </c>
      <c r="M12" s="454">
        <v>0</v>
      </c>
      <c r="N12" s="520">
        <f t="shared" si="0"/>
        <v>0</v>
      </c>
    </row>
    <row r="13" spans="1:87" s="56" customFormat="1" ht="20.100000000000001" customHeight="1" x14ac:dyDescent="0.3">
      <c r="A13" s="125" t="s">
        <v>169</v>
      </c>
      <c r="B13" s="454">
        <v>0</v>
      </c>
      <c r="C13" s="454">
        <v>0</v>
      </c>
      <c r="D13" s="454">
        <v>0</v>
      </c>
      <c r="E13" s="454">
        <v>0</v>
      </c>
      <c r="F13" s="454">
        <v>0</v>
      </c>
      <c r="G13" s="445">
        <v>0</v>
      </c>
      <c r="H13" s="454">
        <v>0</v>
      </c>
      <c r="I13" s="454">
        <v>0</v>
      </c>
      <c r="J13" s="454">
        <v>0</v>
      </c>
      <c r="K13" s="454">
        <v>0</v>
      </c>
      <c r="L13" s="454">
        <v>0</v>
      </c>
      <c r="M13" s="454">
        <v>0</v>
      </c>
      <c r="N13" s="520">
        <f t="shared" si="0"/>
        <v>0</v>
      </c>
    </row>
    <row r="14" spans="1:87" s="56" customFormat="1" ht="20.100000000000001" customHeight="1" x14ac:dyDescent="0.3">
      <c r="A14" s="125" t="s">
        <v>170</v>
      </c>
      <c r="B14" s="454">
        <v>9493.1299999999992</v>
      </c>
      <c r="C14" s="454">
        <v>10129.880000000001</v>
      </c>
      <c r="D14" s="454">
        <v>5747.46</v>
      </c>
      <c r="E14" s="454">
        <v>452.74</v>
      </c>
      <c r="F14" s="454">
        <v>364.15</v>
      </c>
      <c r="G14" s="445">
        <v>1894.9800000000002</v>
      </c>
      <c r="H14" s="454">
        <v>886.59999999999991</v>
      </c>
      <c r="I14" s="454">
        <v>1774.99</v>
      </c>
      <c r="J14" s="454">
        <v>3174.63</v>
      </c>
      <c r="K14" s="454">
        <v>1171.51</v>
      </c>
      <c r="L14" s="454">
        <v>372.94</v>
      </c>
      <c r="M14" s="454">
        <v>557.37</v>
      </c>
      <c r="N14" s="320">
        <f t="shared" si="0"/>
        <v>36020.380000000012</v>
      </c>
    </row>
    <row r="15" spans="1:87" s="56" customFormat="1" ht="20.100000000000001" customHeight="1" x14ac:dyDescent="0.3">
      <c r="A15" s="125" t="s">
        <v>306</v>
      </c>
      <c r="B15" s="454">
        <v>13256.82</v>
      </c>
      <c r="C15" s="454">
        <v>11682.41</v>
      </c>
      <c r="D15" s="454">
        <v>9804.4699999999993</v>
      </c>
      <c r="E15" s="454">
        <v>8429.23</v>
      </c>
      <c r="F15" s="454">
        <v>9328.0499999999993</v>
      </c>
      <c r="G15" s="445">
        <v>9867.7899999999991</v>
      </c>
      <c r="H15" s="454">
        <v>9132.92</v>
      </c>
      <c r="I15" s="454">
        <v>2126.67</v>
      </c>
      <c r="J15" s="454">
        <v>1777.68</v>
      </c>
      <c r="K15" s="454">
        <v>9245.49</v>
      </c>
      <c r="L15" s="454">
        <v>2590.92</v>
      </c>
      <c r="M15" s="454">
        <v>2230.2600000000002</v>
      </c>
      <c r="N15" s="320">
        <f t="shared" si="0"/>
        <v>89472.709999999992</v>
      </c>
    </row>
    <row r="16" spans="1:87" s="20" customFormat="1" ht="20.100000000000001" customHeight="1" x14ac:dyDescent="0.3">
      <c r="A16" s="125" t="s">
        <v>307</v>
      </c>
      <c r="B16" s="454">
        <v>0</v>
      </c>
      <c r="C16" s="454">
        <v>0</v>
      </c>
      <c r="D16" s="454">
        <v>0</v>
      </c>
      <c r="E16" s="454">
        <v>0</v>
      </c>
      <c r="F16" s="454">
        <v>0</v>
      </c>
      <c r="G16" s="445">
        <v>0</v>
      </c>
      <c r="H16" s="454">
        <v>0</v>
      </c>
      <c r="I16" s="454">
        <v>0</v>
      </c>
      <c r="J16" s="454">
        <v>0</v>
      </c>
      <c r="K16" s="454">
        <v>0</v>
      </c>
      <c r="L16" s="454">
        <v>0</v>
      </c>
      <c r="M16" s="454">
        <v>0</v>
      </c>
      <c r="N16" s="320">
        <f t="shared" si="0"/>
        <v>0</v>
      </c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</row>
    <row r="17" spans="1:87" s="20" customFormat="1" ht="20.100000000000001" customHeight="1" x14ac:dyDescent="0.3">
      <c r="A17" s="125" t="s">
        <v>177</v>
      </c>
      <c r="B17" s="454">
        <v>0</v>
      </c>
      <c r="C17" s="454">
        <v>0</v>
      </c>
      <c r="D17" s="454">
        <v>0</v>
      </c>
      <c r="E17" s="454">
        <v>0.43</v>
      </c>
      <c r="F17" s="454">
        <v>2.02</v>
      </c>
      <c r="G17" s="445">
        <v>2.2000000000000002</v>
      </c>
      <c r="H17" s="454">
        <v>2.36</v>
      </c>
      <c r="I17" s="454">
        <v>3.01</v>
      </c>
      <c r="J17" s="454">
        <v>1.72</v>
      </c>
      <c r="K17" s="454">
        <v>0</v>
      </c>
      <c r="L17" s="454">
        <v>0</v>
      </c>
      <c r="M17" s="454">
        <v>0</v>
      </c>
      <c r="N17" s="320">
        <f t="shared" si="0"/>
        <v>11.74</v>
      </c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</row>
    <row r="18" spans="1:87" s="195" customFormat="1" ht="20.100000000000001" customHeight="1" x14ac:dyDescent="0.3">
      <c r="A18" s="194" t="s">
        <v>398</v>
      </c>
      <c r="B18" s="454">
        <v>0</v>
      </c>
      <c r="C18" s="454">
        <v>0</v>
      </c>
      <c r="D18" s="454">
        <v>0</v>
      </c>
      <c r="E18" s="454">
        <v>0</v>
      </c>
      <c r="F18" s="454">
        <v>0</v>
      </c>
      <c r="G18" s="445">
        <v>0</v>
      </c>
      <c r="H18" s="454">
        <v>0</v>
      </c>
      <c r="I18" s="454">
        <v>0</v>
      </c>
      <c r="J18" s="454">
        <v>0</v>
      </c>
      <c r="K18" s="454">
        <v>0</v>
      </c>
      <c r="L18" s="454">
        <v>0</v>
      </c>
      <c r="M18" s="454">
        <v>0</v>
      </c>
      <c r="N18" s="320">
        <f t="shared" si="0"/>
        <v>0</v>
      </c>
      <c r="P18" s="277"/>
    </row>
    <row r="19" spans="1:87" s="70" customFormat="1" ht="20.100000000000001" customHeight="1" x14ac:dyDescent="0.2">
      <c r="A19" s="230" t="s">
        <v>22</v>
      </c>
      <c r="B19" s="320">
        <f>SUM(B5:B18)</f>
        <v>172763.56000000003</v>
      </c>
      <c r="C19" s="320">
        <f t="shared" ref="C19:M19" si="1">SUM(C5:C18)</f>
        <v>161706.81</v>
      </c>
      <c r="D19" s="320">
        <f t="shared" si="1"/>
        <v>115355.49000000002</v>
      </c>
      <c r="E19" s="320">
        <f t="shared" si="1"/>
        <v>37029.810000000005</v>
      </c>
      <c r="F19" s="320">
        <f t="shared" si="1"/>
        <v>42613.360000000008</v>
      </c>
      <c r="G19" s="320">
        <f t="shared" si="1"/>
        <v>39065.99</v>
      </c>
      <c r="H19" s="320">
        <f t="shared" si="1"/>
        <v>36523.39</v>
      </c>
      <c r="I19" s="320">
        <f t="shared" si="1"/>
        <v>38402.559999999998</v>
      </c>
      <c r="J19" s="320">
        <f t="shared" si="1"/>
        <v>47644.009999999995</v>
      </c>
      <c r="K19" s="320">
        <f t="shared" si="1"/>
        <v>68586.89</v>
      </c>
      <c r="L19" s="320">
        <f t="shared" si="1"/>
        <v>68395.149999999994</v>
      </c>
      <c r="M19" s="320">
        <f t="shared" si="1"/>
        <v>77288.339999999982</v>
      </c>
      <c r="N19" s="320">
        <f t="shared" si="0"/>
        <v>905375.36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</row>
    <row r="20" spans="1:87" x14ac:dyDescent="0.25">
      <c r="A20" s="126"/>
      <c r="B20" s="128"/>
      <c r="C20" s="128"/>
      <c r="D20" s="128"/>
      <c r="E20" s="128"/>
      <c r="F20" s="128">
        <v>0</v>
      </c>
      <c r="G20" s="128"/>
      <c r="H20" s="128"/>
      <c r="I20" s="128"/>
      <c r="J20" s="128"/>
      <c r="K20" s="128"/>
      <c r="L20" s="128"/>
      <c r="M20" s="128"/>
      <c r="N20" s="128"/>
      <c r="O20" s="12"/>
      <c r="P20" s="40"/>
      <c r="Q20" s="40"/>
      <c r="R20" s="40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</row>
    <row r="21" spans="1:87" x14ac:dyDescent="0.25">
      <c r="A21" s="41" t="s">
        <v>104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87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</sheetData>
  <pageMargins left="0.7" right="0.7" top="0.75" bottom="0.75" header="0.3" footer="0.3"/>
  <pageSetup paperSize="14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P22"/>
  <sheetViews>
    <sheetView zoomScaleNormal="100" workbookViewId="0">
      <selection activeCell="M39" sqref="M39"/>
    </sheetView>
  </sheetViews>
  <sheetFormatPr baseColWidth="10" defaultRowHeight="13.5" x14ac:dyDescent="0.25"/>
  <cols>
    <col min="1" max="1" width="29.85546875" style="8" customWidth="1"/>
    <col min="2" max="2" width="14.140625" style="8" customWidth="1"/>
    <col min="3" max="3" width="12.7109375" style="8" customWidth="1"/>
    <col min="4" max="4" width="12.28515625" style="8" customWidth="1"/>
    <col min="5" max="6" width="12.7109375" style="8" customWidth="1"/>
    <col min="7" max="7" width="12.28515625" style="8" customWidth="1"/>
    <col min="8" max="8" width="15.28515625" style="8" bestFit="1" customWidth="1"/>
    <col min="9" max="9" width="12" style="8" customWidth="1"/>
    <col min="10" max="10" width="14.42578125" style="8" customWidth="1"/>
    <col min="11" max="11" width="12.7109375" style="8" customWidth="1"/>
    <col min="12" max="12" width="14.28515625" style="8" customWidth="1"/>
    <col min="13" max="13" width="13.28515625" style="8" customWidth="1"/>
    <col min="14" max="14" width="20.28515625" style="8" customWidth="1"/>
    <col min="15" max="15" width="12.28515625" style="8" bestFit="1" customWidth="1"/>
    <col min="16" max="16" width="12.85546875" style="8" bestFit="1" customWidth="1"/>
    <col min="17" max="16384" width="11.42578125" style="8"/>
  </cols>
  <sheetData>
    <row r="1" spans="1:15" x14ac:dyDescent="0.25">
      <c r="A1" s="62" t="s">
        <v>472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62" t="s">
        <v>109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6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" customHeight="1" x14ac:dyDescent="0.25">
      <c r="A4" s="42" t="s">
        <v>101</v>
      </c>
      <c r="B4" s="42" t="s">
        <v>2</v>
      </c>
      <c r="C4" s="42" t="s">
        <v>3</v>
      </c>
      <c r="D4" s="42" t="s">
        <v>4</v>
      </c>
      <c r="E4" s="42" t="s">
        <v>5</v>
      </c>
      <c r="F4" s="42" t="s">
        <v>6</v>
      </c>
      <c r="G4" s="42" t="s">
        <v>7</v>
      </c>
      <c r="H4" s="42" t="s">
        <v>8</v>
      </c>
      <c r="I4" s="42" t="s">
        <v>9</v>
      </c>
      <c r="J4" s="42" t="s">
        <v>10</v>
      </c>
      <c r="K4" s="42" t="s">
        <v>11</v>
      </c>
      <c r="L4" s="42" t="s">
        <v>12</v>
      </c>
      <c r="M4" s="42" t="s">
        <v>13</v>
      </c>
      <c r="N4" s="42" t="s">
        <v>22</v>
      </c>
      <c r="O4" s="12"/>
    </row>
    <row r="5" spans="1:15" ht="20.100000000000001" customHeight="1" x14ac:dyDescent="0.3">
      <c r="A5" s="173" t="s">
        <v>162</v>
      </c>
      <c r="B5" s="469">
        <v>256345.38000000003</v>
      </c>
      <c r="C5" s="469">
        <v>255925.94999999995</v>
      </c>
      <c r="D5" s="469">
        <v>207503.29999999996</v>
      </c>
      <c r="E5" s="469">
        <v>136927.34000000003</v>
      </c>
      <c r="F5" s="469">
        <v>146714.05999999994</v>
      </c>
      <c r="G5" s="469">
        <v>136545.19</v>
      </c>
      <c r="H5" s="470">
        <v>150363.85</v>
      </c>
      <c r="I5" s="470">
        <v>180859.43</v>
      </c>
      <c r="J5" s="470">
        <v>180708.38000000003</v>
      </c>
      <c r="K5" s="470">
        <v>212195</v>
      </c>
      <c r="L5" s="470">
        <v>223921.7</v>
      </c>
      <c r="M5" s="470">
        <v>247462.59000000003</v>
      </c>
      <c r="N5" s="319">
        <f>SUM(B5:M5)</f>
        <v>2335472.17</v>
      </c>
      <c r="O5" s="12"/>
    </row>
    <row r="6" spans="1:15" ht="20.100000000000001" customHeight="1" x14ac:dyDescent="0.3">
      <c r="A6" s="173" t="s">
        <v>163</v>
      </c>
      <c r="B6" s="469">
        <v>120428.33000000003</v>
      </c>
      <c r="C6" s="469">
        <v>116893.18000000001</v>
      </c>
      <c r="D6" s="469">
        <v>92626.240000000034</v>
      </c>
      <c r="E6" s="469">
        <v>55671.830000000016</v>
      </c>
      <c r="F6" s="469">
        <v>59446.789999999994</v>
      </c>
      <c r="G6" s="469">
        <v>55546.559999999998</v>
      </c>
      <c r="H6" s="470">
        <v>61437.12999999999</v>
      </c>
      <c r="I6" s="470">
        <v>79813.8</v>
      </c>
      <c r="J6" s="470">
        <v>81828.929999999993</v>
      </c>
      <c r="K6" s="470">
        <v>98303.98</v>
      </c>
      <c r="L6" s="470">
        <v>104554.17</v>
      </c>
      <c r="M6" s="470">
        <v>113714.06999999999</v>
      </c>
      <c r="N6" s="319">
        <f>SUM(B6:M6)</f>
        <v>1040265.01</v>
      </c>
      <c r="O6" s="12"/>
    </row>
    <row r="7" spans="1:15" ht="20.100000000000001" customHeight="1" x14ac:dyDescent="0.3">
      <c r="A7" s="173" t="s">
        <v>164</v>
      </c>
      <c r="B7" s="469">
        <v>40499.550000000003</v>
      </c>
      <c r="C7" s="469">
        <v>41696.429999999993</v>
      </c>
      <c r="D7" s="469">
        <v>31144.37999999999</v>
      </c>
      <c r="E7" s="469">
        <v>18670.949999999997</v>
      </c>
      <c r="F7" s="469">
        <v>21840.070000000007</v>
      </c>
      <c r="G7" s="469">
        <v>20646.650000000005</v>
      </c>
      <c r="H7" s="470">
        <v>23897.640000000003</v>
      </c>
      <c r="I7" s="470">
        <v>32880.670000000006</v>
      </c>
      <c r="J7" s="470">
        <v>35827.49</v>
      </c>
      <c r="K7" s="470">
        <v>41138.22</v>
      </c>
      <c r="L7" s="470">
        <v>44831.62</v>
      </c>
      <c r="M7" s="470">
        <v>54475.80999999999</v>
      </c>
      <c r="N7" s="319">
        <f t="shared" ref="N7:N19" si="0">SUM(B7:M7)</f>
        <v>407549.48000000004</v>
      </c>
      <c r="O7" s="12"/>
    </row>
    <row r="8" spans="1:15" ht="20.100000000000001" customHeight="1" x14ac:dyDescent="0.3">
      <c r="A8" s="173" t="s">
        <v>186</v>
      </c>
      <c r="B8" s="469">
        <v>0</v>
      </c>
      <c r="C8" s="469">
        <v>0</v>
      </c>
      <c r="D8" s="469">
        <v>0</v>
      </c>
      <c r="E8" s="469">
        <v>0</v>
      </c>
      <c r="F8" s="469">
        <v>0</v>
      </c>
      <c r="G8" s="469">
        <v>0</v>
      </c>
      <c r="H8" s="470">
        <v>0</v>
      </c>
      <c r="I8" s="470">
        <v>0</v>
      </c>
      <c r="J8" s="470">
        <v>0</v>
      </c>
      <c r="K8" s="470">
        <v>0</v>
      </c>
      <c r="L8" s="470">
        <v>0</v>
      </c>
      <c r="M8" s="470">
        <v>0</v>
      </c>
      <c r="N8" s="319">
        <f t="shared" si="0"/>
        <v>0</v>
      </c>
      <c r="O8" s="12"/>
    </row>
    <row r="9" spans="1:15" ht="20.100000000000001" customHeight="1" x14ac:dyDescent="0.3">
      <c r="A9" s="173" t="s">
        <v>165</v>
      </c>
      <c r="B9" s="469">
        <v>0</v>
      </c>
      <c r="C9" s="469">
        <v>0</v>
      </c>
      <c r="D9" s="469">
        <v>0</v>
      </c>
      <c r="E9" s="469">
        <v>0</v>
      </c>
      <c r="F9" s="469">
        <v>0</v>
      </c>
      <c r="G9" s="469">
        <v>0</v>
      </c>
      <c r="H9" s="470">
        <v>0</v>
      </c>
      <c r="I9" s="470">
        <v>0</v>
      </c>
      <c r="J9" s="470">
        <v>0</v>
      </c>
      <c r="K9" s="470">
        <v>0</v>
      </c>
      <c r="L9" s="470">
        <v>0</v>
      </c>
      <c r="M9" s="470">
        <v>0</v>
      </c>
      <c r="N9" s="319">
        <f t="shared" si="0"/>
        <v>0</v>
      </c>
      <c r="O9" s="12"/>
    </row>
    <row r="10" spans="1:15" ht="20.100000000000001" customHeight="1" x14ac:dyDescent="0.3">
      <c r="A10" s="173" t="s">
        <v>166</v>
      </c>
      <c r="B10" s="469">
        <v>402.83000000000004</v>
      </c>
      <c r="C10" s="469">
        <v>591.73999999999978</v>
      </c>
      <c r="D10" s="469">
        <v>2242.2099999999996</v>
      </c>
      <c r="E10" s="469">
        <v>5544.3099999999995</v>
      </c>
      <c r="F10" s="469">
        <v>16538.469999999998</v>
      </c>
      <c r="G10" s="469">
        <v>40046.989999999991</v>
      </c>
      <c r="H10" s="470">
        <v>37862.730000000003</v>
      </c>
      <c r="I10" s="470">
        <v>28133.699999999993</v>
      </c>
      <c r="J10" s="470">
        <v>11779.249999999998</v>
      </c>
      <c r="K10" s="470">
        <v>4129.8099999999995</v>
      </c>
      <c r="L10" s="470">
        <v>1342.07</v>
      </c>
      <c r="M10" s="470">
        <v>873.70000000000016</v>
      </c>
      <c r="N10" s="319">
        <f t="shared" si="0"/>
        <v>149487.81</v>
      </c>
      <c r="O10" s="12"/>
    </row>
    <row r="11" spans="1:15" ht="20.100000000000001" customHeight="1" x14ac:dyDescent="0.3">
      <c r="A11" s="173" t="s">
        <v>167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70">
        <v>0</v>
      </c>
      <c r="I11" s="470">
        <v>0</v>
      </c>
      <c r="J11" s="470">
        <v>0</v>
      </c>
      <c r="K11" s="470">
        <v>0</v>
      </c>
      <c r="L11" s="470">
        <v>0</v>
      </c>
      <c r="M11" s="470">
        <v>0</v>
      </c>
      <c r="N11" s="319">
        <f t="shared" si="0"/>
        <v>0</v>
      </c>
      <c r="O11" s="12"/>
    </row>
    <row r="12" spans="1:15" ht="20.100000000000001" customHeight="1" x14ac:dyDescent="0.3">
      <c r="A12" s="173" t="s">
        <v>168</v>
      </c>
      <c r="B12" s="469">
        <v>0</v>
      </c>
      <c r="C12" s="469">
        <v>0</v>
      </c>
      <c r="D12" s="469">
        <v>0</v>
      </c>
      <c r="E12" s="469">
        <v>0</v>
      </c>
      <c r="F12" s="469">
        <v>0</v>
      </c>
      <c r="G12" s="469">
        <v>0</v>
      </c>
      <c r="H12" s="470">
        <v>0</v>
      </c>
      <c r="I12" s="470">
        <v>0</v>
      </c>
      <c r="J12" s="470">
        <v>0</v>
      </c>
      <c r="K12" s="470">
        <v>0</v>
      </c>
      <c r="L12" s="470">
        <v>0</v>
      </c>
      <c r="M12" s="470">
        <v>0</v>
      </c>
      <c r="N12" s="319">
        <f t="shared" si="0"/>
        <v>0</v>
      </c>
      <c r="O12" s="12"/>
    </row>
    <row r="13" spans="1:15" ht="20.100000000000001" customHeight="1" x14ac:dyDescent="0.3">
      <c r="A13" s="173" t="s">
        <v>169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70">
        <v>0</v>
      </c>
      <c r="I13" s="470">
        <v>0</v>
      </c>
      <c r="J13" s="470">
        <v>0</v>
      </c>
      <c r="K13" s="470">
        <v>0</v>
      </c>
      <c r="L13" s="470">
        <v>0</v>
      </c>
      <c r="M13" s="470">
        <v>0</v>
      </c>
      <c r="N13" s="319">
        <f t="shared" si="0"/>
        <v>0</v>
      </c>
      <c r="O13" s="12"/>
    </row>
    <row r="14" spans="1:15" ht="20.100000000000001" customHeight="1" x14ac:dyDescent="0.3">
      <c r="A14" s="125" t="s">
        <v>170</v>
      </c>
      <c r="B14" s="469">
        <v>200960.43999999997</v>
      </c>
      <c r="C14" s="469">
        <v>193636.84000000003</v>
      </c>
      <c r="D14" s="469">
        <v>177987.26</v>
      </c>
      <c r="E14" s="469">
        <v>130125.6</v>
      </c>
      <c r="F14" s="469">
        <v>133396.06</v>
      </c>
      <c r="G14" s="469">
        <v>127178.20999999999</v>
      </c>
      <c r="H14" s="470">
        <v>143179.79999999996</v>
      </c>
      <c r="I14" s="470">
        <v>158311.32</v>
      </c>
      <c r="J14" s="470">
        <v>163527.31000000006</v>
      </c>
      <c r="K14" s="470">
        <v>185928.16999999998</v>
      </c>
      <c r="L14" s="470">
        <v>191179.82000000004</v>
      </c>
      <c r="M14" s="470">
        <v>199844.86</v>
      </c>
      <c r="N14" s="319">
        <f t="shared" si="0"/>
        <v>2005255.69</v>
      </c>
      <c r="O14" s="12"/>
    </row>
    <row r="15" spans="1:15" ht="20.100000000000001" customHeight="1" x14ac:dyDescent="0.3">
      <c r="A15" s="125" t="s">
        <v>306</v>
      </c>
      <c r="B15" s="469">
        <v>90495.25</v>
      </c>
      <c r="C15" s="469">
        <v>89429.55</v>
      </c>
      <c r="D15" s="469">
        <v>80047.53</v>
      </c>
      <c r="E15" s="469">
        <v>59486.8</v>
      </c>
      <c r="F15" s="469">
        <v>63671.08</v>
      </c>
      <c r="G15" s="469">
        <v>57749.36</v>
      </c>
      <c r="H15" s="470">
        <v>61778.509999999995</v>
      </c>
      <c r="I15" s="470">
        <v>73773.10000000002</v>
      </c>
      <c r="J15" s="470">
        <v>67600.989999999991</v>
      </c>
      <c r="K15" s="470">
        <v>82768.36</v>
      </c>
      <c r="L15" s="470">
        <v>82797.369999999981</v>
      </c>
      <c r="M15" s="470">
        <v>89497.699999999983</v>
      </c>
      <c r="N15" s="319">
        <f t="shared" si="0"/>
        <v>899095.6</v>
      </c>
      <c r="O15" s="12"/>
    </row>
    <row r="16" spans="1:15" ht="20.100000000000001" customHeight="1" x14ac:dyDescent="0.3">
      <c r="A16" s="125" t="s">
        <v>307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70">
        <v>0</v>
      </c>
      <c r="I16" s="470">
        <v>0</v>
      </c>
      <c r="J16" s="470">
        <v>0</v>
      </c>
      <c r="K16" s="470">
        <v>0</v>
      </c>
      <c r="L16" s="470">
        <v>0</v>
      </c>
      <c r="M16" s="470">
        <v>0</v>
      </c>
      <c r="N16" s="319">
        <f t="shared" si="0"/>
        <v>0</v>
      </c>
      <c r="O16" s="12"/>
    </row>
    <row r="17" spans="1:16" ht="20.100000000000001" customHeight="1" x14ac:dyDescent="0.3">
      <c r="A17" s="173" t="s">
        <v>177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70">
        <v>0</v>
      </c>
      <c r="I17" s="470">
        <v>0</v>
      </c>
      <c r="J17" s="470">
        <v>0</v>
      </c>
      <c r="K17" s="470">
        <v>0</v>
      </c>
      <c r="L17" s="470">
        <v>0</v>
      </c>
      <c r="M17" s="470">
        <v>0</v>
      </c>
      <c r="N17" s="319">
        <f t="shared" si="0"/>
        <v>0</v>
      </c>
      <c r="O17" s="12"/>
    </row>
    <row r="18" spans="1:16" s="195" customFormat="1" ht="20.100000000000001" customHeight="1" x14ac:dyDescent="0.3">
      <c r="A18" s="194" t="s">
        <v>398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70">
        <v>0</v>
      </c>
      <c r="I18" s="470">
        <v>0</v>
      </c>
      <c r="J18" s="470">
        <v>0</v>
      </c>
      <c r="K18" s="470">
        <v>0</v>
      </c>
      <c r="L18" s="470">
        <v>0</v>
      </c>
      <c r="M18" s="470">
        <v>0</v>
      </c>
      <c r="N18" s="319">
        <f t="shared" si="0"/>
        <v>0</v>
      </c>
      <c r="P18" s="277"/>
    </row>
    <row r="19" spans="1:16" s="80" customFormat="1" ht="20.100000000000001" customHeight="1" x14ac:dyDescent="0.2">
      <c r="A19" s="229" t="s">
        <v>22</v>
      </c>
      <c r="B19" s="471">
        <f>SUM(B5:B18)</f>
        <v>709131.78</v>
      </c>
      <c r="C19" s="471">
        <f t="shared" ref="C19:M19" si="1">SUM(C5:C18)</f>
        <v>698173.69</v>
      </c>
      <c r="D19" s="471">
        <f t="shared" si="1"/>
        <v>591550.92000000004</v>
      </c>
      <c r="E19" s="471">
        <f t="shared" si="1"/>
        <v>406426.83</v>
      </c>
      <c r="F19" s="471">
        <f t="shared" si="1"/>
        <v>441606.52999999997</v>
      </c>
      <c r="G19" s="471">
        <f t="shared" si="1"/>
        <v>437712.95999999996</v>
      </c>
      <c r="H19" s="471">
        <f t="shared" si="1"/>
        <v>478519.65999999992</v>
      </c>
      <c r="I19" s="471">
        <f t="shared" si="1"/>
        <v>553772.02</v>
      </c>
      <c r="J19" s="471">
        <f t="shared" si="1"/>
        <v>541272.35000000009</v>
      </c>
      <c r="K19" s="471">
        <f t="shared" si="1"/>
        <v>624463.53999999992</v>
      </c>
      <c r="L19" s="471">
        <f t="shared" si="1"/>
        <v>648626.75</v>
      </c>
      <c r="M19" s="471">
        <f t="shared" si="1"/>
        <v>705868.73</v>
      </c>
      <c r="N19" s="319">
        <f t="shared" si="0"/>
        <v>6837125.7599999998</v>
      </c>
      <c r="O19" s="62"/>
    </row>
    <row r="20" spans="1:16" ht="15.75" customHeight="1" x14ac:dyDescent="0.25">
      <c r="A20" s="39"/>
      <c r="B20" s="39"/>
      <c r="C20" s="39"/>
      <c r="D20" s="39"/>
      <c r="E20" s="39"/>
      <c r="F20" s="39">
        <v>0</v>
      </c>
      <c r="G20" s="39"/>
      <c r="H20" s="39"/>
      <c r="I20" s="39"/>
      <c r="J20" s="39"/>
      <c r="K20" s="39"/>
      <c r="L20" s="39"/>
      <c r="M20" s="39"/>
      <c r="N20" s="108"/>
      <c r="O20" s="12"/>
    </row>
    <row r="21" spans="1:16" ht="15.75" customHeight="1" x14ac:dyDescent="0.25">
      <c r="A21" s="43" t="s">
        <v>105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12"/>
    </row>
    <row r="22" spans="1:16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12"/>
    </row>
  </sheetData>
  <pageMargins left="0.7" right="0.7" top="0.75" bottom="0.75" header="0.3" footer="0.3"/>
  <pageSetup paperSize="14" scale="7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P22"/>
  <sheetViews>
    <sheetView zoomScaleNormal="100" workbookViewId="0">
      <selection activeCell="M39" sqref="M39"/>
    </sheetView>
  </sheetViews>
  <sheetFormatPr baseColWidth="10" defaultRowHeight="13.5" x14ac:dyDescent="0.25"/>
  <cols>
    <col min="1" max="1" width="36.7109375" style="8" customWidth="1"/>
    <col min="2" max="2" width="14.140625" style="8" customWidth="1"/>
    <col min="3" max="3" width="10" style="8" bestFit="1" customWidth="1"/>
    <col min="4" max="4" width="12.28515625" style="8" customWidth="1"/>
    <col min="5" max="5" width="11.5703125" style="8" bestFit="1" customWidth="1"/>
    <col min="6" max="7" width="11.85546875" style="8" customWidth="1"/>
    <col min="8" max="8" width="11.5703125" style="8" bestFit="1" customWidth="1"/>
    <col min="9" max="9" width="12" style="8" customWidth="1"/>
    <col min="10" max="10" width="14.42578125" style="8" customWidth="1"/>
    <col min="11" max="11" width="12.28515625" style="8" customWidth="1"/>
    <col min="12" max="12" width="14.28515625" style="8" customWidth="1"/>
    <col min="13" max="13" width="13.28515625" style="8" customWidth="1"/>
    <col min="14" max="14" width="13.140625" style="8" customWidth="1"/>
    <col min="15" max="16384" width="11.42578125" style="8"/>
  </cols>
  <sheetData>
    <row r="1" spans="1:15" x14ac:dyDescent="0.25">
      <c r="A1" s="62" t="s">
        <v>472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62" t="s">
        <v>110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6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" customHeight="1" x14ac:dyDescent="0.25">
      <c r="A4" s="138" t="s">
        <v>101</v>
      </c>
      <c r="B4" s="139" t="s">
        <v>2</v>
      </c>
      <c r="C4" s="139" t="s">
        <v>3</v>
      </c>
      <c r="D4" s="139" t="s">
        <v>4</v>
      </c>
      <c r="E4" s="139" t="s">
        <v>5</v>
      </c>
      <c r="F4" s="139" t="s">
        <v>6</v>
      </c>
      <c r="G4" s="139" t="s">
        <v>7</v>
      </c>
      <c r="H4" s="139" t="s">
        <v>178</v>
      </c>
      <c r="I4" s="139" t="s">
        <v>179</v>
      </c>
      <c r="J4" s="139" t="s">
        <v>180</v>
      </c>
      <c r="K4" s="139" t="s">
        <v>181</v>
      </c>
      <c r="L4" s="139" t="s">
        <v>182</v>
      </c>
      <c r="M4" s="139" t="s">
        <v>171</v>
      </c>
      <c r="N4" s="48" t="s">
        <v>22</v>
      </c>
      <c r="O4" s="12"/>
    </row>
    <row r="5" spans="1:15" ht="20.100000000000001" customHeight="1" x14ac:dyDescent="0.25">
      <c r="A5" s="180" t="s">
        <v>162</v>
      </c>
      <c r="B5" s="322">
        <v>0</v>
      </c>
      <c r="C5" s="322">
        <v>0</v>
      </c>
      <c r="D5" s="322">
        <v>42</v>
      </c>
      <c r="E5" s="322">
        <v>0</v>
      </c>
      <c r="F5" s="322">
        <v>0</v>
      </c>
      <c r="G5" s="322">
        <v>0</v>
      </c>
      <c r="H5" s="322">
        <v>0</v>
      </c>
      <c r="I5" s="322">
        <v>0</v>
      </c>
      <c r="J5" s="322">
        <v>0</v>
      </c>
      <c r="K5" s="322">
        <v>0</v>
      </c>
      <c r="L5" s="322">
        <v>0</v>
      </c>
      <c r="M5" s="322">
        <v>0</v>
      </c>
      <c r="N5" s="520">
        <f>SUM(B5:M5)</f>
        <v>42</v>
      </c>
      <c r="O5" s="12"/>
    </row>
    <row r="6" spans="1:15" ht="20.100000000000001" customHeight="1" x14ac:dyDescent="0.25">
      <c r="A6" s="180" t="s">
        <v>163</v>
      </c>
      <c r="B6" s="322">
        <v>0</v>
      </c>
      <c r="C6" s="322">
        <v>0</v>
      </c>
      <c r="D6" s="322">
        <v>0</v>
      </c>
      <c r="E6" s="322">
        <v>0</v>
      </c>
      <c r="F6" s="322">
        <v>0</v>
      </c>
      <c r="G6" s="322">
        <v>0</v>
      </c>
      <c r="H6" s="322">
        <v>0</v>
      </c>
      <c r="I6" s="322">
        <v>0</v>
      </c>
      <c r="J6" s="322">
        <v>0</v>
      </c>
      <c r="K6" s="472">
        <v>0</v>
      </c>
      <c r="L6" s="472">
        <v>0</v>
      </c>
      <c r="M6" s="472">
        <v>0</v>
      </c>
      <c r="N6" s="520">
        <f t="shared" ref="N6:N18" si="0">SUM(B6:M6)</f>
        <v>0</v>
      </c>
      <c r="O6" s="12"/>
    </row>
    <row r="7" spans="1:15" ht="20.100000000000001" customHeight="1" x14ac:dyDescent="0.25">
      <c r="A7" s="180" t="s">
        <v>164</v>
      </c>
      <c r="B7" s="322">
        <v>0</v>
      </c>
      <c r="C7" s="322">
        <v>0</v>
      </c>
      <c r="D7" s="322">
        <v>0</v>
      </c>
      <c r="E7" s="322">
        <v>0</v>
      </c>
      <c r="F7" s="322">
        <v>0</v>
      </c>
      <c r="G7" s="322">
        <v>0</v>
      </c>
      <c r="H7" s="322">
        <v>0</v>
      </c>
      <c r="I7" s="322">
        <v>0</v>
      </c>
      <c r="J7" s="322">
        <v>0</v>
      </c>
      <c r="K7" s="322">
        <v>0</v>
      </c>
      <c r="L7" s="322">
        <v>0</v>
      </c>
      <c r="M7" s="322">
        <v>0</v>
      </c>
      <c r="N7" s="520">
        <f t="shared" si="0"/>
        <v>0</v>
      </c>
      <c r="O7" s="12"/>
    </row>
    <row r="8" spans="1:15" ht="20.100000000000001" customHeight="1" x14ac:dyDescent="0.25">
      <c r="A8" s="180" t="s">
        <v>186</v>
      </c>
      <c r="B8" s="322">
        <v>0</v>
      </c>
      <c r="C8" s="322">
        <v>0</v>
      </c>
      <c r="D8" s="322">
        <v>0</v>
      </c>
      <c r="E8" s="322">
        <v>0</v>
      </c>
      <c r="F8" s="322">
        <v>0</v>
      </c>
      <c r="G8" s="322">
        <v>0</v>
      </c>
      <c r="H8" s="322">
        <v>0</v>
      </c>
      <c r="I8" s="322">
        <v>0</v>
      </c>
      <c r="J8" s="322">
        <v>0</v>
      </c>
      <c r="K8" s="322">
        <v>0</v>
      </c>
      <c r="L8" s="322">
        <v>0</v>
      </c>
      <c r="M8" s="322">
        <v>0</v>
      </c>
      <c r="N8" s="520">
        <f t="shared" si="0"/>
        <v>0</v>
      </c>
      <c r="O8" s="12"/>
    </row>
    <row r="9" spans="1:15" ht="20.100000000000001" customHeight="1" x14ac:dyDescent="0.25">
      <c r="A9" s="180" t="s">
        <v>165</v>
      </c>
      <c r="B9" s="322">
        <v>0</v>
      </c>
      <c r="C9" s="322">
        <v>0</v>
      </c>
      <c r="D9" s="322">
        <v>0</v>
      </c>
      <c r="E9" s="322">
        <v>0</v>
      </c>
      <c r="F9" s="322">
        <v>0</v>
      </c>
      <c r="G9" s="322">
        <v>0</v>
      </c>
      <c r="H9" s="322">
        <v>0</v>
      </c>
      <c r="I9" s="322">
        <v>0</v>
      </c>
      <c r="J9" s="322">
        <v>0</v>
      </c>
      <c r="K9" s="322">
        <v>0</v>
      </c>
      <c r="L9" s="322">
        <v>0</v>
      </c>
      <c r="M9" s="322">
        <v>0</v>
      </c>
      <c r="N9" s="520">
        <f t="shared" si="0"/>
        <v>0</v>
      </c>
      <c r="O9" s="12"/>
    </row>
    <row r="10" spans="1:15" ht="20.100000000000001" customHeight="1" x14ac:dyDescent="0.25">
      <c r="A10" s="180" t="s">
        <v>166</v>
      </c>
      <c r="B10" s="322">
        <v>0</v>
      </c>
      <c r="C10" s="322">
        <v>0</v>
      </c>
      <c r="D10" s="322">
        <v>0</v>
      </c>
      <c r="E10" s="322">
        <v>0</v>
      </c>
      <c r="F10" s="322">
        <v>0</v>
      </c>
      <c r="G10" s="322">
        <v>0</v>
      </c>
      <c r="H10" s="322">
        <v>0</v>
      </c>
      <c r="I10" s="322">
        <v>0</v>
      </c>
      <c r="J10" s="322">
        <v>0</v>
      </c>
      <c r="K10" s="322">
        <v>0</v>
      </c>
      <c r="L10" s="322">
        <v>0</v>
      </c>
      <c r="M10" s="322">
        <v>0</v>
      </c>
      <c r="N10" s="520">
        <f t="shared" si="0"/>
        <v>0</v>
      </c>
      <c r="O10" s="12"/>
    </row>
    <row r="11" spans="1:15" ht="20.100000000000001" customHeight="1" x14ac:dyDescent="0.25">
      <c r="A11" s="180" t="s">
        <v>167</v>
      </c>
      <c r="B11" s="322">
        <v>0</v>
      </c>
      <c r="C11" s="322">
        <v>0</v>
      </c>
      <c r="D11" s="322">
        <v>0</v>
      </c>
      <c r="E11" s="322">
        <v>0</v>
      </c>
      <c r="F11" s="322">
        <v>0</v>
      </c>
      <c r="G11" s="322">
        <v>0</v>
      </c>
      <c r="H11" s="322">
        <v>0</v>
      </c>
      <c r="I11" s="322">
        <v>0</v>
      </c>
      <c r="J11" s="322">
        <v>0</v>
      </c>
      <c r="K11" s="322">
        <v>0</v>
      </c>
      <c r="L11" s="322">
        <v>0</v>
      </c>
      <c r="M11" s="322">
        <v>0</v>
      </c>
      <c r="N11" s="520">
        <f t="shared" si="0"/>
        <v>0</v>
      </c>
      <c r="O11" s="12"/>
    </row>
    <row r="12" spans="1:15" ht="20.100000000000001" customHeight="1" x14ac:dyDescent="0.25">
      <c r="A12" s="180" t="s">
        <v>168</v>
      </c>
      <c r="B12" s="322">
        <v>0</v>
      </c>
      <c r="C12" s="322">
        <v>0</v>
      </c>
      <c r="D12" s="322">
        <v>0</v>
      </c>
      <c r="E12" s="322">
        <v>0</v>
      </c>
      <c r="F12" s="322">
        <v>0</v>
      </c>
      <c r="G12" s="322">
        <v>0</v>
      </c>
      <c r="H12" s="322">
        <v>0</v>
      </c>
      <c r="I12" s="322">
        <v>0</v>
      </c>
      <c r="J12" s="322">
        <v>0</v>
      </c>
      <c r="K12" s="322">
        <v>0</v>
      </c>
      <c r="L12" s="322">
        <v>0</v>
      </c>
      <c r="M12" s="322">
        <v>0</v>
      </c>
      <c r="N12" s="520">
        <f t="shared" si="0"/>
        <v>0</v>
      </c>
      <c r="O12" s="12"/>
    </row>
    <row r="13" spans="1:15" ht="20.100000000000001" customHeight="1" x14ac:dyDescent="0.25">
      <c r="A13" s="180" t="s">
        <v>169</v>
      </c>
      <c r="B13" s="322">
        <v>0</v>
      </c>
      <c r="C13" s="322">
        <v>0</v>
      </c>
      <c r="D13" s="322">
        <v>0</v>
      </c>
      <c r="E13" s="322">
        <v>0</v>
      </c>
      <c r="F13" s="322">
        <v>0</v>
      </c>
      <c r="G13" s="322">
        <v>0</v>
      </c>
      <c r="H13" s="322">
        <v>0</v>
      </c>
      <c r="I13" s="322">
        <v>0</v>
      </c>
      <c r="J13" s="322">
        <v>0</v>
      </c>
      <c r="K13" s="322">
        <v>0</v>
      </c>
      <c r="L13" s="322">
        <v>0</v>
      </c>
      <c r="M13" s="322">
        <v>0</v>
      </c>
      <c r="N13" s="520">
        <f t="shared" si="0"/>
        <v>0</v>
      </c>
      <c r="O13" s="12"/>
    </row>
    <row r="14" spans="1:15" ht="20.100000000000001" customHeight="1" x14ac:dyDescent="0.25">
      <c r="A14" s="125" t="s">
        <v>170</v>
      </c>
      <c r="B14" s="322">
        <v>15.25</v>
      </c>
      <c r="C14" s="322">
        <v>16.25</v>
      </c>
      <c r="D14" s="322">
        <v>16.89</v>
      </c>
      <c r="E14" s="322">
        <v>18.84</v>
      </c>
      <c r="F14" s="322">
        <v>17.5</v>
      </c>
      <c r="G14" s="322">
        <v>22.950000000000003</v>
      </c>
      <c r="H14" s="322">
        <v>8.75</v>
      </c>
      <c r="I14" s="322">
        <v>11.34</v>
      </c>
      <c r="J14" s="322">
        <v>12.37</v>
      </c>
      <c r="K14" s="322">
        <v>29.82</v>
      </c>
      <c r="L14" s="322">
        <v>22.37</v>
      </c>
      <c r="M14" s="322">
        <v>95.58</v>
      </c>
      <c r="N14" s="520">
        <f t="shared" si="0"/>
        <v>287.91000000000003</v>
      </c>
      <c r="O14" s="12"/>
    </row>
    <row r="15" spans="1:15" ht="20.100000000000001" customHeight="1" x14ac:dyDescent="0.25">
      <c r="A15" s="125" t="s">
        <v>306</v>
      </c>
      <c r="B15" s="322">
        <v>15.99</v>
      </c>
      <c r="C15" s="322">
        <v>15.99</v>
      </c>
      <c r="D15" s="322">
        <v>779.63</v>
      </c>
      <c r="E15" s="322">
        <v>16.75</v>
      </c>
      <c r="F15" s="322">
        <v>16.2</v>
      </c>
      <c r="G15" s="322">
        <v>23.39</v>
      </c>
      <c r="H15" s="472">
        <v>23.5</v>
      </c>
      <c r="I15" s="472">
        <v>24.799999999999997</v>
      </c>
      <c r="J15" s="472">
        <v>18.649999999999999</v>
      </c>
      <c r="K15" s="472">
        <v>362.59</v>
      </c>
      <c r="L15" s="472">
        <v>324.46000000000004</v>
      </c>
      <c r="M15" s="472">
        <v>295.58</v>
      </c>
      <c r="N15" s="520">
        <f t="shared" si="0"/>
        <v>1917.53</v>
      </c>
      <c r="O15" s="12"/>
    </row>
    <row r="16" spans="1:15" s="28" customFormat="1" ht="20.100000000000001" customHeight="1" x14ac:dyDescent="0.25">
      <c r="A16" s="125" t="s">
        <v>307</v>
      </c>
      <c r="B16" s="322">
        <v>0</v>
      </c>
      <c r="C16" s="322">
        <v>0</v>
      </c>
      <c r="D16" s="322">
        <v>0</v>
      </c>
      <c r="E16" s="322">
        <v>0</v>
      </c>
      <c r="F16" s="322">
        <v>0</v>
      </c>
      <c r="G16" s="322">
        <v>0</v>
      </c>
      <c r="H16" s="472">
        <v>0</v>
      </c>
      <c r="I16" s="472">
        <v>0</v>
      </c>
      <c r="J16" s="472">
        <v>0</v>
      </c>
      <c r="K16" s="472"/>
      <c r="L16" s="472"/>
      <c r="M16" s="472"/>
      <c r="N16" s="520">
        <f t="shared" si="0"/>
        <v>0</v>
      </c>
      <c r="O16" s="39"/>
    </row>
    <row r="17" spans="1:16" s="28" customFormat="1" ht="20.100000000000001" customHeight="1" x14ac:dyDescent="0.25">
      <c r="A17" s="180" t="s">
        <v>177</v>
      </c>
      <c r="B17" s="322">
        <v>0</v>
      </c>
      <c r="C17" s="322">
        <v>0</v>
      </c>
      <c r="D17" s="322">
        <v>0</v>
      </c>
      <c r="E17" s="322">
        <v>0</v>
      </c>
      <c r="F17" s="322">
        <v>0</v>
      </c>
      <c r="G17" s="322">
        <v>0</v>
      </c>
      <c r="H17" s="322">
        <v>0</v>
      </c>
      <c r="I17" s="322">
        <v>0</v>
      </c>
      <c r="J17" s="322">
        <v>0</v>
      </c>
      <c r="K17" s="322">
        <v>0</v>
      </c>
      <c r="L17" s="322">
        <v>0</v>
      </c>
      <c r="M17" s="322">
        <v>0</v>
      </c>
      <c r="N17" s="520">
        <f t="shared" si="0"/>
        <v>0</v>
      </c>
      <c r="O17" s="39"/>
    </row>
    <row r="18" spans="1:16" s="195" customFormat="1" ht="20.100000000000001" customHeight="1" x14ac:dyDescent="0.25">
      <c r="A18" s="194" t="s">
        <v>398</v>
      </c>
      <c r="B18" s="322">
        <v>0</v>
      </c>
      <c r="C18" s="322">
        <v>0</v>
      </c>
      <c r="D18" s="322">
        <v>0</v>
      </c>
      <c r="E18" s="322">
        <v>0</v>
      </c>
      <c r="F18" s="322">
        <v>0</v>
      </c>
      <c r="G18" s="322">
        <v>0</v>
      </c>
      <c r="H18" s="322">
        <v>0</v>
      </c>
      <c r="I18" s="322">
        <v>0</v>
      </c>
      <c r="J18" s="322">
        <v>0</v>
      </c>
      <c r="K18" s="322">
        <v>0</v>
      </c>
      <c r="L18" s="322">
        <v>0</v>
      </c>
      <c r="M18" s="322">
        <v>0</v>
      </c>
      <c r="N18" s="520">
        <f t="shared" si="0"/>
        <v>0</v>
      </c>
      <c r="P18" s="277"/>
    </row>
    <row r="19" spans="1:16" s="80" customFormat="1" ht="20.100000000000001" customHeight="1" x14ac:dyDescent="0.2">
      <c r="A19" s="229" t="s">
        <v>22</v>
      </c>
      <c r="B19" s="450">
        <f>SUM(B5:B18)</f>
        <v>31.240000000000002</v>
      </c>
      <c r="C19" s="450">
        <f t="shared" ref="C19:M19" si="1">SUM(C5:C18)</f>
        <v>32.24</v>
      </c>
      <c r="D19" s="450">
        <f t="shared" si="1"/>
        <v>838.52</v>
      </c>
      <c r="E19" s="450">
        <f t="shared" si="1"/>
        <v>35.590000000000003</v>
      </c>
      <c r="F19" s="450">
        <f t="shared" si="1"/>
        <v>33.700000000000003</v>
      </c>
      <c r="G19" s="450">
        <f t="shared" si="1"/>
        <v>46.34</v>
      </c>
      <c r="H19" s="450">
        <f t="shared" si="1"/>
        <v>32.25</v>
      </c>
      <c r="I19" s="450">
        <f t="shared" si="1"/>
        <v>36.14</v>
      </c>
      <c r="J19" s="450">
        <f t="shared" si="1"/>
        <v>31.019999999999996</v>
      </c>
      <c r="K19" s="450">
        <f t="shared" si="1"/>
        <v>392.40999999999997</v>
      </c>
      <c r="L19" s="450">
        <f t="shared" si="1"/>
        <v>346.83000000000004</v>
      </c>
      <c r="M19" s="450">
        <f t="shared" si="1"/>
        <v>391.15999999999997</v>
      </c>
      <c r="N19" s="520">
        <f t="shared" ref="N19" si="2">SUM(B19:M19)</f>
        <v>2247.44</v>
      </c>
      <c r="O19" s="62"/>
    </row>
    <row r="20" spans="1:16" ht="15.7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6" x14ac:dyDescent="0.25">
      <c r="A21" s="12" t="s">
        <v>125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6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</sheetData>
  <pageMargins left="0.7" right="0.7" top="0.75" bottom="0.75" header="0.3" footer="0.3"/>
  <pageSetup paperSize="14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32"/>
  <sheetViews>
    <sheetView zoomScale="86" zoomScaleNormal="86" workbookViewId="0">
      <selection activeCell="M39" sqref="M39"/>
    </sheetView>
  </sheetViews>
  <sheetFormatPr baseColWidth="10" defaultRowHeight="13.5" x14ac:dyDescent="0.25"/>
  <cols>
    <col min="1" max="1" width="3" style="8" customWidth="1"/>
    <col min="2" max="2" width="45.140625" style="8" customWidth="1"/>
    <col min="3" max="3" width="31.140625" style="8" customWidth="1"/>
    <col min="4" max="4" width="44.42578125" style="8" customWidth="1"/>
    <col min="5" max="16384" width="11.42578125" style="8"/>
  </cols>
  <sheetData>
    <row r="1" spans="1:4" x14ac:dyDescent="0.25">
      <c r="A1" s="4"/>
      <c r="B1" s="4"/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4"/>
      <c r="B3" s="5" t="s">
        <v>91</v>
      </c>
      <c r="C3" s="4"/>
      <c r="D3" s="4"/>
    </row>
    <row r="4" spans="1:4" x14ac:dyDescent="0.25">
      <c r="A4" s="4"/>
      <c r="B4" s="5" t="s">
        <v>494</v>
      </c>
      <c r="C4" s="4"/>
      <c r="D4" s="4"/>
    </row>
    <row r="5" spans="1:4" x14ac:dyDescent="0.25">
      <c r="A5" s="4"/>
      <c r="B5" s="4"/>
      <c r="C5" s="4"/>
      <c r="D5" s="4"/>
    </row>
    <row r="6" spans="1:4" x14ac:dyDescent="0.25">
      <c r="A6" s="4"/>
      <c r="B6" s="4"/>
      <c r="C6" s="4"/>
      <c r="D6" s="4"/>
    </row>
    <row r="7" spans="1:4" x14ac:dyDescent="0.25">
      <c r="A7" s="4"/>
      <c r="B7" s="4"/>
      <c r="C7" s="4"/>
      <c r="D7" s="4"/>
    </row>
    <row r="8" spans="1:4" s="80" customFormat="1" ht="12.75" x14ac:dyDescent="0.2">
      <c r="A8" s="292" t="s">
        <v>92</v>
      </c>
      <c r="B8" s="66"/>
      <c r="C8" s="66"/>
      <c r="D8" s="66"/>
    </row>
    <row r="9" spans="1:4" ht="14.25" thickBot="1" x14ac:dyDescent="0.3">
      <c r="A9" s="4"/>
      <c r="B9" s="4"/>
      <c r="C9" s="4"/>
      <c r="D9" s="4"/>
    </row>
    <row r="10" spans="1:4" x14ac:dyDescent="0.25">
      <c r="A10" s="4"/>
      <c r="B10" s="280" t="s">
        <v>93</v>
      </c>
      <c r="C10" s="281"/>
      <c r="D10" s="282" t="s">
        <v>94</v>
      </c>
    </row>
    <row r="11" spans="1:4" ht="15" x14ac:dyDescent="0.25">
      <c r="A11" s="4"/>
      <c r="B11" s="283" t="s">
        <v>311</v>
      </c>
      <c r="C11" s="284" t="s">
        <v>312</v>
      </c>
      <c r="D11" s="285" t="s">
        <v>313</v>
      </c>
    </row>
    <row r="12" spans="1:4" ht="25.5" customHeight="1" thickBot="1" x14ac:dyDescent="0.3">
      <c r="A12" s="4"/>
      <c r="B12" s="639">
        <f>+'3'!B23</f>
        <v>91001.726980000007</v>
      </c>
      <c r="C12" s="640">
        <f>+'3'!C23</f>
        <v>1117147.4974865201</v>
      </c>
      <c r="D12" s="641">
        <f>+'3'!D23</f>
        <v>8518057.9100000001</v>
      </c>
    </row>
    <row r="13" spans="1:4" x14ac:dyDescent="0.25">
      <c r="A13" s="4"/>
      <c r="B13" s="4"/>
      <c r="C13" s="47"/>
      <c r="D13" s="47"/>
    </row>
    <row r="14" spans="1:4" x14ac:dyDescent="0.25">
      <c r="A14" s="4"/>
      <c r="B14" s="3" t="s">
        <v>70</v>
      </c>
      <c r="C14" s="47"/>
      <c r="D14" s="47"/>
    </row>
    <row r="15" spans="1:4" x14ac:dyDescent="0.25">
      <c r="A15" s="4"/>
      <c r="B15" s="3" t="s">
        <v>95</v>
      </c>
      <c r="C15" s="47"/>
      <c r="D15" s="47"/>
    </row>
    <row r="16" spans="1:4" x14ac:dyDescent="0.25">
      <c r="A16" s="4"/>
      <c r="B16" s="4"/>
      <c r="C16" s="47"/>
      <c r="D16" s="47"/>
    </row>
    <row r="17" spans="1:5" x14ac:dyDescent="0.25">
      <c r="A17" s="4"/>
      <c r="B17" s="4"/>
      <c r="C17" s="47"/>
      <c r="D17" s="47"/>
    </row>
    <row r="18" spans="1:5" s="80" customFormat="1" ht="12.75" x14ac:dyDescent="0.2">
      <c r="A18" s="292" t="s">
        <v>63</v>
      </c>
      <c r="B18" s="66"/>
      <c r="C18" s="81"/>
      <c r="D18" s="81"/>
    </row>
    <row r="19" spans="1:5" ht="14.25" thickBot="1" x14ac:dyDescent="0.3">
      <c r="A19" s="4"/>
      <c r="B19" s="4"/>
      <c r="C19" s="47"/>
      <c r="D19" s="47"/>
    </row>
    <row r="20" spans="1:5" ht="15.75" customHeight="1" x14ac:dyDescent="0.25">
      <c r="A20" s="4"/>
      <c r="B20" s="286" t="s">
        <v>216</v>
      </c>
      <c r="C20" s="647" t="s">
        <v>312</v>
      </c>
      <c r="D20" s="282" t="s">
        <v>96</v>
      </c>
    </row>
    <row r="21" spans="1:5" ht="15" x14ac:dyDescent="0.25">
      <c r="A21" s="4"/>
      <c r="B21" s="287" t="s">
        <v>314</v>
      </c>
      <c r="C21" s="648"/>
      <c r="D21" s="285" t="s">
        <v>315</v>
      </c>
    </row>
    <row r="22" spans="1:5" ht="27" customHeight="1" thickBot="1" x14ac:dyDescent="0.3">
      <c r="A22" s="4"/>
      <c r="B22" s="639">
        <f>+'3'!B31</f>
        <v>68421.478000000003</v>
      </c>
      <c r="C22" s="640">
        <f>+'3'!E31</f>
        <v>1361475</v>
      </c>
      <c r="D22" s="641">
        <f>+'3'!C31</f>
        <v>8524069.0900000017</v>
      </c>
      <c r="E22" s="185"/>
    </row>
    <row r="23" spans="1:5" x14ac:dyDescent="0.25">
      <c r="A23" s="4"/>
      <c r="B23" s="4"/>
      <c r="C23" s="47"/>
      <c r="D23" s="47"/>
    </row>
    <row r="24" spans="1:5" x14ac:dyDescent="0.25">
      <c r="A24" s="4"/>
      <c r="B24" s="4"/>
      <c r="C24" s="47"/>
      <c r="D24" s="47"/>
    </row>
    <row r="25" spans="1:5" x14ac:dyDescent="0.25">
      <c r="A25" s="4"/>
      <c r="B25" s="4"/>
      <c r="C25" s="47"/>
      <c r="D25" s="47"/>
    </row>
    <row r="26" spans="1:5" s="80" customFormat="1" ht="12.75" x14ac:dyDescent="0.2">
      <c r="A26" s="292" t="s">
        <v>97</v>
      </c>
      <c r="B26" s="66"/>
      <c r="C26" s="81"/>
      <c r="D26" s="81"/>
    </row>
    <row r="27" spans="1:5" ht="14.25" thickBot="1" x14ac:dyDescent="0.3">
      <c r="A27" s="4"/>
      <c r="B27" s="4"/>
      <c r="C27" s="4"/>
      <c r="D27" s="4"/>
    </row>
    <row r="28" spans="1:5" ht="15" x14ac:dyDescent="0.25">
      <c r="A28" s="4"/>
      <c r="B28" s="288" t="s">
        <v>316</v>
      </c>
      <c r="C28" s="289"/>
      <c r="D28" s="290" t="s">
        <v>317</v>
      </c>
    </row>
    <row r="29" spans="1:5" ht="34.5" customHeight="1" thickBot="1" x14ac:dyDescent="0.3">
      <c r="A29" s="4"/>
      <c r="B29" s="649">
        <f>'5'!F78</f>
        <v>10017865.952000001</v>
      </c>
      <c r="C29" s="650"/>
      <c r="D29" s="291"/>
    </row>
    <row r="30" spans="1:5" x14ac:dyDescent="0.25">
      <c r="A30" s="4"/>
      <c r="B30" s="4"/>
      <c r="C30" s="4"/>
      <c r="D30" s="4"/>
    </row>
    <row r="31" spans="1:5" x14ac:dyDescent="0.25">
      <c r="A31" s="4"/>
      <c r="B31" s="3" t="s">
        <v>98</v>
      </c>
      <c r="C31" s="4"/>
      <c r="D31" s="4"/>
    </row>
    <row r="32" spans="1:5" x14ac:dyDescent="0.25">
      <c r="A32" s="4"/>
      <c r="B32" s="4"/>
      <c r="C32" s="4"/>
      <c r="D32" s="4"/>
    </row>
  </sheetData>
  <mergeCells count="2">
    <mergeCell ref="C20:C21"/>
    <mergeCell ref="B29:C29"/>
  </mergeCells>
  <phoneticPr fontId="0" type="noConversion"/>
  <pageMargins left="0.98" right="0.96" top="1.19" bottom="1" header="0" footer="0"/>
  <pageSetup paperSize="14" orientation="landscape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Q24"/>
  <sheetViews>
    <sheetView zoomScaleNormal="100" workbookViewId="0">
      <selection activeCell="M39" sqref="M39"/>
    </sheetView>
  </sheetViews>
  <sheetFormatPr baseColWidth="10" defaultRowHeight="13.5" x14ac:dyDescent="0.25"/>
  <cols>
    <col min="1" max="1" width="32.42578125" style="8" customWidth="1"/>
    <col min="2" max="9" width="13.7109375" style="8" bestFit="1" customWidth="1"/>
    <col min="10" max="10" width="14" style="8" bestFit="1" customWidth="1"/>
    <col min="11" max="13" width="13.7109375" style="8" bestFit="1" customWidth="1"/>
    <col min="14" max="14" width="15" style="8" bestFit="1" customWidth="1"/>
    <col min="15" max="15" width="13" style="8" bestFit="1" customWidth="1"/>
    <col min="16" max="16384" width="11.42578125" style="8"/>
  </cols>
  <sheetData>
    <row r="1" spans="1:17" x14ac:dyDescent="0.25">
      <c r="A1" s="70" t="s">
        <v>472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7" x14ac:dyDescent="0.25">
      <c r="A2" s="70" t="s">
        <v>111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x14ac:dyDescent="0.25">
      <c r="A3" s="7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s="20" customFormat="1" ht="15" customHeight="1" x14ac:dyDescent="0.25">
      <c r="A4" s="139" t="s">
        <v>101</v>
      </c>
      <c r="B4" s="48" t="s">
        <v>2</v>
      </c>
      <c r="C4" s="48" t="s">
        <v>3</v>
      </c>
      <c r="D4" s="48" t="s">
        <v>4</v>
      </c>
      <c r="E4" s="48" t="s">
        <v>5</v>
      </c>
      <c r="F4" s="48" t="s">
        <v>6</v>
      </c>
      <c r="G4" s="48" t="s">
        <v>7</v>
      </c>
      <c r="H4" s="48" t="s">
        <v>8</v>
      </c>
      <c r="I4" s="48" t="s">
        <v>9</v>
      </c>
      <c r="J4" s="48" t="s">
        <v>10</v>
      </c>
      <c r="K4" s="48" t="s">
        <v>11</v>
      </c>
      <c r="L4" s="48" t="s">
        <v>12</v>
      </c>
      <c r="M4" s="48" t="s">
        <v>13</v>
      </c>
      <c r="N4" s="48" t="s">
        <v>22</v>
      </c>
      <c r="P4" s="78"/>
      <c r="Q4" s="78"/>
    </row>
    <row r="5" spans="1:17" s="20" customFormat="1" ht="20.100000000000001" customHeight="1" x14ac:dyDescent="0.3">
      <c r="A5" s="125" t="s">
        <v>162</v>
      </c>
      <c r="B5" s="323">
        <f>+'14'!B5+'15'!B5+'16'!B5+'17'!B5+'18'!B5</f>
        <v>261224.50000000003</v>
      </c>
      <c r="C5" s="323">
        <f>+'14'!C5+'15'!C5+'16'!C5+'17'!C5+'18'!C5</f>
        <v>261059.44999999995</v>
      </c>
      <c r="D5" s="323">
        <f>+'14'!D5+'15'!D5+'16'!D5+'17'!D5+'18'!D5</f>
        <v>211921.66999999995</v>
      </c>
      <c r="E5" s="323">
        <f>+'14'!E5+'15'!E5+'16'!E5+'17'!E5+'18'!E5</f>
        <v>140095.44000000003</v>
      </c>
      <c r="F5" s="323">
        <f>+'14'!F5+'15'!F5+'16'!F5+'17'!F5+'18'!F5</f>
        <v>150153.10999999993</v>
      </c>
      <c r="G5" s="323">
        <f>+'14'!G5+'15'!G5+'16'!G5+'17'!G5+'18'!G5</f>
        <v>140271.75</v>
      </c>
      <c r="H5" s="323">
        <f>+'14'!H5+'15'!H5+'16'!H5+'17'!H5+'18'!H5</f>
        <v>154258.06</v>
      </c>
      <c r="I5" s="323">
        <f>+'14'!I5+'15'!I5+'16'!I5+'17'!I5+'18'!I5</f>
        <v>187136.91999999998</v>
      </c>
      <c r="J5" s="323">
        <f>+'14'!J5+'15'!J5+'16'!J5+'17'!J5+'18'!J5</f>
        <v>185025.11000000004</v>
      </c>
      <c r="K5" s="323">
        <f>+'14'!K5+'15'!K5+'16'!K5+'17'!K5+'18'!K5</f>
        <v>218135.93</v>
      </c>
      <c r="L5" s="323">
        <f>+'14'!L5+'15'!L5+'16'!L5+'17'!L5+'18'!L5</f>
        <v>230557.52000000002</v>
      </c>
      <c r="M5" s="323">
        <f>+'14'!M5+'15'!M5+'16'!M5+'17'!M5+'18'!M5</f>
        <v>254809.36000000002</v>
      </c>
      <c r="N5" s="325">
        <f>+SUM(B5:M5)</f>
        <v>2394648.8199999998</v>
      </c>
      <c r="P5" s="216"/>
      <c r="Q5" s="78"/>
    </row>
    <row r="6" spans="1:17" s="20" customFormat="1" ht="20.100000000000001" customHeight="1" x14ac:dyDescent="0.3">
      <c r="A6" s="125" t="s">
        <v>163</v>
      </c>
      <c r="B6" s="323">
        <f>+'14'!B6+'15'!B6+'16'!B6+'17'!B6+'18'!B6</f>
        <v>122896.54000000004</v>
      </c>
      <c r="C6" s="323">
        <f>+'14'!C6+'15'!C6+'16'!C6+'17'!C6+'18'!C6</f>
        <v>119250.73000000001</v>
      </c>
      <c r="D6" s="323">
        <f>+'14'!D6+'15'!D6+'16'!D6+'17'!D6+'18'!D6</f>
        <v>94549.350000000035</v>
      </c>
      <c r="E6" s="323">
        <f>+'14'!E6+'15'!E6+'16'!E6+'17'!E6+'18'!E6</f>
        <v>57008.810000000019</v>
      </c>
      <c r="F6" s="323">
        <f>+'14'!F6+'15'!F6+'16'!F6+'17'!F6+'18'!F6</f>
        <v>60921.709999999992</v>
      </c>
      <c r="G6" s="323">
        <f>+'14'!G6+'15'!G6+'16'!G6+'17'!G6+'18'!G6</f>
        <v>57033.689999999995</v>
      </c>
      <c r="H6" s="323">
        <f>+'14'!H6+'15'!H6+'16'!H6+'17'!H6+'18'!H6</f>
        <v>63524.679999999993</v>
      </c>
      <c r="I6" s="323">
        <f>+'14'!I6+'15'!I6+'16'!I6+'17'!I6+'18'!I6</f>
        <v>82400.160000000003</v>
      </c>
      <c r="J6" s="323">
        <f>+'14'!J6+'15'!J6+'16'!J6+'17'!J6+'18'!J6</f>
        <v>83953.25</v>
      </c>
      <c r="K6" s="323">
        <f>+'14'!K6+'15'!K6+'16'!K6+'17'!K6+'18'!K6</f>
        <v>100801.11</v>
      </c>
      <c r="L6" s="323">
        <f>+'14'!L6+'15'!L6+'16'!L6+'17'!L6+'18'!L6</f>
        <v>107144.75</v>
      </c>
      <c r="M6" s="323">
        <f>+'14'!M6+'15'!M6+'16'!M6+'17'!M6+'18'!M6</f>
        <v>116619.99999999999</v>
      </c>
      <c r="N6" s="325">
        <f t="shared" ref="N6:N18" si="0">+SUM(B6:M6)</f>
        <v>1066104.78</v>
      </c>
      <c r="P6" s="216"/>
      <c r="Q6" s="78"/>
    </row>
    <row r="7" spans="1:17" s="20" customFormat="1" ht="20.100000000000001" customHeight="1" x14ac:dyDescent="0.3">
      <c r="A7" s="125" t="s">
        <v>164</v>
      </c>
      <c r="B7" s="323">
        <f>+'14'!B7+'15'!B7+'16'!B7+'17'!B7+'18'!B7</f>
        <v>41130.5</v>
      </c>
      <c r="C7" s="323">
        <f>+'14'!C7+'15'!C7+'16'!C7+'17'!C7+'18'!C7</f>
        <v>42290.489999999991</v>
      </c>
      <c r="D7" s="323">
        <f>+'14'!D7+'15'!D7+'16'!D7+'17'!D7+'18'!D7</f>
        <v>31674.46999999999</v>
      </c>
      <c r="E7" s="323">
        <f>+'14'!E7+'15'!E7+'16'!E7+'17'!E7+'18'!E7</f>
        <v>18996.439999999999</v>
      </c>
      <c r="F7" s="323">
        <f>+'14'!F7+'15'!F7+'16'!F7+'17'!F7+'18'!F7</f>
        <v>22172.070000000007</v>
      </c>
      <c r="G7" s="323">
        <f>+'14'!G7+'15'!G7+'16'!G7+'17'!G7+'18'!G7</f>
        <v>21060.400000000005</v>
      </c>
      <c r="H7" s="323">
        <f>+'14'!H7+'15'!H7+'16'!H7+'17'!H7+'18'!H7</f>
        <v>24459.570000000003</v>
      </c>
      <c r="I7" s="323">
        <f>+'14'!I7+'15'!I7+'16'!I7+'17'!I7+'18'!I7</f>
        <v>33631.910000000003</v>
      </c>
      <c r="J7" s="323">
        <f>+'14'!J7+'15'!J7+'16'!J7+'17'!J7+'18'!J7</f>
        <v>36338.93</v>
      </c>
      <c r="K7" s="323">
        <f>+'14'!K7+'15'!K7+'16'!K7+'17'!K7+'18'!K7</f>
        <v>41924.07</v>
      </c>
      <c r="L7" s="323">
        <f>+'14'!L7+'15'!L7+'16'!L7+'17'!L7+'18'!L7</f>
        <v>45627.39</v>
      </c>
      <c r="M7" s="323">
        <f>+'14'!M7+'15'!M7+'16'!M7+'17'!M7+'18'!M7</f>
        <v>55536.69999999999</v>
      </c>
      <c r="N7" s="325">
        <f t="shared" si="0"/>
        <v>414842.94</v>
      </c>
      <c r="P7" s="216"/>
      <c r="Q7" s="78"/>
    </row>
    <row r="8" spans="1:17" s="20" customFormat="1" ht="20.100000000000001" customHeight="1" x14ac:dyDescent="0.3">
      <c r="A8" s="125" t="s">
        <v>186</v>
      </c>
      <c r="B8" s="323">
        <f>+'14'!B8+'15'!B8+'16'!B8+'17'!B8+'18'!B8</f>
        <v>604.18000000000006</v>
      </c>
      <c r="C8" s="323">
        <f>+'14'!C8+'15'!C8+'16'!C8+'17'!C8+'18'!C8</f>
        <v>595.08000000000004</v>
      </c>
      <c r="D8" s="323">
        <f>+'14'!D8+'15'!D8+'16'!D8+'17'!D8+'18'!D8</f>
        <v>433.12</v>
      </c>
      <c r="E8" s="323">
        <f>+'14'!E8+'15'!E8+'16'!E8+'17'!E8+'18'!E8</f>
        <v>222.36</v>
      </c>
      <c r="F8" s="323">
        <f>+'14'!F8+'15'!F8+'16'!F8+'17'!F8+'18'!F8</f>
        <v>184.89999999999998</v>
      </c>
      <c r="G8" s="323">
        <f>+'14'!G8+'15'!G8+'16'!G8+'17'!G8+'18'!G8</f>
        <v>180.7</v>
      </c>
      <c r="H8" s="323">
        <f>+'14'!H8+'15'!H8+'16'!H8+'17'!H8+'18'!H8</f>
        <v>199.51999999999998</v>
      </c>
      <c r="I8" s="323">
        <f>+'14'!I8+'15'!I8+'16'!I8+'17'!I8+'18'!I8</f>
        <v>263.42999999999995</v>
      </c>
      <c r="J8" s="323">
        <f>+'14'!J8+'15'!J8+'16'!J8+'17'!J8+'18'!J8</f>
        <v>291.48</v>
      </c>
      <c r="K8" s="323">
        <f>+'14'!K8+'15'!K8+'16'!K8+'17'!K8+'18'!K8</f>
        <v>376.36</v>
      </c>
      <c r="L8" s="323">
        <f>+'14'!L8+'15'!L8+'16'!L8+'17'!L8+'18'!L8</f>
        <v>300.84000000000003</v>
      </c>
      <c r="M8" s="323">
        <f>+'14'!M8+'15'!M8+'16'!M8+'17'!M8+'18'!M8</f>
        <v>581.4</v>
      </c>
      <c r="N8" s="325">
        <f t="shared" si="0"/>
        <v>4233.37</v>
      </c>
      <c r="P8" s="216"/>
      <c r="Q8" s="78"/>
    </row>
    <row r="9" spans="1:17" s="20" customFormat="1" ht="20.100000000000001" customHeight="1" x14ac:dyDescent="0.3">
      <c r="A9" s="125" t="s">
        <v>165</v>
      </c>
      <c r="B9" s="323">
        <f>+'14'!B9+'15'!B9+'16'!B9+'17'!B9+'18'!B9</f>
        <v>164241.74</v>
      </c>
      <c r="C9" s="323">
        <f>+'14'!C9+'15'!C9+'16'!C9+'17'!C9+'18'!C9</f>
        <v>148954.85999999999</v>
      </c>
      <c r="D9" s="323">
        <f>+'14'!D9+'15'!D9+'16'!D9+'17'!D9+'18'!D9</f>
        <v>108597.42</v>
      </c>
      <c r="E9" s="323">
        <f>+'14'!E9+'15'!E9+'16'!E9+'17'!E9+'18'!E9</f>
        <v>36310.29</v>
      </c>
      <c r="F9" s="323">
        <f>+'14'!F9+'15'!F9+'16'!F9+'17'!F9+'18'!F9</f>
        <v>43163.07</v>
      </c>
      <c r="G9" s="323">
        <f>+'14'!G9+'15'!G9+'16'!G9+'17'!G9+'18'!G9</f>
        <v>37600.410000000003</v>
      </c>
      <c r="H9" s="323">
        <f>+'14'!H9+'15'!H9+'16'!H9+'17'!H9+'18'!H9</f>
        <v>39424.15</v>
      </c>
      <c r="I9" s="323">
        <f>+'14'!I9+'15'!I9+'16'!I9+'17'!I9+'18'!I9</f>
        <v>42705.380000000005</v>
      </c>
      <c r="J9" s="323">
        <f>+'14'!J9+'15'!J9+'16'!J9+'17'!J9+'18'!J9</f>
        <v>52147.789999999994</v>
      </c>
      <c r="K9" s="323">
        <f>+'14'!K9+'15'!K9+'16'!K9+'17'!K9+'18'!K9</f>
        <v>67605.67</v>
      </c>
      <c r="L9" s="323">
        <f>+'14'!L9+'15'!L9+'16'!L9+'17'!L9+'18'!L9</f>
        <v>74801.34</v>
      </c>
      <c r="M9" s="323">
        <f>+'14'!M9+'15'!M9+'16'!M9+'17'!M9+'18'!M9</f>
        <v>81894.509999999995</v>
      </c>
      <c r="N9" s="325">
        <f t="shared" si="0"/>
        <v>897446.63</v>
      </c>
      <c r="P9" s="216"/>
      <c r="Q9" s="78"/>
    </row>
    <row r="10" spans="1:17" s="20" customFormat="1" ht="20.100000000000001" customHeight="1" x14ac:dyDescent="0.3">
      <c r="A10" s="125" t="s">
        <v>166</v>
      </c>
      <c r="B10" s="323">
        <f>+'14'!B10+'15'!B10+'16'!B10+'17'!B10+'18'!B10</f>
        <v>582.69000000000005</v>
      </c>
      <c r="C10" s="323">
        <f>+'14'!C10+'15'!C10+'16'!C10+'17'!C10+'18'!C10</f>
        <v>809.15999999999974</v>
      </c>
      <c r="D10" s="323">
        <f>+'14'!D10+'15'!D10+'16'!D10+'17'!D10+'18'!D10</f>
        <v>2657.7899999999995</v>
      </c>
      <c r="E10" s="323">
        <f>+'14'!E10+'15'!E10+'16'!E10+'17'!E10+'18'!E10</f>
        <v>6238.53</v>
      </c>
      <c r="F10" s="323">
        <f>+'14'!F10+'15'!F10+'16'!F10+'17'!F10+'18'!F10</f>
        <v>18129.87</v>
      </c>
      <c r="G10" s="323">
        <f>+'14'!G10+'15'!G10+'16'!G10+'17'!G10+'18'!G10</f>
        <v>44506.30999999999</v>
      </c>
      <c r="H10" s="323">
        <f>+'14'!H10+'15'!H10+'16'!H10+'17'!H10+'18'!H10</f>
        <v>42049.37</v>
      </c>
      <c r="I10" s="323">
        <f>+'14'!I10+'15'!I10+'16'!I10+'17'!I10+'18'!I10</f>
        <v>31646.269999999993</v>
      </c>
      <c r="J10" s="323">
        <f>+'14'!J10+'15'!J10+'16'!J10+'17'!J10+'18'!J10</f>
        <v>13009.599999999999</v>
      </c>
      <c r="K10" s="323">
        <f>+'14'!K10+'15'!K10+'16'!K10+'17'!K10+'18'!K10</f>
        <v>4575.33</v>
      </c>
      <c r="L10" s="323">
        <f>+'14'!L10+'15'!L10+'16'!L10+'17'!L10+'18'!L10</f>
        <v>1657.1999999999998</v>
      </c>
      <c r="M10" s="323">
        <f>+'14'!M10+'15'!M10+'16'!M10+'17'!M10+'18'!M10</f>
        <v>1117.9300000000003</v>
      </c>
      <c r="N10" s="325">
        <f t="shared" si="0"/>
        <v>166980.04999999999</v>
      </c>
      <c r="P10" s="216"/>
      <c r="Q10" s="78"/>
    </row>
    <row r="11" spans="1:17" s="20" customFormat="1" ht="20.100000000000001" customHeight="1" x14ac:dyDescent="0.3">
      <c r="A11" s="125" t="s">
        <v>167</v>
      </c>
      <c r="B11" s="323">
        <f>+'14'!B11+'15'!B11+'16'!B11+'17'!B11+'18'!B11</f>
        <v>19584.52</v>
      </c>
      <c r="C11" s="323">
        <f>+'14'!C11+'15'!C11+'16'!C11+'17'!C11+'18'!C11</f>
        <v>22736.27</v>
      </c>
      <c r="D11" s="323">
        <f>+'14'!D11+'15'!D11+'16'!D11+'17'!D11+'18'!D11</f>
        <v>17417.22</v>
      </c>
      <c r="E11" s="323">
        <f>+'14'!E11+'15'!E11+'16'!E11+'17'!E11+'18'!E11</f>
        <v>5897.3600000000006</v>
      </c>
      <c r="F11" s="323">
        <f>+'14'!F11+'15'!F11+'16'!F11+'17'!F11+'18'!F11</f>
        <v>4714.54</v>
      </c>
      <c r="G11" s="323">
        <f>+'14'!G11+'15'!G11+'16'!G11+'17'!G11+'18'!G11</f>
        <v>5539.62</v>
      </c>
      <c r="H11" s="323">
        <f>+'14'!H11+'15'!H11+'16'!H11+'17'!H11+'18'!H11</f>
        <v>3097.07</v>
      </c>
      <c r="I11" s="323">
        <f>+'14'!I11+'15'!I11+'16'!I11+'17'!I11+'18'!I11</f>
        <v>7377.42</v>
      </c>
      <c r="J11" s="323">
        <f>+'14'!J11+'15'!J11+'16'!J11+'17'!J11+'18'!J11</f>
        <v>8465.0999999999985</v>
      </c>
      <c r="K11" s="323">
        <f>+'14'!K11+'15'!K11+'16'!K11+'17'!K11+'18'!K11</f>
        <v>11134.119999999999</v>
      </c>
      <c r="L11" s="323">
        <f>+'14'!L11+'15'!L11+'16'!L11+'17'!L11+'18'!L11</f>
        <v>15663.559999999998</v>
      </c>
      <c r="M11" s="323">
        <f>+'14'!M11+'15'!M11+'16'!M11+'17'!M11+'18'!M11</f>
        <v>18105.68</v>
      </c>
      <c r="N11" s="325">
        <f t="shared" si="0"/>
        <v>139732.47999999998</v>
      </c>
      <c r="P11" s="216"/>
      <c r="Q11" s="78"/>
    </row>
    <row r="12" spans="1:17" s="20" customFormat="1" ht="20.100000000000001" customHeight="1" x14ac:dyDescent="0.3">
      <c r="A12" s="125" t="s">
        <v>168</v>
      </c>
      <c r="B12" s="323">
        <f>+'14'!B12+'15'!B12+'16'!B12+'17'!B12+'18'!B12</f>
        <v>359.3</v>
      </c>
      <c r="C12" s="323">
        <f>+'14'!C12+'15'!C12+'16'!C12+'17'!C12+'18'!C12</f>
        <v>290.23</v>
      </c>
      <c r="D12" s="323">
        <f>+'14'!D12+'15'!D12+'16'!D12+'17'!D12+'18'!D12</f>
        <v>224.62</v>
      </c>
      <c r="E12" s="323">
        <f>+'14'!E12+'15'!E12+'16'!E12+'17'!E12+'18'!E12</f>
        <v>185.39</v>
      </c>
      <c r="F12" s="323">
        <f>+'14'!F12+'15'!F12+'16'!F12+'17'!F12+'18'!F12</f>
        <v>144.44</v>
      </c>
      <c r="G12" s="323">
        <f>+'14'!G12+'15'!G12+'16'!G12+'17'!G12+'18'!G12</f>
        <v>276.66000000000003</v>
      </c>
      <c r="H12" s="323">
        <f>+'14'!H12+'15'!H12+'16'!H12+'17'!H12+'18'!H12</f>
        <v>214.52</v>
      </c>
      <c r="I12" s="323">
        <f>+'14'!I12+'15'!I12+'16'!I12+'17'!I12+'18'!I12</f>
        <v>159.82</v>
      </c>
      <c r="J12" s="323">
        <f>+'14'!J12+'15'!J12+'16'!J12+'17'!J12+'18'!J12</f>
        <v>239.64</v>
      </c>
      <c r="K12" s="323">
        <f>+'14'!K12+'15'!K12+'16'!K12+'17'!K12+'18'!K12</f>
        <v>370.31</v>
      </c>
      <c r="L12" s="323">
        <f>+'14'!L12+'15'!L12+'16'!L12+'17'!L12+'18'!L12</f>
        <v>424.87</v>
      </c>
      <c r="M12" s="323">
        <f>+'14'!M12+'15'!M12+'16'!M12+'17'!M12+'18'!M12</f>
        <v>402.42</v>
      </c>
      <c r="N12" s="325">
        <f t="shared" si="0"/>
        <v>3292.22</v>
      </c>
      <c r="P12" s="216"/>
      <c r="Q12" s="78"/>
    </row>
    <row r="13" spans="1:17" s="20" customFormat="1" ht="20.100000000000001" customHeight="1" x14ac:dyDescent="0.3">
      <c r="A13" s="125" t="s">
        <v>169</v>
      </c>
      <c r="B13" s="323">
        <f>+'14'!B13+'15'!B13+'16'!B13+'17'!B13+'18'!B13</f>
        <v>32010.77</v>
      </c>
      <c r="C13" s="323">
        <f>+'14'!C13+'15'!C13+'16'!C13+'17'!C13+'18'!C13</f>
        <v>31020.470000000005</v>
      </c>
      <c r="D13" s="323">
        <f>+'14'!D13+'15'!D13+'16'!D13+'17'!D13+'18'!D13</f>
        <v>40714.21</v>
      </c>
      <c r="E13" s="323">
        <f>+'14'!E13+'15'!E13+'16'!E13+'17'!E13+'18'!E13</f>
        <v>46166.110000000008</v>
      </c>
      <c r="F13" s="323">
        <f>+'14'!F13+'15'!F13+'16'!F13+'17'!F13+'18'!F13</f>
        <v>42592.01</v>
      </c>
      <c r="G13" s="323">
        <f>+'14'!G13+'15'!G13+'16'!G13+'17'!G13+'18'!G13</f>
        <v>44825.58</v>
      </c>
      <c r="H13" s="323">
        <f>+'14'!H13+'15'!H13+'16'!H13+'17'!H13+'18'!H13</f>
        <v>44486.12</v>
      </c>
      <c r="I13" s="323">
        <f>+'14'!I13+'15'!I13+'16'!I13+'17'!I13+'18'!I13</f>
        <v>42279.94</v>
      </c>
      <c r="J13" s="323">
        <f>+'14'!J13+'15'!J13+'16'!J13+'17'!J13+'18'!J13</f>
        <v>35426.86</v>
      </c>
      <c r="K13" s="323">
        <f>+'14'!K13+'15'!K13+'16'!K13+'17'!K13+'18'!K13</f>
        <v>36410.83</v>
      </c>
      <c r="L13" s="323">
        <f>+'14'!L13+'15'!L13+'16'!L13+'17'!L13+'18'!L13</f>
        <v>36884.520000000004</v>
      </c>
      <c r="M13" s="323">
        <f>+'14'!M13+'15'!M13+'16'!M13+'17'!M13+'18'!M13</f>
        <v>38271.11</v>
      </c>
      <c r="N13" s="325">
        <f t="shared" si="0"/>
        <v>471088.53</v>
      </c>
      <c r="P13" s="216"/>
      <c r="Q13" s="78"/>
    </row>
    <row r="14" spans="1:17" s="20" customFormat="1" ht="20.100000000000001" customHeight="1" x14ac:dyDescent="0.3">
      <c r="A14" s="125" t="s">
        <v>170</v>
      </c>
      <c r="B14" s="323">
        <f>+'14'!B14+'15'!B14+'16'!B14+'17'!B14+'18'!B14</f>
        <v>413368.58999999997</v>
      </c>
      <c r="C14" s="323">
        <f>+'14'!C14+'15'!C14+'16'!C14+'17'!C14+'18'!C14</f>
        <v>397603.43000000005</v>
      </c>
      <c r="D14" s="323">
        <f>+'14'!D14+'15'!D14+'16'!D14+'17'!D14+'18'!D14</f>
        <v>388035.23</v>
      </c>
      <c r="E14" s="323">
        <f>+'14'!E14+'15'!E14+'16'!E14+'17'!E14+'18'!E14</f>
        <v>283156.00000000006</v>
      </c>
      <c r="F14" s="323">
        <f>+'14'!F14+'15'!F14+'16'!F14+'17'!F14+'18'!F14</f>
        <v>283287.19999999995</v>
      </c>
      <c r="G14" s="323">
        <f>+'14'!G14+'15'!G14+'16'!G14+'17'!G14+'18'!G14</f>
        <v>281256.91000000003</v>
      </c>
      <c r="H14" s="323">
        <f>+'14'!H14+'15'!H14+'16'!H14+'17'!H14+'18'!H14</f>
        <v>302017.86</v>
      </c>
      <c r="I14" s="323">
        <f>+'14'!I14+'15'!I14+'16'!I14+'17'!I14+'18'!I14</f>
        <v>322052.5</v>
      </c>
      <c r="J14" s="323">
        <f>+'14'!J14+'15'!J14+'16'!J14+'17'!J14+'18'!J14</f>
        <v>318143.02</v>
      </c>
      <c r="K14" s="323">
        <f>+'14'!K14+'15'!K14+'16'!K14+'17'!K14+'18'!K14</f>
        <v>369572.77</v>
      </c>
      <c r="L14" s="323">
        <f>+'14'!L14+'15'!L14+'16'!L14+'17'!L14+'18'!L14</f>
        <v>373750.12000000005</v>
      </c>
      <c r="M14" s="323">
        <f>+'14'!M14+'15'!M14+'16'!M14+'17'!M14+'18'!M14</f>
        <v>386259.86</v>
      </c>
      <c r="N14" s="325">
        <f t="shared" si="0"/>
        <v>4118503.4899999998</v>
      </c>
      <c r="P14" s="216"/>
      <c r="Q14" s="78"/>
    </row>
    <row r="15" spans="1:17" s="20" customFormat="1" ht="20.100000000000001" customHeight="1" x14ac:dyDescent="0.3">
      <c r="A15" s="125" t="s">
        <v>306</v>
      </c>
      <c r="B15" s="323">
        <f>+'14'!B15+'15'!B15+'16'!B15+'17'!B15+'18'!B15</f>
        <v>439069.00000000006</v>
      </c>
      <c r="C15" s="323">
        <f>+'14'!C15+'15'!C15+'16'!C15+'17'!C15+'18'!C15</f>
        <v>420528.31999999995</v>
      </c>
      <c r="D15" s="323">
        <f>+'14'!D15+'15'!D15+'16'!D15+'17'!D15+'18'!D15</f>
        <v>436047.39000000013</v>
      </c>
      <c r="E15" s="323">
        <f>+'14'!E15+'15'!E15+'16'!E15+'17'!E15+'18'!E15</f>
        <v>359181.30000000005</v>
      </c>
      <c r="F15" s="323">
        <f>+'14'!F15+'15'!F15+'16'!F15+'17'!F15+'18'!F15</f>
        <v>386794.93</v>
      </c>
      <c r="G15" s="323">
        <f>+'14'!G15+'15'!G15+'16'!G15+'17'!G15+'18'!G15</f>
        <v>385866.76000000007</v>
      </c>
      <c r="H15" s="323">
        <f>+'14'!H15+'15'!H15+'16'!H15+'17'!H15+'18'!H15</f>
        <v>377662.68</v>
      </c>
      <c r="I15" s="323">
        <f>+'14'!I15+'15'!I15+'16'!I15+'17'!I15+'18'!I15</f>
        <v>387628.58999999997</v>
      </c>
      <c r="J15" s="323">
        <f>+'14'!J15+'15'!J15+'16'!J15+'17'!J15+'18'!J15</f>
        <v>373838.33999999997</v>
      </c>
      <c r="K15" s="323">
        <f>+'14'!K15+'15'!K15+'16'!K15+'17'!K15+'18'!K15</f>
        <v>409612.88999999996</v>
      </c>
      <c r="L15" s="323">
        <f>+'14'!L15+'15'!L15+'16'!L15+'17'!L15+'18'!L15</f>
        <v>404350.65</v>
      </c>
      <c r="M15" s="323">
        <f>+'14'!M15+'15'!M15+'16'!M15+'17'!M15+'18'!M15</f>
        <v>435341.93999999989</v>
      </c>
      <c r="N15" s="325">
        <f t="shared" si="0"/>
        <v>4815922.79</v>
      </c>
      <c r="P15" s="216"/>
      <c r="Q15" s="78"/>
    </row>
    <row r="16" spans="1:17" s="20" customFormat="1" ht="20.100000000000001" customHeight="1" x14ac:dyDescent="0.3">
      <c r="A16" s="125" t="s">
        <v>307</v>
      </c>
      <c r="B16" s="323">
        <f>+'14'!B16+'15'!B16+'16'!B16+'17'!B16+'18'!B16</f>
        <v>0</v>
      </c>
      <c r="C16" s="323">
        <f>+'14'!C16+'15'!C16+'16'!C16+'17'!C16+'18'!C16</f>
        <v>0</v>
      </c>
      <c r="D16" s="323">
        <f>+'14'!D16+'15'!D16+'16'!D16+'17'!D16+'18'!D16</f>
        <v>0</v>
      </c>
      <c r="E16" s="323">
        <f>+'14'!E16+'15'!E16+'16'!E16+'17'!E16+'18'!E16</f>
        <v>0</v>
      </c>
      <c r="F16" s="323">
        <f>+'14'!F16+'15'!F16+'16'!F16+'17'!F16+'18'!F16</f>
        <v>0</v>
      </c>
      <c r="G16" s="323">
        <f>+'14'!G16+'15'!G16+'16'!G16+'17'!G16+'18'!G16</f>
        <v>0</v>
      </c>
      <c r="H16" s="323">
        <f>+'14'!H16+'15'!H16+'16'!H16+'17'!H16+'18'!H16</f>
        <v>0</v>
      </c>
      <c r="I16" s="323">
        <f>+'14'!I16+'15'!I16+'16'!I16+'17'!I16+'18'!I16</f>
        <v>0</v>
      </c>
      <c r="J16" s="323">
        <f>+'14'!J16+'15'!J16+'16'!J16+'17'!J16+'18'!J16</f>
        <v>0</v>
      </c>
      <c r="K16" s="323">
        <f>+'14'!K16+'15'!K16+'16'!K16+'17'!K16+'18'!K16</f>
        <v>0</v>
      </c>
      <c r="L16" s="323">
        <f>+'14'!L16+'15'!L16+'16'!L16+'17'!L16+'18'!L16</f>
        <v>0</v>
      </c>
      <c r="M16" s="323">
        <f>+'14'!M16+'15'!M16+'16'!M16+'17'!M16+'18'!M16</f>
        <v>0</v>
      </c>
      <c r="N16" s="325">
        <f t="shared" si="0"/>
        <v>0</v>
      </c>
      <c r="P16" s="216"/>
      <c r="Q16" s="78"/>
    </row>
    <row r="17" spans="1:17" s="20" customFormat="1" ht="20.100000000000001" customHeight="1" x14ac:dyDescent="0.3">
      <c r="A17" s="125" t="s">
        <v>177</v>
      </c>
      <c r="B17" s="323">
        <f>+'14'!B17+'15'!B17+'16'!B17+'17'!B17+'18'!B17</f>
        <v>2618.19</v>
      </c>
      <c r="C17" s="323">
        <f>+'14'!C17+'15'!C17+'16'!C17+'17'!C17+'18'!C17</f>
        <v>2647.7999999999997</v>
      </c>
      <c r="D17" s="323">
        <f>+'14'!D17+'15'!D17+'16'!D17+'17'!D17+'18'!D17</f>
        <v>2376.1600000000003</v>
      </c>
      <c r="E17" s="323">
        <f>+'14'!E17+'15'!E17+'16'!E17+'17'!E17+'18'!E17</f>
        <v>3034.79</v>
      </c>
      <c r="F17" s="323">
        <f>+'14'!F17+'15'!F17+'16'!F17+'17'!F17+'18'!F17</f>
        <v>11491.750000000002</v>
      </c>
      <c r="G17" s="323">
        <f>+'14'!G17+'15'!G17+'16'!G17+'17'!G17+'18'!G17</f>
        <v>11622.71</v>
      </c>
      <c r="H17" s="323">
        <f>+'14'!H17+'15'!H17+'16'!H17+'17'!H17+'18'!H17</f>
        <v>12742.700000000003</v>
      </c>
      <c r="I17" s="323">
        <f>+'14'!I17+'15'!I17+'16'!I17+'17'!I17+'18'!I17</f>
        <v>18030.879999999997</v>
      </c>
      <c r="J17" s="323">
        <f>+'14'!J17+'15'!J17+'16'!J17+'17'!J17+'18'!J17</f>
        <v>18211.050000000003</v>
      </c>
      <c r="K17" s="323">
        <f>+'14'!K17+'15'!K17+'16'!K17+'17'!K17+'18'!K17</f>
        <v>9169.57</v>
      </c>
      <c r="L17" s="323">
        <f>+'14'!L17+'15'!L17+'16'!L17+'17'!L17+'18'!L17</f>
        <v>3813.2400000000002</v>
      </c>
      <c r="M17" s="323">
        <f>+'14'!M17+'15'!M17+'16'!M17+'17'!M17+'18'!M17</f>
        <v>4307.53</v>
      </c>
      <c r="N17" s="325">
        <f t="shared" si="0"/>
        <v>100066.37000000001</v>
      </c>
      <c r="P17" s="216"/>
      <c r="Q17" s="78"/>
    </row>
    <row r="18" spans="1:17" s="20" customFormat="1" ht="20.100000000000001" customHeight="1" x14ac:dyDescent="0.3">
      <c r="A18" s="125" t="s">
        <v>398</v>
      </c>
      <c r="B18" s="323">
        <f>+'14'!B18+'15'!B18+'16'!B18+'17'!B18+'18'!B18</f>
        <v>0</v>
      </c>
      <c r="C18" s="323">
        <f>+'14'!C18+'15'!C18+'16'!C18+'17'!C18+'18'!C18</f>
        <v>0</v>
      </c>
      <c r="D18" s="323">
        <f>+'14'!D18+'15'!D18+'16'!D18+'17'!D18+'18'!D18</f>
        <v>0</v>
      </c>
      <c r="E18" s="323">
        <f>+'14'!E18+'15'!E18+'16'!E18+'17'!E18+'18'!E18</f>
        <v>0</v>
      </c>
      <c r="F18" s="323">
        <f>+'14'!F18+'15'!F18+'16'!F18+'17'!F18+'18'!F18</f>
        <v>0</v>
      </c>
      <c r="G18" s="323">
        <f>+'14'!G18+'15'!G18+'16'!G18+'17'!G18+'18'!G18</f>
        <v>0</v>
      </c>
      <c r="H18" s="323">
        <f>+'14'!H18+'15'!H18+'16'!H18+'17'!H18+'18'!H18</f>
        <v>0</v>
      </c>
      <c r="I18" s="323">
        <f>+'14'!I18+'15'!I18+'16'!I18+'17'!I18+'18'!I18</f>
        <v>0</v>
      </c>
      <c r="J18" s="323">
        <f>+'14'!J18+'15'!J18+'16'!J18+'17'!J18+'18'!J18</f>
        <v>0</v>
      </c>
      <c r="K18" s="323">
        <f>+'14'!K18+'15'!K18+'16'!K18+'17'!K18+'18'!K18</f>
        <v>0</v>
      </c>
      <c r="L18" s="323">
        <f>+'14'!L18+'15'!L18+'16'!L18+'17'!L18+'18'!L18</f>
        <v>0</v>
      </c>
      <c r="M18" s="323">
        <f>+'14'!M18+'15'!M18+'16'!M18+'17'!M18+'18'!M18</f>
        <v>0</v>
      </c>
      <c r="N18" s="325">
        <f t="shared" si="0"/>
        <v>0</v>
      </c>
      <c r="P18" s="216"/>
      <c r="Q18" s="78"/>
    </row>
    <row r="19" spans="1:17" s="70" customFormat="1" ht="20.100000000000001" customHeight="1" x14ac:dyDescent="0.2">
      <c r="A19" s="230" t="s">
        <v>22</v>
      </c>
      <c r="B19" s="326">
        <f>+SUM(B5:B18)</f>
        <v>1497690.52</v>
      </c>
      <c r="C19" s="326">
        <f t="shared" ref="C19:M19" si="1">+SUM(C5:C18)</f>
        <v>1447786.2899999998</v>
      </c>
      <c r="D19" s="326">
        <f t="shared" si="1"/>
        <v>1334648.6499999999</v>
      </c>
      <c r="E19" s="326">
        <f t="shared" si="1"/>
        <v>956492.82000000018</v>
      </c>
      <c r="F19" s="326">
        <f t="shared" si="1"/>
        <v>1023749.5999999999</v>
      </c>
      <c r="G19" s="326">
        <f t="shared" si="1"/>
        <v>1030041.5</v>
      </c>
      <c r="H19" s="326">
        <f t="shared" si="1"/>
        <v>1064136.2999999998</v>
      </c>
      <c r="I19" s="326">
        <f t="shared" si="1"/>
        <v>1155313.2199999997</v>
      </c>
      <c r="J19" s="326">
        <f t="shared" si="1"/>
        <v>1125090.1700000002</v>
      </c>
      <c r="K19" s="326">
        <f t="shared" si="1"/>
        <v>1269688.96</v>
      </c>
      <c r="L19" s="326">
        <f t="shared" si="1"/>
        <v>1294976.0000000002</v>
      </c>
      <c r="M19" s="326">
        <f t="shared" si="1"/>
        <v>1393248.44</v>
      </c>
      <c r="N19" s="325">
        <f t="shared" ref="N19" si="2">+SUM(B19:M19)</f>
        <v>14592862.469999997</v>
      </c>
      <c r="P19" s="134"/>
      <c r="Q19" s="134"/>
    </row>
    <row r="20" spans="1:17" x14ac:dyDescent="0.25">
      <c r="M20" s="27"/>
    </row>
    <row r="24" spans="1:17" x14ac:dyDescent="0.25">
      <c r="N24" s="468"/>
    </row>
  </sheetData>
  <pageMargins left="0.7" right="0.7" top="0.75" bottom="0.75" header="0.3" footer="0.3"/>
  <pageSetup paperSize="14" scale="7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IU24"/>
  <sheetViews>
    <sheetView topLeftCell="B1" zoomScaleNormal="100" workbookViewId="0">
      <selection activeCell="M39" sqref="M39"/>
    </sheetView>
  </sheetViews>
  <sheetFormatPr baseColWidth="10" defaultRowHeight="13.5" x14ac:dyDescent="0.25"/>
  <cols>
    <col min="1" max="1" width="30.28515625" style="8" customWidth="1"/>
    <col min="2" max="2" width="15.7109375" style="8" customWidth="1"/>
    <col min="3" max="3" width="13" style="8" customWidth="1"/>
    <col min="4" max="4" width="15.85546875" style="8" customWidth="1"/>
    <col min="5" max="5" width="12.42578125" style="8" customWidth="1"/>
    <col min="6" max="6" width="13.140625" style="8" customWidth="1"/>
    <col min="7" max="7" width="14.85546875" style="8" customWidth="1"/>
    <col min="8" max="8" width="13.5703125" style="8" customWidth="1"/>
    <col min="9" max="10" width="12.85546875" style="8" customWidth="1"/>
    <col min="11" max="11" width="13.7109375" style="8" customWidth="1"/>
    <col min="12" max="12" width="14" style="8" customWidth="1"/>
    <col min="13" max="14" width="13.28515625" style="8" customWidth="1"/>
    <col min="15" max="15" width="19.28515625" style="8" customWidth="1"/>
    <col min="16" max="16" width="16.28515625" style="8" customWidth="1"/>
    <col min="17" max="17" width="16.42578125" style="8" customWidth="1"/>
    <col min="18" max="18" width="17.7109375" style="8" customWidth="1"/>
    <col min="19" max="19" width="13.28515625" style="8" customWidth="1"/>
    <col min="20" max="16384" width="11.42578125" style="8"/>
  </cols>
  <sheetData>
    <row r="1" spans="1:255" ht="13.5" customHeight="1" x14ac:dyDescent="0.25">
      <c r="A1" s="37" t="s">
        <v>173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</row>
    <row r="2" spans="1:255" ht="13.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</row>
    <row r="3" spans="1:255" ht="13.5" customHeight="1" x14ac:dyDescent="0.25">
      <c r="A3" s="134" t="s">
        <v>487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28"/>
      <c r="R3" s="28"/>
      <c r="S3" s="28"/>
      <c r="T3" s="28"/>
      <c r="U3" s="28"/>
      <c r="V3" s="28"/>
      <c r="W3" s="28"/>
    </row>
    <row r="4" spans="1:255" s="28" customFormat="1" ht="13.5" customHeight="1" x14ac:dyDescent="0.25">
      <c r="A4" s="134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R4" s="135">
        <f>SUM(B4:Q4)</f>
        <v>0</v>
      </c>
    </row>
    <row r="5" spans="1:255" s="136" customFormat="1" ht="53.25" customHeight="1" x14ac:dyDescent="0.2">
      <c r="A5" s="174" t="s">
        <v>101</v>
      </c>
      <c r="B5" s="174" t="s">
        <v>191</v>
      </c>
      <c r="C5" s="174" t="s">
        <v>192</v>
      </c>
      <c r="D5" s="174" t="s">
        <v>193</v>
      </c>
      <c r="E5" s="174" t="s">
        <v>194</v>
      </c>
      <c r="F5" s="174" t="s">
        <v>195</v>
      </c>
      <c r="G5" s="174" t="s">
        <v>196</v>
      </c>
      <c r="H5" s="174" t="s">
        <v>197</v>
      </c>
      <c r="I5" s="174" t="s">
        <v>198</v>
      </c>
      <c r="J5" s="174" t="s">
        <v>406</v>
      </c>
      <c r="K5" s="174" t="s">
        <v>199</v>
      </c>
      <c r="L5" s="174" t="s">
        <v>200</v>
      </c>
      <c r="M5" s="174" t="s">
        <v>201</v>
      </c>
      <c r="N5" s="174" t="s">
        <v>202</v>
      </c>
      <c r="O5" s="174" t="s">
        <v>203</v>
      </c>
      <c r="P5" s="174" t="s">
        <v>204</v>
      </c>
      <c r="Q5" s="174" t="s">
        <v>35</v>
      </c>
      <c r="R5" s="174" t="s">
        <v>22</v>
      </c>
    </row>
    <row r="6" spans="1:255" ht="20.100000000000001" customHeight="1" x14ac:dyDescent="0.3">
      <c r="A6" s="173" t="s">
        <v>162</v>
      </c>
      <c r="B6" s="323">
        <f>+'21 '!B5+'27'!B5</f>
        <v>20715.13</v>
      </c>
      <c r="C6" s="323">
        <f>+'21 '!C5+'27'!C5</f>
        <v>30151.529999999988</v>
      </c>
      <c r="D6" s="323">
        <f>+'21 '!D5+'27'!D5</f>
        <v>66857.87999999999</v>
      </c>
      <c r="E6" s="323">
        <f>+'21 '!E5+'27'!E5</f>
        <v>48484.42</v>
      </c>
      <c r="F6" s="323">
        <f>+'21 '!F5+'27'!F5</f>
        <v>122087.2</v>
      </c>
      <c r="G6" s="323">
        <f>+'21 '!G5+'27'!G5</f>
        <v>271590.73599999998</v>
      </c>
      <c r="H6" s="323">
        <f>+'21 '!H5+'27'!H5</f>
        <v>141070.27100000004</v>
      </c>
      <c r="I6" s="323">
        <f>+'21 '!I5+'27'!I5</f>
        <v>193345.14200000002</v>
      </c>
      <c r="J6" s="323">
        <f>+'21 '!J5+'27'!J5</f>
        <v>61996.93</v>
      </c>
      <c r="K6" s="323">
        <f>+'21 '!K5+'27'!K5</f>
        <v>234547.41999999998</v>
      </c>
      <c r="L6" s="323">
        <f>+'21 '!L5+'27'!L5</f>
        <v>143750.36000000007</v>
      </c>
      <c r="M6" s="323">
        <f>+'21 '!M5+'27'!M5</f>
        <v>52852.099999999991</v>
      </c>
      <c r="N6" s="323">
        <f>+'21 '!N5+'27'!N5</f>
        <v>133334.09</v>
      </c>
      <c r="O6" s="323">
        <f>+'21 '!O5+'27'!O5</f>
        <v>17246.63</v>
      </c>
      <c r="P6" s="323">
        <f>+'21 '!P5+'27'!P5</f>
        <v>27198.607999999997</v>
      </c>
      <c r="Q6" s="323">
        <f>+'21 '!Q5+'27'!Q5</f>
        <v>866995.37999999977</v>
      </c>
      <c r="R6" s="326">
        <f>+SUM(B6:Q6)</f>
        <v>2432223.827</v>
      </c>
      <c r="S6" s="27"/>
      <c r="T6" s="27"/>
    </row>
    <row r="7" spans="1:255" ht="20.100000000000001" customHeight="1" x14ac:dyDescent="0.3">
      <c r="A7" s="173" t="s">
        <v>163</v>
      </c>
      <c r="B7" s="323">
        <f>+'21 '!B6+'27'!B6</f>
        <v>7818.81</v>
      </c>
      <c r="C7" s="323">
        <f>+'21 '!C6+'27'!C6</f>
        <v>20842.589999999993</v>
      </c>
      <c r="D7" s="323">
        <f>+'21 '!D6+'27'!D6</f>
        <v>40406.159999999982</v>
      </c>
      <c r="E7" s="323">
        <f>+'21 '!E6+'27'!E6</f>
        <v>17493.660000000007</v>
      </c>
      <c r="F7" s="323">
        <f>+'21 '!F6+'27'!F6</f>
        <v>43285.760000000002</v>
      </c>
      <c r="G7" s="323">
        <f>+'21 '!G6+'27'!G6</f>
        <v>105033.71</v>
      </c>
      <c r="H7" s="323">
        <f>+'21 '!H6+'27'!H6</f>
        <v>56328.369999999995</v>
      </c>
      <c r="I7" s="323">
        <f>+'21 '!I6+'27'!I6</f>
        <v>87468.34</v>
      </c>
      <c r="J7" s="323">
        <f>+'21 '!J6+'27'!J6</f>
        <v>30339.800000000003</v>
      </c>
      <c r="K7" s="323">
        <f>+'21 '!K6+'27'!K6</f>
        <v>78635.499999999985</v>
      </c>
      <c r="L7" s="323">
        <f>+'21 '!L6+'27'!L6</f>
        <v>46093.719999999994</v>
      </c>
      <c r="M7" s="323">
        <f>+'21 '!M6+'27'!M6</f>
        <v>22612.659999999996</v>
      </c>
      <c r="N7" s="323">
        <f>+'21 '!N6+'27'!N6</f>
        <v>44647.3</v>
      </c>
      <c r="O7" s="323">
        <f>+'21 '!O6+'27'!O6</f>
        <v>4274.68</v>
      </c>
      <c r="P7" s="323">
        <f>+'21 '!P6+'27'!P6</f>
        <v>5095.4999999999982</v>
      </c>
      <c r="Q7" s="323">
        <f>+'21 '!Q6+'27'!Q6</f>
        <v>455728.22</v>
      </c>
      <c r="R7" s="326">
        <f t="shared" ref="R7:R19" si="0">+SUM(B7:Q7)</f>
        <v>1066104.7800000003</v>
      </c>
      <c r="S7" s="27"/>
      <c r="T7" s="27"/>
    </row>
    <row r="8" spans="1:255" ht="20.100000000000001" customHeight="1" x14ac:dyDescent="0.3">
      <c r="A8" s="173" t="s">
        <v>164</v>
      </c>
      <c r="B8" s="323">
        <f>+'21 '!B7+'27'!B7</f>
        <v>6692.7899999999981</v>
      </c>
      <c r="C8" s="323">
        <f>+'21 '!C7+'27'!C7</f>
        <v>9627.8399999999983</v>
      </c>
      <c r="D8" s="323">
        <f>+'21 '!D7+'27'!D7</f>
        <v>15720.210000000001</v>
      </c>
      <c r="E8" s="323">
        <f>+'21 '!E7+'27'!E7</f>
        <v>11096.29</v>
      </c>
      <c r="F8" s="323">
        <f>+'21 '!F7+'27'!F7</f>
        <v>26879.43</v>
      </c>
      <c r="G8" s="323">
        <f>+'21 '!G7+'27'!G7</f>
        <v>41188.802000000003</v>
      </c>
      <c r="H8" s="323">
        <f>+'21 '!H7+'27'!H7</f>
        <v>19840.625999999997</v>
      </c>
      <c r="I8" s="323">
        <f>+'21 '!I7+'27'!I7</f>
        <v>24149.777000000006</v>
      </c>
      <c r="J8" s="323">
        <f>+'21 '!J7+'27'!J7</f>
        <v>8560.4499999999989</v>
      </c>
      <c r="K8" s="323">
        <f>+'21 '!K7+'27'!K7</f>
        <v>32121.079999999998</v>
      </c>
      <c r="L8" s="323">
        <f>+'21 '!L7+'27'!L7</f>
        <v>30123.94</v>
      </c>
      <c r="M8" s="323">
        <f>+'21 '!M7+'27'!M7</f>
        <v>11827.559999999996</v>
      </c>
      <c r="N8" s="323">
        <f>+'21 '!N7+'27'!N7</f>
        <v>33159.440000000002</v>
      </c>
      <c r="O8" s="323">
        <f>+'21 '!O7+'27'!O7</f>
        <v>5116.2599999999993</v>
      </c>
      <c r="P8" s="323">
        <f>+'21 '!P7+'27'!P7</f>
        <v>4472.8950000000013</v>
      </c>
      <c r="Q8" s="323">
        <f>+'21 '!Q7+'27'!Q7</f>
        <v>148921.15</v>
      </c>
      <c r="R8" s="326">
        <f t="shared" si="0"/>
        <v>429498.54000000004</v>
      </c>
      <c r="S8" s="27"/>
      <c r="T8" s="27"/>
    </row>
    <row r="9" spans="1:255" ht="23.25" customHeight="1" x14ac:dyDescent="0.3">
      <c r="A9" s="173" t="s">
        <v>186</v>
      </c>
      <c r="B9" s="323">
        <f>+'21 '!B8+'27'!B8</f>
        <v>8.5599999999999987</v>
      </c>
      <c r="C9" s="323">
        <f>+'21 '!C8+'27'!C8</f>
        <v>489.91999999999996</v>
      </c>
      <c r="D9" s="323">
        <f>+'21 '!D8+'27'!D8</f>
        <v>87.65</v>
      </c>
      <c r="E9" s="323">
        <f>+'21 '!E8+'27'!E8</f>
        <v>32.07</v>
      </c>
      <c r="F9" s="323">
        <f>+'21 '!F8+'27'!F8</f>
        <v>59</v>
      </c>
      <c r="G9" s="323">
        <f>+'21 '!G8+'27'!G8</f>
        <v>520.76</v>
      </c>
      <c r="H9" s="323">
        <f>+'21 '!H8+'27'!H8</f>
        <v>163</v>
      </c>
      <c r="I9" s="323">
        <f>+'21 '!I8+'27'!I8</f>
        <v>149</v>
      </c>
      <c r="J9" s="323">
        <f>+'21 '!J8+'27'!J8</f>
        <v>30</v>
      </c>
      <c r="K9" s="323">
        <f>+'21 '!K8+'27'!K8</f>
        <v>382.96</v>
      </c>
      <c r="L9" s="323">
        <f>+'21 '!L8+'27'!L8</f>
        <v>282.45</v>
      </c>
      <c r="M9" s="323">
        <f>+'21 '!M8+'27'!M8</f>
        <v>61</v>
      </c>
      <c r="N9" s="323">
        <f>+'21 '!N8+'27'!N8</f>
        <v>648.12999999999988</v>
      </c>
      <c r="O9" s="323">
        <f>+'21 '!O8+'27'!O8</f>
        <v>188.41</v>
      </c>
      <c r="P9" s="323">
        <f>+'21 '!P8+'27'!P8</f>
        <v>33.360000000000007</v>
      </c>
      <c r="Q9" s="323">
        <f>+'21 '!Q8+'27'!Q8</f>
        <v>1097.0999999999999</v>
      </c>
      <c r="R9" s="326">
        <f t="shared" si="0"/>
        <v>4233.37</v>
      </c>
      <c r="S9" s="27"/>
      <c r="T9" s="27"/>
    </row>
    <row r="10" spans="1:255" ht="20.100000000000001" customHeight="1" x14ac:dyDescent="0.3">
      <c r="A10" s="173" t="s">
        <v>165</v>
      </c>
      <c r="B10" s="323">
        <f>+'21 '!B9+'27'!B9</f>
        <v>9466.119999999999</v>
      </c>
      <c r="C10" s="323">
        <f>+'21 '!C9+'27'!C9</f>
        <v>33746.36</v>
      </c>
      <c r="D10" s="323">
        <f>+'21 '!D9+'27'!D9</f>
        <v>60713.58</v>
      </c>
      <c r="E10" s="323">
        <f>+'21 '!E9+'27'!E9</f>
        <v>515.57000000000005</v>
      </c>
      <c r="F10" s="323">
        <f>+'21 '!F9+'27'!F9</f>
        <v>2301.4500000000003</v>
      </c>
      <c r="G10" s="323">
        <f>+'21 '!G9+'27'!G9</f>
        <v>3881.165</v>
      </c>
      <c r="H10" s="323">
        <f>+'21 '!H9+'27'!H9</f>
        <v>1476.73</v>
      </c>
      <c r="I10" s="323">
        <f>+'21 '!I9+'27'!I9</f>
        <v>1432.07</v>
      </c>
      <c r="J10" s="323">
        <f>+'21 '!J9+'27'!J9</f>
        <v>672.03</v>
      </c>
      <c r="K10" s="323">
        <f>+'21 '!K9+'27'!K9</f>
        <v>13850.169999999998</v>
      </c>
      <c r="L10" s="323">
        <f>+'21 '!L9+'27'!L9</f>
        <v>2439.13</v>
      </c>
      <c r="M10" s="323">
        <f>+'21 '!M9+'27'!M9</f>
        <v>196.60999999999999</v>
      </c>
      <c r="N10" s="323">
        <f>+'21 '!N9+'27'!N9</f>
        <v>19025.489999999998</v>
      </c>
      <c r="O10" s="323">
        <f>+'21 '!O9+'27'!O9</f>
        <v>1089.28</v>
      </c>
      <c r="P10" s="323">
        <f>+'21 '!P9+'27'!P9</f>
        <v>19502.549000000003</v>
      </c>
      <c r="Q10" s="323">
        <f>+'21 '!Q9+'27'!Q9</f>
        <v>729515.24999999977</v>
      </c>
      <c r="R10" s="326">
        <f t="shared" si="0"/>
        <v>899823.55399999977</v>
      </c>
      <c r="S10" s="27"/>
      <c r="T10" s="27"/>
    </row>
    <row r="11" spans="1:255" ht="20.100000000000001" customHeight="1" x14ac:dyDescent="0.3">
      <c r="A11" s="173" t="s">
        <v>166</v>
      </c>
      <c r="B11" s="323">
        <f>+'21 '!B10+'27'!B10</f>
        <v>24</v>
      </c>
      <c r="C11" s="323">
        <f>+'21 '!C10+'27'!C10</f>
        <v>80</v>
      </c>
      <c r="D11" s="323">
        <f>+'21 '!D10+'27'!D10</f>
        <v>279.66000000000003</v>
      </c>
      <c r="E11" s="323">
        <f>+'21 '!E10+'27'!E10</f>
        <v>184.31000000000003</v>
      </c>
      <c r="F11" s="323">
        <f>+'21 '!F10+'27'!F10</f>
        <v>1300.98</v>
      </c>
      <c r="G11" s="323">
        <f>+'21 '!G10+'27'!G10</f>
        <v>8627.35</v>
      </c>
      <c r="H11" s="323">
        <f>+'21 '!H10+'27'!H10</f>
        <v>14175.050000000001</v>
      </c>
      <c r="I11" s="323">
        <f>+'21 '!I10+'27'!I10</f>
        <v>13395.662000000002</v>
      </c>
      <c r="J11" s="323">
        <f>+'21 '!J10+'27'!J10</f>
        <v>4140.7500000000009</v>
      </c>
      <c r="K11" s="323">
        <f>+'21 '!K10+'27'!K10</f>
        <v>12671.640000000001</v>
      </c>
      <c r="L11" s="323">
        <f>+'21 '!L10+'27'!L10</f>
        <v>7943.37</v>
      </c>
      <c r="M11" s="323">
        <f>+'21 '!M10+'27'!M10</f>
        <v>3407.8599999999997</v>
      </c>
      <c r="N11" s="323">
        <f>+'21 '!N10+'27'!N10</f>
        <v>11370.06</v>
      </c>
      <c r="O11" s="323">
        <f>+'21 '!O10+'27'!O10</f>
        <v>4232.4699999999993</v>
      </c>
      <c r="P11" s="323">
        <f>+'21 '!P10+'27'!P10</f>
        <v>0</v>
      </c>
      <c r="Q11" s="323">
        <f>+'21 '!Q10+'27'!Q10</f>
        <v>87632.320000000007</v>
      </c>
      <c r="R11" s="326">
        <f t="shared" si="0"/>
        <v>169465.48200000002</v>
      </c>
      <c r="S11" s="27"/>
      <c r="T11" s="27"/>
    </row>
    <row r="12" spans="1:255" ht="20.100000000000001" customHeight="1" x14ac:dyDescent="0.3">
      <c r="A12" s="173" t="s">
        <v>167</v>
      </c>
      <c r="B12" s="323">
        <f>+'21 '!B11+'27'!B11</f>
        <v>0</v>
      </c>
      <c r="C12" s="323">
        <f>+'21 '!C11+'27'!C11</f>
        <v>0</v>
      </c>
      <c r="D12" s="323">
        <f>+'21 '!D11+'27'!D11</f>
        <v>0</v>
      </c>
      <c r="E12" s="323">
        <f>+'21 '!E11+'27'!E11</f>
        <v>11471.25</v>
      </c>
      <c r="F12" s="323">
        <f>+'21 '!F11+'27'!F11</f>
        <v>0</v>
      </c>
      <c r="G12" s="323">
        <f>+'21 '!G11+'27'!G11</f>
        <v>69114.936000000016</v>
      </c>
      <c r="H12" s="323">
        <f>+'21 '!H11+'27'!H11</f>
        <v>776.4899999999999</v>
      </c>
      <c r="I12" s="323">
        <f>+'21 '!I11+'27'!I11</f>
        <v>385.65999999999997</v>
      </c>
      <c r="J12" s="323">
        <f>+'21 '!J11+'27'!J11</f>
        <v>38.17</v>
      </c>
      <c r="K12" s="323">
        <f>+'21 '!K11+'27'!K11</f>
        <v>21978.03</v>
      </c>
      <c r="L12" s="323">
        <f>+'21 '!L11+'27'!L11</f>
        <v>0</v>
      </c>
      <c r="M12" s="323">
        <f>+'21 '!M11+'27'!M11</f>
        <v>3457.96</v>
      </c>
      <c r="N12" s="323">
        <f>+'21 '!N11+'27'!N11</f>
        <v>4474.9400000000005</v>
      </c>
      <c r="O12" s="323">
        <f>+'21 '!O11+'27'!O11</f>
        <v>0</v>
      </c>
      <c r="P12" s="323">
        <f>+'21 '!P11+'27'!P11</f>
        <v>27782.46</v>
      </c>
      <c r="Q12" s="323">
        <f>+'21 '!Q11+'27'!Q11</f>
        <v>1433.0100000000002</v>
      </c>
      <c r="R12" s="326">
        <f t="shared" si="0"/>
        <v>140912.90600000005</v>
      </c>
      <c r="S12" s="27"/>
      <c r="T12" s="27"/>
    </row>
    <row r="13" spans="1:255" ht="20.100000000000001" customHeight="1" x14ac:dyDescent="0.3">
      <c r="A13" s="173" t="s">
        <v>168</v>
      </c>
      <c r="B13" s="323">
        <f>+'21 '!B12+'27'!B12</f>
        <v>0</v>
      </c>
      <c r="C13" s="323">
        <f>+'21 '!C12+'27'!C12</f>
        <v>0</v>
      </c>
      <c r="D13" s="323">
        <f>+'21 '!D12+'27'!D12</f>
        <v>0</v>
      </c>
      <c r="E13" s="323">
        <f>+'21 '!E12+'27'!E12</f>
        <v>0</v>
      </c>
      <c r="F13" s="323">
        <f>+'21 '!F12+'27'!F12</f>
        <v>57.29</v>
      </c>
      <c r="G13" s="323">
        <f>+'21 '!G12+'27'!G12</f>
        <v>0</v>
      </c>
      <c r="H13" s="323">
        <f>+'21 '!H12+'27'!H12</f>
        <v>0</v>
      </c>
      <c r="I13" s="323">
        <f>+'21 '!I12+'27'!I12</f>
        <v>0</v>
      </c>
      <c r="J13" s="323">
        <f>+'21 '!J12+'27'!J12</f>
        <v>0</v>
      </c>
      <c r="K13" s="323">
        <f>+'21 '!K12+'27'!K12</f>
        <v>0</v>
      </c>
      <c r="L13" s="323">
        <f>+'21 '!L12+'27'!L12</f>
        <v>0</v>
      </c>
      <c r="M13" s="323">
        <f>+'21 '!M12+'27'!M12</f>
        <v>2908.29</v>
      </c>
      <c r="N13" s="323">
        <f>+'21 '!N12+'27'!N12</f>
        <v>326.64000000000004</v>
      </c>
      <c r="O13" s="323">
        <f>+'21 '!O12+'27'!O12</f>
        <v>0</v>
      </c>
      <c r="P13" s="323">
        <f>+'21 '!P12+'27'!P12</f>
        <v>0</v>
      </c>
      <c r="Q13" s="323">
        <f>+'21 '!Q12+'27'!Q12</f>
        <v>0</v>
      </c>
      <c r="R13" s="326">
        <f t="shared" si="0"/>
        <v>3292.22</v>
      </c>
      <c r="S13" s="27"/>
      <c r="T13" s="27"/>
    </row>
    <row r="14" spans="1:255" ht="20.100000000000001" customHeight="1" x14ac:dyDescent="0.3">
      <c r="A14" s="173" t="s">
        <v>169</v>
      </c>
      <c r="B14" s="323">
        <f>+'21 '!B13+'27'!B13</f>
        <v>17193.990000000002</v>
      </c>
      <c r="C14" s="323">
        <f>+'21 '!C13+'27'!C13</f>
        <v>27004.75</v>
      </c>
      <c r="D14" s="323">
        <f>+'21 '!D13+'27'!D13</f>
        <v>45926.920000000006</v>
      </c>
      <c r="E14" s="323">
        <f>+'21 '!E13+'27'!E13</f>
        <v>27483.69</v>
      </c>
      <c r="F14" s="323">
        <f>+'21 '!F13+'27'!F13</f>
        <v>1739.6200000000001</v>
      </c>
      <c r="G14" s="323">
        <f>+'21 '!G13+'27'!G13</f>
        <v>3741.8099999999995</v>
      </c>
      <c r="H14" s="323">
        <f>+'21 '!H13+'27'!H13</f>
        <v>1995.03</v>
      </c>
      <c r="I14" s="323">
        <f>+'21 '!I13+'27'!I13</f>
        <v>38408.460000000006</v>
      </c>
      <c r="J14" s="323">
        <f>+'21 '!J13+'27'!J13</f>
        <v>47039.259999999995</v>
      </c>
      <c r="K14" s="323">
        <f>+'21 '!K13+'27'!K13</f>
        <v>186030.26</v>
      </c>
      <c r="L14" s="323">
        <f>+'21 '!L13+'27'!L13</f>
        <v>0</v>
      </c>
      <c r="M14" s="323">
        <f>+'21 '!M13+'27'!M13</f>
        <v>53937.05</v>
      </c>
      <c r="N14" s="323">
        <f>+'21 '!N13+'27'!N13</f>
        <v>18592.830000000002</v>
      </c>
      <c r="O14" s="323">
        <f>+'21 '!O13+'27'!O13</f>
        <v>0</v>
      </c>
      <c r="P14" s="323">
        <f>+'21 '!P13+'27'!P13</f>
        <v>0</v>
      </c>
      <c r="Q14" s="323">
        <f>+'21 '!Q13+'27'!Q13</f>
        <v>1994.86</v>
      </c>
      <c r="R14" s="326">
        <f t="shared" si="0"/>
        <v>471088.53</v>
      </c>
      <c r="S14" s="27"/>
      <c r="T14" s="27"/>
    </row>
    <row r="15" spans="1:255" ht="20.100000000000001" customHeight="1" x14ac:dyDescent="0.3">
      <c r="A15" s="125" t="s">
        <v>170</v>
      </c>
      <c r="B15" s="323">
        <f>+'21 '!B14+'27'!B14</f>
        <v>42451.82</v>
      </c>
      <c r="C15" s="323">
        <f>+'21 '!C14+'27'!C14</f>
        <v>89370.459999999992</v>
      </c>
      <c r="D15" s="323">
        <f>+'21 '!D14+'27'!D14</f>
        <v>208398.72000000003</v>
      </c>
      <c r="E15" s="323">
        <f>+'21 '!E14+'27'!E14</f>
        <v>144748.96000000002</v>
      </c>
      <c r="F15" s="323">
        <f>+'21 '!F14+'27'!F14</f>
        <v>174042.76</v>
      </c>
      <c r="G15" s="323">
        <f>+'21 '!G14+'27'!G14</f>
        <v>497212.21400000004</v>
      </c>
      <c r="H15" s="323">
        <f>+'21 '!H14+'27'!H14</f>
        <v>244871.78999999995</v>
      </c>
      <c r="I15" s="323">
        <f>+'21 '!I14+'27'!I14</f>
        <v>258377.20999999996</v>
      </c>
      <c r="J15" s="323">
        <f>+'21 '!J14+'27'!J14</f>
        <v>120672.73999999999</v>
      </c>
      <c r="K15" s="323">
        <f>+'21 '!K14+'27'!K14</f>
        <v>297809.52999999997</v>
      </c>
      <c r="L15" s="323">
        <f>+'21 '!L14+'27'!L14</f>
        <v>177101.86</v>
      </c>
      <c r="M15" s="323">
        <f>+'21 '!M14+'27'!M14</f>
        <v>81566.45</v>
      </c>
      <c r="N15" s="323">
        <f>+'21 '!N14+'27'!N14</f>
        <v>205764.2</v>
      </c>
      <c r="O15" s="323">
        <f>+'21 '!O14+'27'!O14</f>
        <v>30956.010000000006</v>
      </c>
      <c r="P15" s="323">
        <f>+'21 '!P14+'27'!P14</f>
        <v>37283.949999999997</v>
      </c>
      <c r="Q15" s="323">
        <f>+'21 '!Q14+'27'!Q14</f>
        <v>1585491.2780000002</v>
      </c>
      <c r="R15" s="326">
        <f t="shared" si="0"/>
        <v>4196119.9520000005</v>
      </c>
      <c r="S15" s="27"/>
      <c r="T15" s="27"/>
    </row>
    <row r="16" spans="1:255" ht="20.100000000000001" customHeight="1" x14ac:dyDescent="0.3">
      <c r="A16" s="125" t="s">
        <v>306</v>
      </c>
      <c r="B16" s="323">
        <f>+'21 '!B15+'27'!B15</f>
        <v>54998.86</v>
      </c>
      <c r="C16" s="323">
        <f>+'21 '!C15+'27'!C15</f>
        <v>395378.37000000005</v>
      </c>
      <c r="D16" s="323">
        <f>+'21 '!D15+'27'!D15</f>
        <v>1776271.1999999995</v>
      </c>
      <c r="E16" s="323">
        <f>+'21 '!E15+'27'!E15</f>
        <v>387642.40999999992</v>
      </c>
      <c r="F16" s="323">
        <f>+'21 '!F15+'27'!F15</f>
        <v>278128.68</v>
      </c>
      <c r="G16" s="323">
        <f>+'21 '!G15+'27'!G15</f>
        <v>263365.63799999998</v>
      </c>
      <c r="H16" s="323">
        <f>+'21 '!H15+'27'!H15</f>
        <v>130662.75599999999</v>
      </c>
      <c r="I16" s="323">
        <f>+'21 '!I15+'27'!I15</f>
        <v>321220.42799999996</v>
      </c>
      <c r="J16" s="323">
        <f>+'21 '!J15+'27'!J15</f>
        <v>75195.840000000011</v>
      </c>
      <c r="K16" s="323">
        <f>+'21 '!K15+'27'!K15</f>
        <v>448608.98099999985</v>
      </c>
      <c r="L16" s="323">
        <f>+'21 '!L15+'27'!L15</f>
        <v>184173.19</v>
      </c>
      <c r="M16" s="323">
        <f>+'21 '!M15+'27'!M15</f>
        <v>89439.25</v>
      </c>
      <c r="N16" s="323">
        <f>+'21 '!N15+'27'!N15</f>
        <v>394727.76999999996</v>
      </c>
      <c r="O16" s="323">
        <f>+'21 '!O15+'27'!O15</f>
        <v>85313.18</v>
      </c>
      <c r="P16" s="323">
        <f>+'21 '!P15+'27'!P15</f>
        <v>89442.848000000013</v>
      </c>
      <c r="Q16" s="323">
        <f>+'21 '!Q15+'27'!Q15</f>
        <v>0</v>
      </c>
      <c r="R16" s="326">
        <f t="shared" si="0"/>
        <v>4974569.4009999987</v>
      </c>
      <c r="S16" s="27"/>
      <c r="T16" s="27"/>
    </row>
    <row r="17" spans="1:20" ht="20.100000000000001" customHeight="1" x14ac:dyDescent="0.3">
      <c r="A17" s="125" t="s">
        <v>307</v>
      </c>
      <c r="B17" s="323">
        <f>+'21 '!B16+'27'!B16</f>
        <v>0</v>
      </c>
      <c r="C17" s="323">
        <f>+'21 '!C16+'27'!C16</f>
        <v>0</v>
      </c>
      <c r="D17" s="323">
        <f>+'21 '!D16+'27'!D16</f>
        <v>0</v>
      </c>
      <c r="E17" s="323">
        <f>+'21 '!E16+'27'!E16</f>
        <v>0</v>
      </c>
      <c r="F17" s="323">
        <f>+'21 '!F16+'27'!F16</f>
        <v>0</v>
      </c>
      <c r="G17" s="323">
        <f>+'21 '!G16+'27'!G16</f>
        <v>0</v>
      </c>
      <c r="H17" s="323">
        <f>+'21 '!H16+'27'!H16</f>
        <v>0</v>
      </c>
      <c r="I17" s="323">
        <f>+'21 '!I16+'27'!I16</f>
        <v>0</v>
      </c>
      <c r="J17" s="323">
        <f>+'21 '!J16+'27'!J16</f>
        <v>0</v>
      </c>
      <c r="K17" s="323">
        <f>+'21 '!K16+'27'!K16</f>
        <v>0</v>
      </c>
      <c r="L17" s="323">
        <f>+'21 '!L16+'27'!L16</f>
        <v>0</v>
      </c>
      <c r="M17" s="323">
        <f>+'21 '!M16+'27'!M16</f>
        <v>0</v>
      </c>
      <c r="N17" s="323">
        <f>+'21 '!N16+'27'!N16</f>
        <v>0</v>
      </c>
      <c r="O17" s="323">
        <f>+'21 '!O16+'27'!O16</f>
        <v>0</v>
      </c>
      <c r="P17" s="323">
        <f>+'21 '!P16+'27'!P16</f>
        <v>0</v>
      </c>
      <c r="Q17" s="323">
        <f>+'21 '!Q16+'27'!Q16</f>
        <v>0</v>
      </c>
      <c r="R17" s="326">
        <f t="shared" si="0"/>
        <v>0</v>
      </c>
      <c r="S17" s="27"/>
      <c r="T17" s="27"/>
    </row>
    <row r="18" spans="1:20" ht="20.100000000000001" customHeight="1" x14ac:dyDescent="0.3">
      <c r="A18" s="173" t="s">
        <v>177</v>
      </c>
      <c r="B18" s="323">
        <f>+'21 '!B17+'27'!B17</f>
        <v>0</v>
      </c>
      <c r="C18" s="323">
        <f>+'21 '!C17+'27'!C17</f>
        <v>20793.8</v>
      </c>
      <c r="D18" s="323">
        <f>+'21 '!D17+'27'!D17</f>
        <v>4422.07</v>
      </c>
      <c r="E18" s="323">
        <f>+'21 '!E17+'27'!E17</f>
        <v>17480.43</v>
      </c>
      <c r="F18" s="323">
        <f>+'21 '!F17+'27'!F17</f>
        <v>165</v>
      </c>
      <c r="G18" s="323">
        <f>+'21 '!G17+'27'!G17</f>
        <v>17815.77</v>
      </c>
      <c r="H18" s="323">
        <f>+'21 '!H17+'27'!H17</f>
        <v>8758.4199999999983</v>
      </c>
      <c r="I18" s="323">
        <f>+'21 '!I17+'27'!I17</f>
        <v>0</v>
      </c>
      <c r="J18" s="323">
        <f>+'21 '!J17+'27'!J17</f>
        <v>0</v>
      </c>
      <c r="K18" s="323">
        <f>+'21 '!K17+'27'!K17</f>
        <v>0</v>
      </c>
      <c r="L18" s="323">
        <f>+'21 '!L17+'27'!L17</f>
        <v>0</v>
      </c>
      <c r="M18" s="323">
        <f>+'21 '!M17+'27'!M17</f>
        <v>0</v>
      </c>
      <c r="N18" s="323">
        <f>+'21 '!N17+'27'!N17</f>
        <v>0</v>
      </c>
      <c r="O18" s="323">
        <f>+'21 '!O17+'27'!O17</f>
        <v>0</v>
      </c>
      <c r="P18" s="323">
        <f>+'21 '!P17+'27'!P17</f>
        <v>285.733</v>
      </c>
      <c r="Q18" s="323">
        <f>+'21 '!Q17+'27'!Q17</f>
        <v>30630.880000000001</v>
      </c>
      <c r="R18" s="326">
        <f t="shared" si="0"/>
        <v>100352.103</v>
      </c>
      <c r="S18" s="27"/>
      <c r="T18" s="27"/>
    </row>
    <row r="19" spans="1:20" s="20" customFormat="1" ht="20.100000000000001" customHeight="1" x14ac:dyDescent="0.3">
      <c r="A19" s="125" t="s">
        <v>398</v>
      </c>
      <c r="B19" s="323">
        <f>+'21 '!B18+'27'!B18</f>
        <v>0</v>
      </c>
      <c r="C19" s="323">
        <f>+'21 '!C18+'27'!C18</f>
        <v>0</v>
      </c>
      <c r="D19" s="323">
        <f>+'21 '!D18+'27'!D18</f>
        <v>0</v>
      </c>
      <c r="E19" s="323">
        <f>+'21 '!E18+'27'!E18</f>
        <v>0</v>
      </c>
      <c r="F19" s="323">
        <f>+'21 '!F18+'27'!F18</f>
        <v>0</v>
      </c>
      <c r="G19" s="323">
        <f>+'21 '!G18+'27'!G18</f>
        <v>4843.4610000000002</v>
      </c>
      <c r="H19" s="323">
        <f>+'21 '!H18+'27'!H18</f>
        <v>0</v>
      </c>
      <c r="I19" s="323">
        <f>+'21 '!I18+'27'!I18</f>
        <v>0</v>
      </c>
      <c r="J19" s="323">
        <f>+'21 '!J18+'27'!J18</f>
        <v>0</v>
      </c>
      <c r="K19" s="323">
        <f>+'21 '!K18+'27'!K18</f>
        <v>583.92200000000003</v>
      </c>
      <c r="L19" s="323">
        <f>+'21 '!L18+'27'!L18</f>
        <v>0</v>
      </c>
      <c r="M19" s="323">
        <f>+'21 '!M18+'27'!M18</f>
        <v>0</v>
      </c>
      <c r="N19" s="323">
        <f>+'21 '!N18+'27'!N18</f>
        <v>0</v>
      </c>
      <c r="O19" s="323">
        <f>+'21 '!O18+'27'!O18</f>
        <v>0</v>
      </c>
      <c r="P19" s="323">
        <f>+'21 '!P18+'27'!P18</f>
        <v>13309.884</v>
      </c>
      <c r="Q19" s="323">
        <f>+'21 '!Q18+'27'!Q18</f>
        <v>0</v>
      </c>
      <c r="R19" s="326">
        <f t="shared" si="0"/>
        <v>18737.267</v>
      </c>
    </row>
    <row r="20" spans="1:20" s="80" customFormat="1" ht="20.100000000000001" customHeight="1" x14ac:dyDescent="0.25">
      <c r="A20" s="230" t="s">
        <v>22</v>
      </c>
      <c r="B20" s="326">
        <f t="shared" ref="B20:Q20" si="1">+SUM(B6:B19)</f>
        <v>159370.08000000002</v>
      </c>
      <c r="C20" s="326">
        <f t="shared" si="1"/>
        <v>627485.62000000011</v>
      </c>
      <c r="D20" s="326">
        <f t="shared" si="1"/>
        <v>2219084.0499999993</v>
      </c>
      <c r="E20" s="326">
        <f t="shared" si="1"/>
        <v>666633.05999999994</v>
      </c>
      <c r="F20" s="326">
        <f t="shared" si="1"/>
        <v>650047.16999999993</v>
      </c>
      <c r="G20" s="326">
        <f t="shared" si="1"/>
        <v>1286936.352</v>
      </c>
      <c r="H20" s="326">
        <f t="shared" si="1"/>
        <v>620118.53299999994</v>
      </c>
      <c r="I20" s="326">
        <f t="shared" si="1"/>
        <v>938331.74899999995</v>
      </c>
      <c r="J20" s="326">
        <f t="shared" si="1"/>
        <v>348685.97000000003</v>
      </c>
      <c r="K20" s="326">
        <f t="shared" si="1"/>
        <v>1327219.493</v>
      </c>
      <c r="L20" s="326">
        <f t="shared" si="1"/>
        <v>591908.02</v>
      </c>
      <c r="M20" s="326">
        <f t="shared" si="1"/>
        <v>322266.78999999998</v>
      </c>
      <c r="N20" s="326">
        <f t="shared" si="1"/>
        <v>866070.89</v>
      </c>
      <c r="O20" s="326">
        <f t="shared" si="1"/>
        <v>148416.91999999998</v>
      </c>
      <c r="P20" s="326">
        <f t="shared" si="1"/>
        <v>224407.78700000001</v>
      </c>
      <c r="Q20" s="326">
        <f t="shared" si="1"/>
        <v>3909439.4479999989</v>
      </c>
      <c r="R20" s="326">
        <f t="shared" ref="R20" si="2">+SUM(B20:Q20)</f>
        <v>14906421.931999998</v>
      </c>
      <c r="T20" s="27"/>
    </row>
    <row r="21" spans="1:20" ht="15" customHeight="1" x14ac:dyDescent="0.25"/>
    <row r="22" spans="1:20" ht="15" customHeight="1" x14ac:dyDescent="0.25">
      <c r="R22" s="643"/>
    </row>
    <row r="23" spans="1:20" ht="15" customHeight="1" x14ac:dyDescent="0.25">
      <c r="A23" s="137"/>
    </row>
    <row r="24" spans="1:20" ht="15" customHeight="1" x14ac:dyDescent="0.2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</sheetData>
  <pageMargins left="0.70866141732283472" right="0.70866141732283472" top="0.74803149606299213" bottom="0.74803149606299213" header="0.31496062992125984" footer="0.31496062992125984"/>
  <pageSetup paperSize="14" scale="5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T19"/>
  <sheetViews>
    <sheetView zoomScale="85" zoomScaleNormal="85" workbookViewId="0">
      <selection activeCell="M39" sqref="M39"/>
    </sheetView>
  </sheetViews>
  <sheetFormatPr baseColWidth="10" defaultColWidth="29.5703125" defaultRowHeight="13.5" x14ac:dyDescent="0.25"/>
  <cols>
    <col min="1" max="1" width="30.85546875" style="8" customWidth="1"/>
    <col min="2" max="2" width="16" style="8" customWidth="1"/>
    <col min="3" max="3" width="13.28515625" style="8" customWidth="1"/>
    <col min="4" max="4" width="16.42578125" style="8" bestFit="1" customWidth="1"/>
    <col min="5" max="5" width="12.85546875" style="8" customWidth="1"/>
    <col min="6" max="6" width="14" style="8" bestFit="1" customWidth="1"/>
    <col min="7" max="7" width="14.7109375" style="8" bestFit="1" customWidth="1"/>
    <col min="8" max="8" width="15.140625" style="8" customWidth="1"/>
    <col min="9" max="10" width="13.140625" style="8" customWidth="1"/>
    <col min="11" max="11" width="12.28515625" style="8" customWidth="1"/>
    <col min="12" max="12" width="14.42578125" style="8" customWidth="1"/>
    <col min="13" max="13" width="12.7109375" style="8" customWidth="1"/>
    <col min="14" max="14" width="14.42578125" style="8" customWidth="1"/>
    <col min="15" max="15" width="17.42578125" style="8" customWidth="1"/>
    <col min="16" max="16" width="20.140625" style="8" customWidth="1"/>
    <col min="17" max="17" width="18.5703125" style="8" bestFit="1" customWidth="1"/>
    <col min="18" max="18" width="16.5703125" style="8" customWidth="1"/>
    <col min="19" max="19" width="13.5703125" style="8" customWidth="1"/>
    <col min="20" max="20" width="16.5703125" style="8" customWidth="1"/>
    <col min="21" max="16384" width="29.5703125" style="8"/>
  </cols>
  <sheetData>
    <row r="1" spans="1:20" ht="13.5" customHeight="1" x14ac:dyDescent="0.25">
      <c r="A1" s="70" t="s">
        <v>486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20" ht="13.5" customHeight="1" x14ac:dyDescent="0.25">
      <c r="A2" s="70" t="s">
        <v>120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0" ht="13.5" customHeight="1" x14ac:dyDescent="0.25">
      <c r="A3" s="7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0" s="80" customFormat="1" ht="53.25" customHeight="1" x14ac:dyDescent="0.2">
      <c r="A4" s="181" t="s">
        <v>101</v>
      </c>
      <c r="B4" s="181" t="s">
        <v>191</v>
      </c>
      <c r="C4" s="181" t="s">
        <v>192</v>
      </c>
      <c r="D4" s="181" t="s">
        <v>193</v>
      </c>
      <c r="E4" s="181" t="s">
        <v>194</v>
      </c>
      <c r="F4" s="181" t="s">
        <v>195</v>
      </c>
      <c r="G4" s="181" t="s">
        <v>196</v>
      </c>
      <c r="H4" s="181" t="s">
        <v>197</v>
      </c>
      <c r="I4" s="181" t="s">
        <v>198</v>
      </c>
      <c r="J4" s="181" t="s">
        <v>406</v>
      </c>
      <c r="K4" s="181" t="s">
        <v>199</v>
      </c>
      <c r="L4" s="181" t="s">
        <v>200</v>
      </c>
      <c r="M4" s="181" t="s">
        <v>330</v>
      </c>
      <c r="N4" s="181" t="s">
        <v>202</v>
      </c>
      <c r="O4" s="181" t="s">
        <v>203</v>
      </c>
      <c r="P4" s="181" t="s">
        <v>204</v>
      </c>
      <c r="Q4" s="181" t="s">
        <v>35</v>
      </c>
      <c r="R4" s="31" t="s">
        <v>22</v>
      </c>
    </row>
    <row r="5" spans="1:20" s="119" customFormat="1" ht="20.100000000000001" customHeight="1" x14ac:dyDescent="0.3">
      <c r="A5" s="173" t="s">
        <v>162</v>
      </c>
      <c r="B5" s="327"/>
      <c r="C5" s="327"/>
      <c r="D5" s="327"/>
      <c r="E5" s="327"/>
      <c r="F5" s="327"/>
      <c r="G5" s="327">
        <v>5603.2060000000001</v>
      </c>
      <c r="H5" s="327">
        <v>2227.701</v>
      </c>
      <c r="I5" s="327">
        <v>19590.162000000004</v>
      </c>
      <c r="J5" s="327"/>
      <c r="K5" s="327"/>
      <c r="L5" s="327"/>
      <c r="M5" s="327"/>
      <c r="N5" s="327"/>
      <c r="O5" s="327"/>
      <c r="P5" s="327">
        <v>117.93800000000002</v>
      </c>
      <c r="Q5" s="327">
        <v>10036</v>
      </c>
      <c r="R5" s="328">
        <f>SUM(B5:Q5)</f>
        <v>37575.006999999998</v>
      </c>
      <c r="S5" s="473"/>
      <c r="T5" s="474"/>
    </row>
    <row r="6" spans="1:20" s="119" customFormat="1" ht="20.100000000000001" customHeight="1" x14ac:dyDescent="0.3">
      <c r="A6" s="173" t="s">
        <v>163</v>
      </c>
      <c r="B6" s="327"/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8">
        <f t="shared" ref="R6:R19" si="0">SUM(B6:Q6)</f>
        <v>0</v>
      </c>
      <c r="S6" s="473"/>
      <c r="T6" s="474"/>
    </row>
    <row r="7" spans="1:20" s="119" customFormat="1" ht="20.100000000000001" customHeight="1" x14ac:dyDescent="0.3">
      <c r="A7" s="173" t="s">
        <v>164</v>
      </c>
      <c r="B7" s="327"/>
      <c r="C7" s="327"/>
      <c r="D7" s="327"/>
      <c r="E7" s="327"/>
      <c r="F7" s="327"/>
      <c r="G7" s="327">
        <v>7064.7120000000014</v>
      </c>
      <c r="H7" s="327">
        <v>252.58599999999998</v>
      </c>
      <c r="I7" s="327">
        <v>4044.876999999999</v>
      </c>
      <c r="J7" s="327"/>
      <c r="K7" s="327"/>
      <c r="L7" s="327"/>
      <c r="M7" s="327"/>
      <c r="N7" s="327"/>
      <c r="O7" s="327"/>
      <c r="P7" s="327">
        <v>22.424999999999997</v>
      </c>
      <c r="Q7" s="327">
        <v>3271</v>
      </c>
      <c r="R7" s="328">
        <f t="shared" si="0"/>
        <v>14655.6</v>
      </c>
      <c r="S7" s="473"/>
      <c r="T7" s="474"/>
    </row>
    <row r="8" spans="1:20" s="119" customFormat="1" ht="20.100000000000001" customHeight="1" x14ac:dyDescent="0.3">
      <c r="A8" s="173" t="s">
        <v>186</v>
      </c>
      <c r="B8" s="327"/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8">
        <f t="shared" si="0"/>
        <v>0</v>
      </c>
      <c r="S8" s="473"/>
      <c r="T8" s="474"/>
    </row>
    <row r="9" spans="1:20" s="119" customFormat="1" ht="20.100000000000001" customHeight="1" x14ac:dyDescent="0.3">
      <c r="A9" s="173" t="s">
        <v>165</v>
      </c>
      <c r="B9" s="327"/>
      <c r="C9" s="327"/>
      <c r="D9" s="327"/>
      <c r="E9" s="327"/>
      <c r="F9" s="327"/>
      <c r="G9" s="327">
        <v>2327.855</v>
      </c>
      <c r="H9" s="327"/>
      <c r="I9" s="327"/>
      <c r="J9" s="327"/>
      <c r="K9" s="327"/>
      <c r="L9" s="327"/>
      <c r="M9" s="327"/>
      <c r="N9" s="327"/>
      <c r="O9" s="327"/>
      <c r="P9" s="327">
        <v>49.069000000000003</v>
      </c>
      <c r="Q9" s="327"/>
      <c r="R9" s="328">
        <f t="shared" si="0"/>
        <v>2376.924</v>
      </c>
      <c r="S9" s="473"/>
      <c r="T9" s="474"/>
    </row>
    <row r="10" spans="1:20" s="119" customFormat="1" ht="20.100000000000001" customHeight="1" x14ac:dyDescent="0.3">
      <c r="A10" s="173" t="s">
        <v>166</v>
      </c>
      <c r="B10" s="327"/>
      <c r="C10" s="327"/>
      <c r="D10" s="327"/>
      <c r="E10" s="327"/>
      <c r="F10" s="327"/>
      <c r="G10" s="327"/>
      <c r="H10" s="327"/>
      <c r="I10" s="327">
        <v>1098.432</v>
      </c>
      <c r="J10" s="327"/>
      <c r="K10" s="327"/>
      <c r="L10" s="327"/>
      <c r="M10" s="327"/>
      <c r="N10" s="327"/>
      <c r="O10" s="327"/>
      <c r="P10" s="327"/>
      <c r="Q10" s="327">
        <v>1387</v>
      </c>
      <c r="R10" s="328">
        <f t="shared" si="0"/>
        <v>2485.4319999999998</v>
      </c>
      <c r="S10" s="473"/>
      <c r="T10" s="474"/>
    </row>
    <row r="11" spans="1:20" s="119" customFormat="1" ht="20.100000000000001" customHeight="1" x14ac:dyDescent="0.3">
      <c r="A11" s="173" t="s">
        <v>167</v>
      </c>
      <c r="B11" s="327"/>
      <c r="C11" s="327"/>
      <c r="D11" s="327"/>
      <c r="E11" s="327"/>
      <c r="F11" s="327"/>
      <c r="G11" s="327">
        <v>1180.4259999999999</v>
      </c>
      <c r="H11" s="327"/>
      <c r="I11" s="327"/>
      <c r="J11" s="327"/>
      <c r="K11" s="327"/>
      <c r="L11" s="327"/>
      <c r="M11" s="327"/>
      <c r="N11" s="327"/>
      <c r="O11" s="327"/>
      <c r="P11" s="327"/>
      <c r="Q11" s="327"/>
      <c r="R11" s="328">
        <f t="shared" si="0"/>
        <v>1180.4259999999999</v>
      </c>
      <c r="S11" s="473"/>
      <c r="T11" s="474"/>
    </row>
    <row r="12" spans="1:20" s="119" customFormat="1" ht="20.100000000000001" customHeight="1" x14ac:dyDescent="0.3">
      <c r="A12" s="173" t="s">
        <v>168</v>
      </c>
      <c r="B12" s="327"/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8">
        <f t="shared" si="0"/>
        <v>0</v>
      </c>
      <c r="S12" s="473"/>
      <c r="T12" s="474"/>
    </row>
    <row r="13" spans="1:20" s="119" customFormat="1" ht="20.100000000000001" customHeight="1" x14ac:dyDescent="0.3">
      <c r="A13" s="173" t="s">
        <v>169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7"/>
      <c r="R13" s="328">
        <f t="shared" si="0"/>
        <v>0</v>
      </c>
      <c r="S13" s="473"/>
      <c r="T13" s="474"/>
    </row>
    <row r="14" spans="1:20" s="119" customFormat="1" ht="20.100000000000001" customHeight="1" x14ac:dyDescent="0.3">
      <c r="A14" s="125" t="s">
        <v>170</v>
      </c>
      <c r="B14" s="327"/>
      <c r="C14" s="327"/>
      <c r="D14" s="327"/>
      <c r="E14" s="327"/>
      <c r="F14" s="327"/>
      <c r="G14" s="327">
        <v>53148.183999999987</v>
      </c>
      <c r="H14" s="327"/>
      <c r="I14" s="327"/>
      <c r="J14" s="327"/>
      <c r="K14" s="327"/>
      <c r="L14" s="327"/>
      <c r="M14" s="327"/>
      <c r="N14" s="327"/>
      <c r="O14" s="327"/>
      <c r="P14" s="327"/>
      <c r="Q14" s="327">
        <v>24468.278000000002</v>
      </c>
      <c r="R14" s="328">
        <f t="shared" si="0"/>
        <v>77616.461999999985</v>
      </c>
      <c r="S14" s="473"/>
      <c r="T14" s="474"/>
    </row>
    <row r="15" spans="1:20" s="119" customFormat="1" ht="20.100000000000001" customHeight="1" x14ac:dyDescent="0.3">
      <c r="A15" s="125" t="s">
        <v>306</v>
      </c>
      <c r="B15" s="327"/>
      <c r="C15" s="327"/>
      <c r="D15" s="327"/>
      <c r="E15" s="327"/>
      <c r="F15" s="327"/>
      <c r="G15" s="327">
        <v>63967.028000000006</v>
      </c>
      <c r="H15" s="327">
        <v>16320.816000000001</v>
      </c>
      <c r="I15" s="327">
        <v>40547.608</v>
      </c>
      <c r="J15" s="327"/>
      <c r="K15" s="327">
        <v>37059.380999999994</v>
      </c>
      <c r="L15" s="327"/>
      <c r="M15" s="327"/>
      <c r="N15" s="327"/>
      <c r="O15" s="327"/>
      <c r="P15" s="327">
        <v>751.77799999999991</v>
      </c>
      <c r="Q15" s="327"/>
      <c r="R15" s="328">
        <f t="shared" si="0"/>
        <v>158646.611</v>
      </c>
      <c r="S15" s="473"/>
      <c r="T15" s="474"/>
    </row>
    <row r="16" spans="1:20" s="119" customFormat="1" ht="20.100000000000001" customHeight="1" x14ac:dyDescent="0.3">
      <c r="A16" s="125" t="s">
        <v>307</v>
      </c>
      <c r="B16" s="327"/>
      <c r="C16" s="327"/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8">
        <f t="shared" si="0"/>
        <v>0</v>
      </c>
      <c r="S16" s="473"/>
      <c r="T16" s="474"/>
    </row>
    <row r="17" spans="1:20" s="119" customFormat="1" ht="20.100000000000001" customHeight="1" x14ac:dyDescent="0.3">
      <c r="A17" s="125" t="s">
        <v>177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>
        <v>285.733</v>
      </c>
      <c r="Q17" s="327"/>
      <c r="R17" s="328">
        <f t="shared" si="0"/>
        <v>285.733</v>
      </c>
      <c r="S17" s="473"/>
      <c r="T17" s="474"/>
    </row>
    <row r="18" spans="1:20" s="195" customFormat="1" ht="20.100000000000001" customHeight="1" x14ac:dyDescent="0.3">
      <c r="A18" s="194" t="s">
        <v>398</v>
      </c>
      <c r="B18" s="327"/>
      <c r="C18" s="327"/>
      <c r="D18" s="327"/>
      <c r="E18" s="327"/>
      <c r="F18" s="327"/>
      <c r="G18" s="327">
        <v>4843.4610000000002</v>
      </c>
      <c r="H18" s="327"/>
      <c r="I18" s="327"/>
      <c r="J18" s="327"/>
      <c r="K18" s="327">
        <v>583.92200000000003</v>
      </c>
      <c r="L18" s="327"/>
      <c r="M18" s="327"/>
      <c r="N18" s="327"/>
      <c r="O18" s="327"/>
      <c r="P18" s="327">
        <v>13309.884</v>
      </c>
      <c r="Q18" s="327"/>
      <c r="R18" s="328">
        <f t="shared" si="0"/>
        <v>18737.267</v>
      </c>
    </row>
    <row r="19" spans="1:20" s="80" customFormat="1" ht="20.100000000000001" customHeight="1" x14ac:dyDescent="0.25">
      <c r="A19" s="476" t="s">
        <v>22</v>
      </c>
      <c r="B19" s="457">
        <f>SUM(B5:B18)</f>
        <v>0</v>
      </c>
      <c r="C19" s="457">
        <f t="shared" ref="C19:Q19" si="1">SUM(C5:C18)</f>
        <v>0</v>
      </c>
      <c r="D19" s="457">
        <f t="shared" si="1"/>
        <v>0</v>
      </c>
      <c r="E19" s="457">
        <f t="shared" si="1"/>
        <v>0</v>
      </c>
      <c r="F19" s="457">
        <f t="shared" si="1"/>
        <v>0</v>
      </c>
      <c r="G19" s="457">
        <f t="shared" si="1"/>
        <v>138134.872</v>
      </c>
      <c r="H19" s="457">
        <f t="shared" si="1"/>
        <v>18801.102999999999</v>
      </c>
      <c r="I19" s="457">
        <f t="shared" si="1"/>
        <v>65281.079000000005</v>
      </c>
      <c r="J19" s="457">
        <f t="shared" si="1"/>
        <v>0</v>
      </c>
      <c r="K19" s="457">
        <f t="shared" si="1"/>
        <v>37643.302999999993</v>
      </c>
      <c r="L19" s="457">
        <f t="shared" si="1"/>
        <v>0</v>
      </c>
      <c r="M19" s="457">
        <f t="shared" si="1"/>
        <v>0</v>
      </c>
      <c r="N19" s="457">
        <f t="shared" si="1"/>
        <v>0</v>
      </c>
      <c r="O19" s="457">
        <f t="shared" si="1"/>
        <v>0</v>
      </c>
      <c r="P19" s="457">
        <f t="shared" si="1"/>
        <v>14536.826999999999</v>
      </c>
      <c r="Q19" s="457">
        <f t="shared" si="1"/>
        <v>39162.278000000006</v>
      </c>
      <c r="R19" s="328">
        <f t="shared" si="0"/>
        <v>313559.462</v>
      </c>
      <c r="S19" s="475"/>
      <c r="T19" s="474"/>
    </row>
  </sheetData>
  <pageMargins left="0.7" right="0.7" top="0.75" bottom="0.75" header="0.3" footer="0.3"/>
  <pageSetup paperSize="14" scale="5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W23"/>
  <sheetViews>
    <sheetView zoomScale="70" zoomScaleNormal="70" workbookViewId="0">
      <selection activeCell="M39" sqref="M39"/>
    </sheetView>
  </sheetViews>
  <sheetFormatPr baseColWidth="10" defaultRowHeight="13.5" x14ac:dyDescent="0.25"/>
  <cols>
    <col min="1" max="1" width="31.42578125" style="8" customWidth="1"/>
    <col min="2" max="2" width="16.140625" style="8" customWidth="1"/>
    <col min="3" max="3" width="17" style="8" customWidth="1"/>
    <col min="4" max="4" width="18" style="8" customWidth="1"/>
    <col min="5" max="5" width="15.7109375" style="8" customWidth="1"/>
    <col min="6" max="6" width="15.5703125" style="8" customWidth="1"/>
    <col min="7" max="7" width="16.28515625" style="8" customWidth="1"/>
    <col min="8" max="8" width="17.85546875" style="8" customWidth="1"/>
    <col min="9" max="10" width="15.28515625" style="8" customWidth="1"/>
    <col min="11" max="11" width="16.5703125" style="8" customWidth="1"/>
    <col min="12" max="12" width="15.5703125" style="8" customWidth="1"/>
    <col min="13" max="13" width="16.140625" style="8" customWidth="1"/>
    <col min="14" max="14" width="15.85546875" style="8" customWidth="1"/>
    <col min="15" max="15" width="20.42578125" style="8" customWidth="1"/>
    <col min="16" max="17" width="17.28515625" style="8" customWidth="1"/>
    <col min="18" max="18" width="18" style="8" customWidth="1"/>
    <col min="19" max="16384" width="11.42578125" style="8"/>
  </cols>
  <sheetData>
    <row r="1" spans="1:23" ht="13.5" customHeight="1" x14ac:dyDescent="0.25">
      <c r="A1" s="70" t="s">
        <v>472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23" ht="13.5" customHeight="1" x14ac:dyDescent="0.25">
      <c r="A2" s="70" t="s">
        <v>113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23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23" ht="42.75" customHeight="1" x14ac:dyDescent="0.25">
      <c r="A4" s="172" t="s">
        <v>101</v>
      </c>
      <c r="B4" s="168" t="s">
        <v>191</v>
      </c>
      <c r="C4" s="168" t="s">
        <v>192</v>
      </c>
      <c r="D4" s="168" t="s">
        <v>193</v>
      </c>
      <c r="E4" s="168" t="s">
        <v>194</v>
      </c>
      <c r="F4" s="168" t="s">
        <v>195</v>
      </c>
      <c r="G4" s="168" t="s">
        <v>196</v>
      </c>
      <c r="H4" s="168" t="s">
        <v>197</v>
      </c>
      <c r="I4" s="168" t="s">
        <v>198</v>
      </c>
      <c r="J4" s="168" t="s">
        <v>406</v>
      </c>
      <c r="K4" s="168" t="s">
        <v>199</v>
      </c>
      <c r="L4" s="168" t="s">
        <v>200</v>
      </c>
      <c r="M4" s="168" t="s">
        <v>201</v>
      </c>
      <c r="N4" s="168" t="s">
        <v>202</v>
      </c>
      <c r="O4" s="168" t="s">
        <v>203</v>
      </c>
      <c r="P4" s="168" t="s">
        <v>204</v>
      </c>
      <c r="Q4" s="168" t="s">
        <v>35</v>
      </c>
      <c r="R4" s="31" t="s">
        <v>22</v>
      </c>
      <c r="S4" s="133"/>
      <c r="T4" s="80"/>
      <c r="U4" s="80"/>
      <c r="V4" s="80"/>
      <c r="W4" s="80"/>
    </row>
    <row r="5" spans="1:23" ht="20.100000000000001" customHeight="1" x14ac:dyDescent="0.25">
      <c r="A5" s="173" t="s">
        <v>162</v>
      </c>
      <c r="B5" s="322">
        <v>1469.49</v>
      </c>
      <c r="C5" s="322">
        <v>69.56</v>
      </c>
      <c r="D5" s="322">
        <v>960.8599999999999</v>
      </c>
      <c r="E5" s="322">
        <v>121.74000000000002</v>
      </c>
      <c r="F5" s="322">
        <v>645.8599999999999</v>
      </c>
      <c r="G5" s="322">
        <v>4520.5800000000008</v>
      </c>
      <c r="H5" s="322">
        <v>361.40000000000003</v>
      </c>
      <c r="I5" s="322">
        <v>2514.63</v>
      </c>
      <c r="J5" s="322">
        <v>1308.9200000000003</v>
      </c>
      <c r="K5" s="322">
        <v>9782.51</v>
      </c>
      <c r="L5" s="322">
        <v>4542.1400000000003</v>
      </c>
      <c r="M5" s="322">
        <v>627.24999999999989</v>
      </c>
      <c r="N5" s="322">
        <v>6619.4699999999993</v>
      </c>
      <c r="O5" s="322">
        <v>331.51000000000005</v>
      </c>
      <c r="P5" s="322">
        <v>1908.1999999999998</v>
      </c>
      <c r="Q5" s="322">
        <v>8476.33</v>
      </c>
      <c r="R5" s="329">
        <f>SUM(B5:Q5)</f>
        <v>44260.450000000004</v>
      </c>
      <c r="S5" s="28"/>
    </row>
    <row r="6" spans="1:23" ht="20.100000000000001" customHeight="1" x14ac:dyDescent="0.25">
      <c r="A6" s="173" t="s">
        <v>163</v>
      </c>
      <c r="B6" s="322">
        <v>0.59000000000000008</v>
      </c>
      <c r="C6" s="322">
        <v>139.85</v>
      </c>
      <c r="D6" s="322">
        <v>358.2700000000001</v>
      </c>
      <c r="E6" s="322">
        <v>115.52999999999997</v>
      </c>
      <c r="F6" s="322">
        <v>318.75</v>
      </c>
      <c r="G6" s="322">
        <v>1659.04</v>
      </c>
      <c r="H6" s="322">
        <v>138.11999999999998</v>
      </c>
      <c r="I6" s="322">
        <v>1224.3399999999999</v>
      </c>
      <c r="J6" s="322">
        <v>38.599999999999994</v>
      </c>
      <c r="K6" s="322">
        <v>2581.2999999999997</v>
      </c>
      <c r="L6" s="322">
        <v>1692.9499999999998</v>
      </c>
      <c r="M6" s="322">
        <v>1137.0500000000002</v>
      </c>
      <c r="N6" s="322">
        <v>1951.0599999999993</v>
      </c>
      <c r="O6" s="322">
        <v>135.9</v>
      </c>
      <c r="P6" s="322">
        <v>41.59</v>
      </c>
      <c r="Q6" s="322">
        <v>8569.2000000000007</v>
      </c>
      <c r="R6" s="329">
        <f t="shared" ref="R6:R19" si="0">SUM(B6:Q6)</f>
        <v>20102.14</v>
      </c>
      <c r="S6" s="28"/>
    </row>
    <row r="7" spans="1:23" ht="20.100000000000001" customHeight="1" x14ac:dyDescent="0.25">
      <c r="A7" s="173" t="s">
        <v>164</v>
      </c>
      <c r="B7" s="322">
        <v>787.4799999999999</v>
      </c>
      <c r="C7" s="322">
        <v>75.73</v>
      </c>
      <c r="D7" s="322">
        <v>37.269999999999996</v>
      </c>
      <c r="E7" s="322">
        <v>32.749999999999993</v>
      </c>
      <c r="F7" s="322">
        <v>30.630000000000003</v>
      </c>
      <c r="G7" s="322">
        <v>518.26</v>
      </c>
      <c r="H7" s="322">
        <v>2.69</v>
      </c>
      <c r="I7" s="322">
        <v>267.5</v>
      </c>
      <c r="J7" s="322">
        <v>236.96999999999997</v>
      </c>
      <c r="K7" s="322">
        <v>593.30999999999995</v>
      </c>
      <c r="L7" s="322">
        <v>252.76999999999998</v>
      </c>
      <c r="M7" s="322">
        <v>30.72</v>
      </c>
      <c r="N7" s="322">
        <v>1661.3599999999997</v>
      </c>
      <c r="O7" s="322">
        <v>0</v>
      </c>
      <c r="P7" s="322">
        <v>248.51</v>
      </c>
      <c r="Q7" s="322">
        <v>1118.3</v>
      </c>
      <c r="R7" s="329">
        <f t="shared" si="0"/>
        <v>5894.25</v>
      </c>
      <c r="S7" s="28"/>
    </row>
    <row r="8" spans="1:23" ht="20.100000000000001" customHeight="1" x14ac:dyDescent="0.25">
      <c r="A8" s="173" t="s">
        <v>186</v>
      </c>
      <c r="B8" s="322">
        <v>4.3699999999999992</v>
      </c>
      <c r="C8" s="322">
        <v>378.89</v>
      </c>
      <c r="D8" s="322">
        <v>36.489999999999995</v>
      </c>
      <c r="E8" s="322">
        <v>6.7399999999999993</v>
      </c>
      <c r="F8" s="322">
        <v>20</v>
      </c>
      <c r="G8" s="322">
        <v>258.66000000000003</v>
      </c>
      <c r="H8" s="322">
        <v>83</v>
      </c>
      <c r="I8" s="322">
        <v>104</v>
      </c>
      <c r="J8" s="322">
        <v>0</v>
      </c>
      <c r="K8" s="322">
        <v>260.31</v>
      </c>
      <c r="L8" s="322">
        <v>106.09999999999998</v>
      </c>
      <c r="M8" s="322">
        <v>35</v>
      </c>
      <c r="N8" s="322">
        <v>58.18</v>
      </c>
      <c r="O8" s="322">
        <v>188.41</v>
      </c>
      <c r="P8" s="322">
        <v>30.440000000000005</v>
      </c>
      <c r="Q8" s="322">
        <v>302.74</v>
      </c>
      <c r="R8" s="329">
        <f t="shared" si="0"/>
        <v>1873.3300000000002</v>
      </c>
      <c r="S8" s="28"/>
    </row>
    <row r="9" spans="1:23" ht="20.100000000000001" customHeight="1" x14ac:dyDescent="0.25">
      <c r="A9" s="173" t="s">
        <v>165</v>
      </c>
      <c r="B9" s="322">
        <v>7320.8999999999987</v>
      </c>
      <c r="C9" s="322">
        <v>21288.53</v>
      </c>
      <c r="D9" s="322">
        <v>35140.67</v>
      </c>
      <c r="E9" s="322">
        <v>236.28</v>
      </c>
      <c r="F9" s="322">
        <v>1362.0500000000002</v>
      </c>
      <c r="G9" s="322">
        <v>1057</v>
      </c>
      <c r="H9" s="322">
        <v>514.04999999999995</v>
      </c>
      <c r="I9" s="322">
        <v>1372.07</v>
      </c>
      <c r="J9" s="322">
        <v>518.03</v>
      </c>
      <c r="K9" s="322">
        <v>10072.199999999999</v>
      </c>
      <c r="L9" s="322">
        <v>416.02</v>
      </c>
      <c r="M9" s="322">
        <v>20</v>
      </c>
      <c r="N9" s="322">
        <v>7352.2299999999987</v>
      </c>
      <c r="O9" s="322">
        <v>1069.28</v>
      </c>
      <c r="P9" s="322">
        <v>11278.42</v>
      </c>
      <c r="Q9" s="322">
        <v>120630.93</v>
      </c>
      <c r="R9" s="329">
        <f t="shared" si="0"/>
        <v>219648.65999999997</v>
      </c>
      <c r="S9" s="28"/>
    </row>
    <row r="10" spans="1:23" ht="20.100000000000001" customHeight="1" x14ac:dyDescent="0.25">
      <c r="A10" s="173" t="s">
        <v>166</v>
      </c>
      <c r="B10" s="322">
        <v>0</v>
      </c>
      <c r="C10" s="322">
        <v>0</v>
      </c>
      <c r="D10" s="322">
        <v>0</v>
      </c>
      <c r="E10" s="322">
        <v>0</v>
      </c>
      <c r="F10" s="322">
        <v>122.31</v>
      </c>
      <c r="G10" s="322">
        <v>774.21</v>
      </c>
      <c r="H10" s="322">
        <v>1309</v>
      </c>
      <c r="I10" s="322">
        <v>1254.0999999999999</v>
      </c>
      <c r="J10" s="322">
        <v>61</v>
      </c>
      <c r="K10" s="322">
        <v>403.65</v>
      </c>
      <c r="L10" s="322">
        <v>20</v>
      </c>
      <c r="M10" s="322">
        <v>0</v>
      </c>
      <c r="N10" s="322">
        <v>218.08</v>
      </c>
      <c r="O10" s="322">
        <v>0</v>
      </c>
      <c r="P10" s="322"/>
      <c r="Q10" s="322">
        <v>12020.540000000003</v>
      </c>
      <c r="R10" s="329">
        <f t="shared" si="0"/>
        <v>16182.890000000003</v>
      </c>
      <c r="S10" s="28"/>
    </row>
    <row r="11" spans="1:23" ht="20.100000000000001" customHeight="1" x14ac:dyDescent="0.25">
      <c r="A11" s="173" t="s">
        <v>167</v>
      </c>
      <c r="B11" s="322"/>
      <c r="C11" s="322"/>
      <c r="D11" s="322"/>
      <c r="E11" s="322">
        <v>11471.25</v>
      </c>
      <c r="F11" s="322"/>
      <c r="G11" s="322">
        <v>0</v>
      </c>
      <c r="H11" s="322">
        <v>776.4899999999999</v>
      </c>
      <c r="I11" s="322">
        <v>385.65999999999997</v>
      </c>
      <c r="J11" s="322">
        <v>38.17</v>
      </c>
      <c r="K11" s="322">
        <v>4681.4299999999994</v>
      </c>
      <c r="L11" s="322"/>
      <c r="M11" s="322">
        <v>3457.96</v>
      </c>
      <c r="N11" s="322">
        <v>2187.1200000000003</v>
      </c>
      <c r="O11" s="322"/>
      <c r="P11" s="322">
        <v>15700</v>
      </c>
      <c r="Q11" s="322">
        <v>1433.0100000000002</v>
      </c>
      <c r="R11" s="329">
        <f t="shared" si="0"/>
        <v>40131.090000000004</v>
      </c>
      <c r="S11" s="28"/>
    </row>
    <row r="12" spans="1:23" ht="20.100000000000001" customHeight="1" x14ac:dyDescent="0.25">
      <c r="A12" s="173" t="s">
        <v>168</v>
      </c>
      <c r="B12" s="322"/>
      <c r="C12" s="322"/>
      <c r="D12" s="322"/>
      <c r="E12" s="322"/>
      <c r="F12" s="322">
        <v>57.29</v>
      </c>
      <c r="G12" s="322"/>
      <c r="H12" s="322"/>
      <c r="I12" s="322"/>
      <c r="J12" s="322"/>
      <c r="K12" s="322"/>
      <c r="L12" s="322"/>
      <c r="M12" s="322">
        <v>2908.29</v>
      </c>
      <c r="N12" s="322">
        <v>326.64000000000004</v>
      </c>
      <c r="O12" s="322"/>
      <c r="P12" s="322"/>
      <c r="Q12" s="322"/>
      <c r="R12" s="329">
        <f t="shared" si="0"/>
        <v>3292.22</v>
      </c>
      <c r="S12" s="28"/>
    </row>
    <row r="13" spans="1:23" ht="20.100000000000001" customHeight="1" x14ac:dyDescent="0.25">
      <c r="A13" s="173" t="s">
        <v>169</v>
      </c>
      <c r="B13" s="322">
        <v>17193.990000000002</v>
      </c>
      <c r="C13" s="322">
        <v>27004.75</v>
      </c>
      <c r="D13" s="322">
        <v>45926.920000000006</v>
      </c>
      <c r="E13" s="322">
        <v>27483.69</v>
      </c>
      <c r="F13" s="322">
        <v>1739.6200000000001</v>
      </c>
      <c r="G13" s="322">
        <v>3741.8099999999995</v>
      </c>
      <c r="H13" s="322">
        <v>1995.03</v>
      </c>
      <c r="I13" s="322">
        <v>38408.460000000006</v>
      </c>
      <c r="J13" s="322">
        <v>47039.259999999995</v>
      </c>
      <c r="K13" s="322">
        <v>186030.26</v>
      </c>
      <c r="L13" s="322"/>
      <c r="M13" s="322">
        <v>53937.05</v>
      </c>
      <c r="N13" s="322">
        <v>18297.38</v>
      </c>
      <c r="O13" s="322"/>
      <c r="P13" s="322"/>
      <c r="Q13" s="322">
        <v>1994.86</v>
      </c>
      <c r="R13" s="329">
        <f t="shared" si="0"/>
        <v>470793.08</v>
      </c>
      <c r="S13" s="28"/>
    </row>
    <row r="14" spans="1:23" ht="20.100000000000001" customHeight="1" x14ac:dyDescent="0.25">
      <c r="A14" s="173" t="s">
        <v>170</v>
      </c>
      <c r="B14" s="322">
        <v>9577.17</v>
      </c>
      <c r="C14" s="322">
        <v>16596.260000000002</v>
      </c>
      <c r="D14" s="322">
        <v>38105.590000000004</v>
      </c>
      <c r="E14" s="322">
        <v>24698.159999999996</v>
      </c>
      <c r="F14" s="322">
        <v>23366.639999999999</v>
      </c>
      <c r="G14" s="322">
        <v>132424.82999999999</v>
      </c>
      <c r="H14" s="322">
        <v>48737.32</v>
      </c>
      <c r="I14" s="322">
        <v>37411.839999999997</v>
      </c>
      <c r="J14" s="322">
        <v>18119.72</v>
      </c>
      <c r="K14" s="322">
        <v>52020.110000000008</v>
      </c>
      <c r="L14" s="322">
        <v>26063.020000000004</v>
      </c>
      <c r="M14" s="322">
        <v>19879.55</v>
      </c>
      <c r="N14" s="322">
        <v>29123.010000000002</v>
      </c>
      <c r="O14" s="322">
        <v>4113.38</v>
      </c>
      <c r="P14" s="322">
        <v>10032.58</v>
      </c>
      <c r="Q14" s="322">
        <v>450577.31000000017</v>
      </c>
      <c r="R14" s="329">
        <f t="shared" si="0"/>
        <v>940846.49000000011</v>
      </c>
      <c r="S14" s="28"/>
    </row>
    <row r="15" spans="1:23" ht="20.100000000000001" customHeight="1" x14ac:dyDescent="0.25">
      <c r="A15" s="173" t="s">
        <v>306</v>
      </c>
      <c r="B15" s="322">
        <v>38982.130000000005</v>
      </c>
      <c r="C15" s="322">
        <v>336978.37000000005</v>
      </c>
      <c r="D15" s="322">
        <v>1598255.0299999996</v>
      </c>
      <c r="E15" s="322">
        <v>298617.04999999993</v>
      </c>
      <c r="F15" s="322">
        <v>174424.37</v>
      </c>
      <c r="G15" s="322">
        <v>66682.26999999999</v>
      </c>
      <c r="H15" s="322">
        <v>29636.92</v>
      </c>
      <c r="I15" s="322">
        <v>92738.91</v>
      </c>
      <c r="J15" s="322">
        <v>21439.930000000004</v>
      </c>
      <c r="K15" s="322">
        <v>173650.40999999995</v>
      </c>
      <c r="L15" s="322">
        <v>41333.69</v>
      </c>
      <c r="M15" s="322">
        <v>27253.129999999994</v>
      </c>
      <c r="N15" s="322">
        <v>195662.16999999998</v>
      </c>
      <c r="O15" s="322">
        <v>66968.81</v>
      </c>
      <c r="P15" s="322">
        <v>51097.43</v>
      </c>
      <c r="Q15" s="322"/>
      <c r="R15" s="329">
        <f t="shared" si="0"/>
        <v>3213720.62</v>
      </c>
      <c r="S15" s="28"/>
    </row>
    <row r="16" spans="1:23" ht="20.100000000000001" customHeight="1" x14ac:dyDescent="0.25">
      <c r="A16" s="173" t="s">
        <v>307</v>
      </c>
      <c r="B16" s="322">
        <v>0</v>
      </c>
      <c r="C16" s="322">
        <v>0</v>
      </c>
      <c r="D16" s="322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0</v>
      </c>
      <c r="P16" s="322">
        <v>0</v>
      </c>
      <c r="Q16" s="322">
        <v>0</v>
      </c>
      <c r="R16" s="329">
        <f t="shared" si="0"/>
        <v>0</v>
      </c>
      <c r="S16" s="28"/>
    </row>
    <row r="17" spans="1:19" ht="20.100000000000001" customHeight="1" x14ac:dyDescent="0.25">
      <c r="A17" s="173" t="s">
        <v>177</v>
      </c>
      <c r="B17" s="322"/>
      <c r="C17" s="322">
        <v>20142.46</v>
      </c>
      <c r="D17" s="322">
        <v>4422.07</v>
      </c>
      <c r="E17" s="322">
        <v>17318.900000000001</v>
      </c>
      <c r="F17" s="322">
        <v>165</v>
      </c>
      <c r="G17" s="322">
        <v>17741.37</v>
      </c>
      <c r="H17" s="322">
        <v>8455.2799999999988</v>
      </c>
      <c r="I17" s="322"/>
      <c r="J17" s="322"/>
      <c r="K17" s="322"/>
      <c r="L17" s="322"/>
      <c r="M17" s="322"/>
      <c r="N17" s="322"/>
      <c r="O17" s="322"/>
      <c r="P17" s="322"/>
      <c r="Q17" s="322">
        <v>30170.69</v>
      </c>
      <c r="R17" s="329">
        <f t="shared" si="0"/>
        <v>98415.77</v>
      </c>
      <c r="S17" s="28"/>
    </row>
    <row r="18" spans="1:19" s="195" customFormat="1" ht="20.100000000000001" customHeight="1" x14ac:dyDescent="0.25">
      <c r="A18" s="194" t="s">
        <v>398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318"/>
      <c r="P18" s="322"/>
      <c r="Q18" s="480"/>
      <c r="R18" s="329">
        <f t="shared" si="0"/>
        <v>0</v>
      </c>
    </row>
    <row r="19" spans="1:19" ht="20.100000000000001" customHeight="1" x14ac:dyDescent="0.25">
      <c r="A19" s="231" t="s">
        <v>22</v>
      </c>
      <c r="B19" s="329">
        <f>SUM(B5:B18)</f>
        <v>75336.12</v>
      </c>
      <c r="C19" s="329">
        <f t="shared" ref="C19:Q19" si="1">SUM(C5:C18)</f>
        <v>422674.40000000008</v>
      </c>
      <c r="D19" s="329">
        <f t="shared" si="1"/>
        <v>1723243.1699999997</v>
      </c>
      <c r="E19" s="329">
        <f t="shared" si="1"/>
        <v>380102.08999999997</v>
      </c>
      <c r="F19" s="329">
        <f t="shared" si="1"/>
        <v>202252.52</v>
      </c>
      <c r="G19" s="329">
        <f t="shared" si="1"/>
        <v>229378.02999999997</v>
      </c>
      <c r="H19" s="329">
        <f t="shared" si="1"/>
        <v>92009.299999999988</v>
      </c>
      <c r="I19" s="329">
        <f t="shared" si="1"/>
        <v>175681.51</v>
      </c>
      <c r="J19" s="329">
        <f t="shared" si="1"/>
        <v>88800.6</v>
      </c>
      <c r="K19" s="329">
        <f t="shared" si="1"/>
        <v>440075.49</v>
      </c>
      <c r="L19" s="329">
        <f t="shared" si="1"/>
        <v>74426.69</v>
      </c>
      <c r="M19" s="329">
        <f t="shared" si="1"/>
        <v>109286</v>
      </c>
      <c r="N19" s="329">
        <f t="shared" si="1"/>
        <v>263456.69999999995</v>
      </c>
      <c r="O19" s="329">
        <f t="shared" si="1"/>
        <v>72807.289999999994</v>
      </c>
      <c r="P19" s="329">
        <f t="shared" si="1"/>
        <v>90337.17</v>
      </c>
      <c r="Q19" s="329">
        <f t="shared" si="1"/>
        <v>635293.91000000015</v>
      </c>
      <c r="R19" s="329">
        <f t="shared" si="0"/>
        <v>5075160.9899999993</v>
      </c>
      <c r="S19" s="28"/>
    </row>
    <row r="20" spans="1:19" ht="13.5" customHeight="1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S20" s="28"/>
    </row>
    <row r="21" spans="1:19" ht="15" customHeight="1" x14ac:dyDescent="0.25">
      <c r="A21" s="191" t="s">
        <v>102</v>
      </c>
      <c r="B21" s="192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S21" s="28"/>
    </row>
    <row r="22" spans="1:19" ht="1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S22" s="28"/>
    </row>
    <row r="23" spans="1:19" ht="15" customHeight="1" x14ac:dyDescent="0.25"/>
  </sheetData>
  <pageMargins left="0.7" right="0.7" top="0.75" bottom="0.75" header="0.3" footer="0.3"/>
  <pageSetup paperSize="14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R23"/>
  <sheetViews>
    <sheetView zoomScale="60" zoomScaleNormal="60" workbookViewId="0">
      <selection activeCell="M39" sqref="M39"/>
    </sheetView>
  </sheetViews>
  <sheetFormatPr baseColWidth="10" defaultRowHeight="13.5" x14ac:dyDescent="0.25"/>
  <cols>
    <col min="1" max="1" width="31.42578125" style="8" customWidth="1"/>
    <col min="2" max="2" width="18.85546875" style="8" bestFit="1" customWidth="1"/>
    <col min="3" max="3" width="14.42578125" style="8" customWidth="1"/>
    <col min="4" max="4" width="16" style="8" customWidth="1"/>
    <col min="5" max="5" width="15.140625" style="8" customWidth="1"/>
    <col min="6" max="6" width="14.85546875" style="8" customWidth="1"/>
    <col min="7" max="7" width="16.28515625" style="8" customWidth="1"/>
    <col min="8" max="8" width="15.42578125" style="8" customWidth="1"/>
    <col min="9" max="10" width="15.28515625" style="8" customWidth="1"/>
    <col min="11" max="11" width="15.85546875" style="8" customWidth="1"/>
    <col min="12" max="12" width="14.140625" style="8" customWidth="1"/>
    <col min="13" max="13" width="15.7109375" style="8" customWidth="1"/>
    <col min="14" max="14" width="15.5703125" style="8" customWidth="1"/>
    <col min="15" max="15" width="17" style="8" customWidth="1"/>
    <col min="16" max="16" width="15.42578125" style="8" customWidth="1"/>
    <col min="17" max="17" width="16.85546875" style="8" customWidth="1"/>
    <col min="18" max="18" width="18.140625" style="189" customWidth="1"/>
    <col min="19" max="16384" width="11.42578125" style="8"/>
  </cols>
  <sheetData>
    <row r="1" spans="1:18" ht="13.5" customHeight="1" x14ac:dyDescent="0.25">
      <c r="A1" s="70" t="s">
        <v>472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70" t="s">
        <v>114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55.5" customHeight="1" x14ac:dyDescent="0.25">
      <c r="A4" s="171" t="s">
        <v>101</v>
      </c>
      <c r="B4" s="168" t="s">
        <v>191</v>
      </c>
      <c r="C4" s="168" t="s">
        <v>192</v>
      </c>
      <c r="D4" s="168" t="s">
        <v>193</v>
      </c>
      <c r="E4" s="168" t="s">
        <v>194</v>
      </c>
      <c r="F4" s="168" t="s">
        <v>195</v>
      </c>
      <c r="G4" s="168" t="s">
        <v>196</v>
      </c>
      <c r="H4" s="168" t="s">
        <v>197</v>
      </c>
      <c r="I4" s="168" t="s">
        <v>198</v>
      </c>
      <c r="J4" s="168" t="s">
        <v>406</v>
      </c>
      <c r="K4" s="168" t="s">
        <v>199</v>
      </c>
      <c r="L4" s="168" t="s">
        <v>200</v>
      </c>
      <c r="M4" s="168" t="s">
        <v>201</v>
      </c>
      <c r="N4" s="168" t="s">
        <v>202</v>
      </c>
      <c r="O4" s="168" t="s">
        <v>203</v>
      </c>
      <c r="P4" s="168" t="s">
        <v>204</v>
      </c>
      <c r="Q4" s="168" t="s">
        <v>35</v>
      </c>
      <c r="R4" s="190" t="s">
        <v>22</v>
      </c>
    </row>
    <row r="5" spans="1:18" s="188" customFormat="1" ht="20.100000000000001" customHeight="1" x14ac:dyDescent="0.25">
      <c r="A5" s="173" t="s">
        <v>162</v>
      </c>
      <c r="B5" s="322">
        <v>0</v>
      </c>
      <c r="C5" s="322">
        <v>6.8999999999999995</v>
      </c>
      <c r="D5" s="322">
        <v>36.300000000000004</v>
      </c>
      <c r="E5" s="322">
        <v>3.1</v>
      </c>
      <c r="F5" s="322">
        <v>1899.42</v>
      </c>
      <c r="G5" s="322">
        <v>333</v>
      </c>
      <c r="H5" s="322">
        <v>555.66999999999996</v>
      </c>
      <c r="I5" s="322">
        <v>1100</v>
      </c>
      <c r="J5" s="322">
        <v>1308</v>
      </c>
      <c r="K5" s="322">
        <v>6773.0299999999988</v>
      </c>
      <c r="L5" s="322">
        <v>351.67999999999995</v>
      </c>
      <c r="M5" s="322">
        <v>30.1</v>
      </c>
      <c r="N5" s="322">
        <v>0</v>
      </c>
      <c r="O5" s="322">
        <v>0</v>
      </c>
      <c r="P5" s="322">
        <v>35.710000000000008</v>
      </c>
      <c r="Q5" s="322">
        <v>2254.66</v>
      </c>
      <c r="R5" s="329">
        <f>SUM(B5:Q5)</f>
        <v>14687.569999999998</v>
      </c>
    </row>
    <row r="6" spans="1:18" s="188" customFormat="1" ht="20.100000000000001" customHeight="1" x14ac:dyDescent="0.25">
      <c r="A6" s="173" t="s">
        <v>163</v>
      </c>
      <c r="B6" s="322">
        <v>0</v>
      </c>
      <c r="C6" s="322">
        <v>0</v>
      </c>
      <c r="D6" s="322">
        <v>0</v>
      </c>
      <c r="E6" s="322">
        <v>16.170000000000002</v>
      </c>
      <c r="F6" s="322">
        <v>413.55</v>
      </c>
      <c r="G6" s="322">
        <v>127.05</v>
      </c>
      <c r="H6" s="322">
        <v>231.09</v>
      </c>
      <c r="I6" s="322">
        <v>352.05</v>
      </c>
      <c r="J6" s="322">
        <v>608.59</v>
      </c>
      <c r="K6" s="322">
        <v>2696.15</v>
      </c>
      <c r="L6" s="322">
        <v>230.83</v>
      </c>
      <c r="M6" s="322">
        <v>179.1</v>
      </c>
      <c r="N6" s="322">
        <v>0</v>
      </c>
      <c r="O6" s="322">
        <v>0</v>
      </c>
      <c r="P6" s="322">
        <v>0</v>
      </c>
      <c r="Q6" s="322">
        <v>869.05</v>
      </c>
      <c r="R6" s="329">
        <f t="shared" ref="R6:R19" si="0">SUM(B6:Q6)</f>
        <v>5723.63</v>
      </c>
    </row>
    <row r="7" spans="1:18" s="188" customFormat="1" ht="20.100000000000001" customHeight="1" x14ac:dyDescent="0.25">
      <c r="A7" s="173" t="s">
        <v>164</v>
      </c>
      <c r="B7" s="322">
        <v>0</v>
      </c>
      <c r="C7" s="322">
        <v>0</v>
      </c>
      <c r="D7" s="322">
        <v>20.709999999999997</v>
      </c>
      <c r="E7" s="322">
        <v>0</v>
      </c>
      <c r="F7" s="322">
        <v>340.94</v>
      </c>
      <c r="G7" s="322">
        <v>0</v>
      </c>
      <c r="H7" s="322">
        <v>0</v>
      </c>
      <c r="I7" s="322">
        <v>70.5</v>
      </c>
      <c r="J7" s="322">
        <v>0</v>
      </c>
      <c r="K7" s="322">
        <v>634.63999999999987</v>
      </c>
      <c r="L7" s="322">
        <v>78.98</v>
      </c>
      <c r="M7" s="322">
        <v>5.0199999999999996</v>
      </c>
      <c r="N7" s="322">
        <v>0</v>
      </c>
      <c r="O7" s="322">
        <v>0</v>
      </c>
      <c r="P7" s="322">
        <v>5.8</v>
      </c>
      <c r="Q7" s="322">
        <v>242.62</v>
      </c>
      <c r="R7" s="329">
        <f t="shared" si="0"/>
        <v>1399.21</v>
      </c>
    </row>
    <row r="8" spans="1:18" s="188" customFormat="1" ht="20.100000000000001" customHeight="1" x14ac:dyDescent="0.25">
      <c r="A8" s="173" t="s">
        <v>186</v>
      </c>
      <c r="B8" s="322">
        <v>0</v>
      </c>
      <c r="C8" s="322">
        <v>0</v>
      </c>
      <c r="D8" s="322">
        <v>0</v>
      </c>
      <c r="E8" s="322">
        <v>0</v>
      </c>
      <c r="F8" s="322">
        <v>0</v>
      </c>
      <c r="G8" s="322">
        <v>0</v>
      </c>
      <c r="H8" s="322">
        <v>0</v>
      </c>
      <c r="I8" s="322">
        <v>0</v>
      </c>
      <c r="J8" s="322">
        <v>0</v>
      </c>
      <c r="K8" s="322">
        <v>0</v>
      </c>
      <c r="L8" s="322">
        <v>0</v>
      </c>
      <c r="M8" s="322">
        <v>0</v>
      </c>
      <c r="N8" s="322">
        <v>0</v>
      </c>
      <c r="O8" s="322">
        <v>0</v>
      </c>
      <c r="P8" s="322">
        <v>0</v>
      </c>
      <c r="Q8" s="322">
        <v>0</v>
      </c>
      <c r="R8" s="329">
        <f t="shared" si="0"/>
        <v>0</v>
      </c>
    </row>
    <row r="9" spans="1:18" s="188" customFormat="1" ht="20.100000000000001" customHeight="1" x14ac:dyDescent="0.25">
      <c r="A9" s="173" t="s">
        <v>165</v>
      </c>
      <c r="B9" s="322">
        <v>0</v>
      </c>
      <c r="C9" s="322">
        <v>0</v>
      </c>
      <c r="D9" s="322">
        <v>0</v>
      </c>
      <c r="E9" s="322">
        <v>0</v>
      </c>
      <c r="F9" s="322">
        <v>0</v>
      </c>
      <c r="G9" s="322">
        <v>0</v>
      </c>
      <c r="H9" s="322">
        <v>0</v>
      </c>
      <c r="I9" s="322">
        <v>35</v>
      </c>
      <c r="J9" s="322">
        <v>50</v>
      </c>
      <c r="K9" s="322">
        <v>0</v>
      </c>
      <c r="L9" s="322">
        <v>0</v>
      </c>
      <c r="M9" s="322">
        <v>0</v>
      </c>
      <c r="N9" s="322">
        <v>0</v>
      </c>
      <c r="O9" s="322">
        <v>0</v>
      </c>
      <c r="P9" s="322">
        <v>0</v>
      </c>
      <c r="Q9" s="322">
        <v>5</v>
      </c>
      <c r="R9" s="329">
        <f t="shared" si="0"/>
        <v>90</v>
      </c>
    </row>
    <row r="10" spans="1:18" s="188" customFormat="1" ht="20.100000000000001" customHeight="1" x14ac:dyDescent="0.25">
      <c r="A10" s="173" t="s">
        <v>166</v>
      </c>
      <c r="B10" s="322">
        <v>0</v>
      </c>
      <c r="C10" s="322">
        <v>0</v>
      </c>
      <c r="D10" s="322">
        <v>0</v>
      </c>
      <c r="E10" s="322">
        <v>0</v>
      </c>
      <c r="F10" s="322">
        <v>0</v>
      </c>
      <c r="G10" s="322">
        <v>105.13000000000001</v>
      </c>
      <c r="H10" s="322">
        <v>0</v>
      </c>
      <c r="I10" s="322">
        <v>44</v>
      </c>
      <c r="J10" s="322">
        <v>142.54</v>
      </c>
      <c r="K10" s="322">
        <v>497.54</v>
      </c>
      <c r="L10" s="322">
        <v>25</v>
      </c>
      <c r="M10" s="322">
        <v>0</v>
      </c>
      <c r="N10" s="322">
        <v>0</v>
      </c>
      <c r="O10" s="322">
        <v>0</v>
      </c>
      <c r="P10" s="322"/>
      <c r="Q10" s="322">
        <v>494.64</v>
      </c>
      <c r="R10" s="329">
        <f t="shared" si="0"/>
        <v>1308.8499999999999</v>
      </c>
    </row>
    <row r="11" spans="1:18" s="188" customFormat="1" ht="20.100000000000001" customHeight="1" x14ac:dyDescent="0.25">
      <c r="A11" s="173" t="s">
        <v>167</v>
      </c>
      <c r="B11" s="322"/>
      <c r="C11" s="322"/>
      <c r="D11" s="322"/>
      <c r="E11" s="322">
        <v>0</v>
      </c>
      <c r="F11" s="322"/>
      <c r="G11" s="322">
        <v>0</v>
      </c>
      <c r="H11" s="322">
        <v>0</v>
      </c>
      <c r="I11" s="322">
        <v>0</v>
      </c>
      <c r="J11" s="322">
        <v>0</v>
      </c>
      <c r="K11" s="322">
        <v>0</v>
      </c>
      <c r="L11" s="322"/>
      <c r="M11" s="322">
        <v>0</v>
      </c>
      <c r="N11" s="322">
        <v>0</v>
      </c>
      <c r="O11" s="322"/>
      <c r="P11" s="322">
        <v>0</v>
      </c>
      <c r="Q11" s="322">
        <v>0</v>
      </c>
      <c r="R11" s="329">
        <f t="shared" si="0"/>
        <v>0</v>
      </c>
    </row>
    <row r="12" spans="1:18" s="188" customFormat="1" ht="20.100000000000001" customHeight="1" x14ac:dyDescent="0.25">
      <c r="A12" s="173" t="s">
        <v>168</v>
      </c>
      <c r="B12" s="322"/>
      <c r="C12" s="322"/>
      <c r="D12" s="322"/>
      <c r="E12" s="322"/>
      <c r="F12" s="322">
        <v>0</v>
      </c>
      <c r="G12" s="322"/>
      <c r="H12" s="322"/>
      <c r="I12" s="322"/>
      <c r="J12" s="322"/>
      <c r="K12" s="322"/>
      <c r="L12" s="322"/>
      <c r="M12" s="322">
        <v>0</v>
      </c>
      <c r="N12" s="322">
        <v>0</v>
      </c>
      <c r="O12" s="322"/>
      <c r="P12" s="322"/>
      <c r="Q12" s="322"/>
      <c r="R12" s="329">
        <f t="shared" si="0"/>
        <v>0</v>
      </c>
    </row>
    <row r="13" spans="1:18" s="188" customFormat="1" ht="20.100000000000001" customHeight="1" x14ac:dyDescent="0.25">
      <c r="A13" s="173" t="s">
        <v>169</v>
      </c>
      <c r="B13" s="322">
        <v>0</v>
      </c>
      <c r="C13" s="322">
        <v>0</v>
      </c>
      <c r="D13" s="322">
        <v>0</v>
      </c>
      <c r="E13" s="322">
        <v>0</v>
      </c>
      <c r="F13" s="322">
        <v>0</v>
      </c>
      <c r="G13" s="322">
        <v>0</v>
      </c>
      <c r="H13" s="322">
        <v>0</v>
      </c>
      <c r="I13" s="322">
        <v>0</v>
      </c>
      <c r="J13" s="322">
        <v>0</v>
      </c>
      <c r="K13" s="322">
        <v>0</v>
      </c>
      <c r="L13" s="322"/>
      <c r="M13" s="322">
        <v>0</v>
      </c>
      <c r="N13" s="322">
        <v>295.45</v>
      </c>
      <c r="O13" s="322"/>
      <c r="P13" s="322"/>
      <c r="Q13" s="322">
        <v>0</v>
      </c>
      <c r="R13" s="329">
        <f t="shared" si="0"/>
        <v>295.45</v>
      </c>
    </row>
    <row r="14" spans="1:18" s="188" customFormat="1" ht="20.100000000000001" customHeight="1" x14ac:dyDescent="0.25">
      <c r="A14" s="173" t="s">
        <v>170</v>
      </c>
      <c r="B14" s="322">
        <v>9161.86</v>
      </c>
      <c r="C14" s="322">
        <v>26728.350000000002</v>
      </c>
      <c r="D14" s="322">
        <v>89355.48000000001</v>
      </c>
      <c r="E14" s="322">
        <v>68590.25</v>
      </c>
      <c r="F14" s="322">
        <v>61798.31</v>
      </c>
      <c r="G14" s="322">
        <v>120910.15999999999</v>
      </c>
      <c r="H14" s="322">
        <v>57712.7</v>
      </c>
      <c r="I14" s="322">
        <v>69462.149999999994</v>
      </c>
      <c r="J14" s="322">
        <v>44202.17</v>
      </c>
      <c r="K14" s="322">
        <v>91669.69</v>
      </c>
      <c r="L14" s="322">
        <v>50652.97</v>
      </c>
      <c r="M14" s="322">
        <v>20561.939999999999</v>
      </c>
      <c r="N14" s="322">
        <v>55124.18</v>
      </c>
      <c r="O14" s="322">
        <v>2373</v>
      </c>
      <c r="P14" s="322">
        <v>6326.2999999999993</v>
      </c>
      <c r="Q14" s="322">
        <v>361463.51</v>
      </c>
      <c r="R14" s="329">
        <f t="shared" si="0"/>
        <v>1136093.02</v>
      </c>
    </row>
    <row r="15" spans="1:18" s="188" customFormat="1" ht="20.100000000000001" customHeight="1" x14ac:dyDescent="0.25">
      <c r="A15" s="173" t="s">
        <v>306</v>
      </c>
      <c r="B15" s="322">
        <v>4317.75</v>
      </c>
      <c r="C15" s="322">
        <v>35737.549999999988</v>
      </c>
      <c r="D15" s="322">
        <v>116664.36</v>
      </c>
      <c r="E15" s="322">
        <v>46270.83</v>
      </c>
      <c r="F15" s="322">
        <v>39709.56</v>
      </c>
      <c r="G15" s="322">
        <v>25373.280000000002</v>
      </c>
      <c r="H15" s="322">
        <v>29425.759999999998</v>
      </c>
      <c r="I15" s="322">
        <v>52611.369999999995</v>
      </c>
      <c r="J15" s="322">
        <v>18961.080000000002</v>
      </c>
      <c r="K15" s="322">
        <v>122160.76</v>
      </c>
      <c r="L15" s="322">
        <v>42518.47</v>
      </c>
      <c r="M15" s="322">
        <v>25766.02</v>
      </c>
      <c r="N15" s="322">
        <v>40688.229999999996</v>
      </c>
      <c r="O15" s="322">
        <v>1570.5800000000002</v>
      </c>
      <c r="P15" s="322">
        <v>9940.7300000000032</v>
      </c>
      <c r="Q15" s="322"/>
      <c r="R15" s="329">
        <f t="shared" si="0"/>
        <v>611716.32999999996</v>
      </c>
    </row>
    <row r="16" spans="1:18" s="188" customFormat="1" ht="20.100000000000001" customHeight="1" x14ac:dyDescent="0.25">
      <c r="A16" s="173" t="s">
        <v>307</v>
      </c>
      <c r="B16" s="322">
        <v>0</v>
      </c>
      <c r="C16" s="322">
        <v>0</v>
      </c>
      <c r="D16" s="322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0</v>
      </c>
      <c r="P16" s="322">
        <v>0</v>
      </c>
      <c r="Q16" s="322">
        <v>0</v>
      </c>
      <c r="R16" s="329">
        <f t="shared" si="0"/>
        <v>0</v>
      </c>
    </row>
    <row r="17" spans="1:18" s="188" customFormat="1" ht="20.100000000000001" customHeight="1" x14ac:dyDescent="0.25">
      <c r="A17" s="173" t="s">
        <v>177</v>
      </c>
      <c r="B17" s="322"/>
      <c r="C17" s="322">
        <v>651.33999999999992</v>
      </c>
      <c r="D17" s="322">
        <v>0</v>
      </c>
      <c r="E17" s="322">
        <v>161.53</v>
      </c>
      <c r="F17" s="322">
        <v>0</v>
      </c>
      <c r="G17" s="322">
        <v>74.400000000000006</v>
      </c>
      <c r="H17" s="322">
        <v>303.14</v>
      </c>
      <c r="I17" s="322"/>
      <c r="J17" s="322"/>
      <c r="K17" s="322"/>
      <c r="L17" s="322"/>
      <c r="M17" s="322"/>
      <c r="N17" s="322"/>
      <c r="O17" s="322"/>
      <c r="P17" s="322"/>
      <c r="Q17" s="322">
        <v>448.45</v>
      </c>
      <c r="R17" s="329">
        <f t="shared" si="0"/>
        <v>1638.86</v>
      </c>
    </row>
    <row r="18" spans="1:18" s="188" customFormat="1" ht="20.100000000000001" customHeight="1" x14ac:dyDescent="0.25">
      <c r="A18" s="194" t="s">
        <v>398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9">
        <f t="shared" si="0"/>
        <v>0</v>
      </c>
    </row>
    <row r="19" spans="1:18" s="188" customFormat="1" ht="20.100000000000001" customHeight="1" x14ac:dyDescent="0.25">
      <c r="A19" s="231" t="s">
        <v>22</v>
      </c>
      <c r="B19" s="330">
        <f>SUM(B5:B18)</f>
        <v>13479.61</v>
      </c>
      <c r="C19" s="330">
        <f t="shared" ref="C19:Q19" si="1">SUM(C5:C18)</f>
        <v>63124.139999999985</v>
      </c>
      <c r="D19" s="330">
        <f t="shared" si="1"/>
        <v>206076.85</v>
      </c>
      <c r="E19" s="330">
        <f t="shared" si="1"/>
        <v>115041.88</v>
      </c>
      <c r="F19" s="330">
        <f t="shared" si="1"/>
        <v>104161.78</v>
      </c>
      <c r="G19" s="330">
        <f t="shared" si="1"/>
        <v>146923.01999999999</v>
      </c>
      <c r="H19" s="330">
        <f t="shared" si="1"/>
        <v>88228.36</v>
      </c>
      <c r="I19" s="330">
        <f t="shared" si="1"/>
        <v>123675.06999999999</v>
      </c>
      <c r="J19" s="330">
        <f t="shared" si="1"/>
        <v>65272.38</v>
      </c>
      <c r="K19" s="330">
        <f t="shared" si="1"/>
        <v>224431.81</v>
      </c>
      <c r="L19" s="330">
        <f t="shared" si="1"/>
        <v>93857.93</v>
      </c>
      <c r="M19" s="330">
        <f t="shared" si="1"/>
        <v>46542.18</v>
      </c>
      <c r="N19" s="330">
        <f t="shared" si="1"/>
        <v>96107.859999999986</v>
      </c>
      <c r="O19" s="330">
        <f t="shared" si="1"/>
        <v>3943.58</v>
      </c>
      <c r="P19" s="330">
        <f t="shared" si="1"/>
        <v>16308.540000000003</v>
      </c>
      <c r="Q19" s="330">
        <f t="shared" si="1"/>
        <v>365777.93</v>
      </c>
      <c r="R19" s="329">
        <f t="shared" si="0"/>
        <v>1772952.9199999997</v>
      </c>
    </row>
    <row r="20" spans="1:18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12"/>
    </row>
    <row r="21" spans="1:18" ht="1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12"/>
    </row>
    <row r="22" spans="1:18" ht="15" customHeight="1" x14ac:dyDescent="0.25">
      <c r="A22" s="132" t="s">
        <v>103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12"/>
    </row>
    <row r="23" spans="1:18" ht="15" customHeight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</sheetData>
  <pageMargins left="0.7" right="0.7" top="0.75" bottom="0.75" header="0.3" footer="0.3"/>
  <pageSetup paperSize="14" scale="5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R38"/>
  <sheetViews>
    <sheetView zoomScale="70" zoomScaleNormal="70" workbookViewId="0">
      <selection activeCell="M39" sqref="M39"/>
    </sheetView>
  </sheetViews>
  <sheetFormatPr baseColWidth="10" defaultRowHeight="13.5" x14ac:dyDescent="0.25"/>
  <cols>
    <col min="1" max="1" width="31.42578125" style="8" customWidth="1"/>
    <col min="2" max="2" width="14.7109375" style="8" customWidth="1"/>
    <col min="3" max="3" width="12.85546875" style="8" customWidth="1"/>
    <col min="4" max="4" width="14.85546875" style="8" customWidth="1"/>
    <col min="5" max="5" width="12.85546875" style="8" customWidth="1"/>
    <col min="6" max="6" width="13.28515625" style="8" customWidth="1"/>
    <col min="7" max="7" width="13.5703125" style="8" customWidth="1"/>
    <col min="8" max="8" width="16.28515625" style="8" customWidth="1"/>
    <col min="9" max="10" width="11.85546875" style="8" customWidth="1"/>
    <col min="11" max="11" width="11.28515625" style="8" customWidth="1"/>
    <col min="12" max="13" width="13.28515625" style="8" customWidth="1"/>
    <col min="14" max="14" width="13" style="8" customWidth="1"/>
    <col min="15" max="15" width="20.140625" style="8" customWidth="1"/>
    <col min="16" max="16" width="16.5703125" style="8" customWidth="1"/>
    <col min="17" max="17" width="17.140625" style="8" customWidth="1"/>
    <col min="18" max="18" width="14.7109375" style="189" customWidth="1"/>
    <col min="19" max="16384" width="11.42578125" style="8"/>
  </cols>
  <sheetData>
    <row r="1" spans="1:18" ht="13.5" customHeight="1" x14ac:dyDescent="0.25">
      <c r="A1" s="70" t="s">
        <v>472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70" t="s">
        <v>115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42" customHeight="1" x14ac:dyDescent="0.25">
      <c r="A4" s="170" t="s">
        <v>101</v>
      </c>
      <c r="B4" s="168" t="s">
        <v>191</v>
      </c>
      <c r="C4" s="168" t="s">
        <v>192</v>
      </c>
      <c r="D4" s="168" t="s">
        <v>193</v>
      </c>
      <c r="E4" s="168" t="s">
        <v>194</v>
      </c>
      <c r="F4" s="168" t="s">
        <v>195</v>
      </c>
      <c r="G4" s="168" t="s">
        <v>196</v>
      </c>
      <c r="H4" s="168" t="s">
        <v>197</v>
      </c>
      <c r="I4" s="168" t="s">
        <v>198</v>
      </c>
      <c r="J4" s="168" t="s">
        <v>406</v>
      </c>
      <c r="K4" s="168" t="s">
        <v>199</v>
      </c>
      <c r="L4" s="168" t="s">
        <v>200</v>
      </c>
      <c r="M4" s="168" t="s">
        <v>201</v>
      </c>
      <c r="N4" s="168" t="s">
        <v>202</v>
      </c>
      <c r="O4" s="168" t="s">
        <v>203</v>
      </c>
      <c r="P4" s="168" t="s">
        <v>204</v>
      </c>
      <c r="Q4" s="168" t="s">
        <v>35</v>
      </c>
      <c r="R4" s="190" t="s">
        <v>22</v>
      </c>
    </row>
    <row r="5" spans="1:18" ht="20.100000000000001" customHeight="1" x14ac:dyDescent="0.25">
      <c r="A5" s="173" t="s">
        <v>162</v>
      </c>
      <c r="B5" s="322">
        <v>0</v>
      </c>
      <c r="C5" s="322">
        <v>0</v>
      </c>
      <c r="D5" s="322">
        <v>15.13</v>
      </c>
      <c r="E5" s="322">
        <v>0</v>
      </c>
      <c r="F5" s="322">
        <v>0</v>
      </c>
      <c r="G5" s="322">
        <v>0</v>
      </c>
      <c r="H5" s="322">
        <v>0</v>
      </c>
      <c r="I5" s="322">
        <v>0</v>
      </c>
      <c r="J5" s="322">
        <v>0</v>
      </c>
      <c r="K5" s="322">
        <v>0</v>
      </c>
      <c r="L5" s="322">
        <v>0</v>
      </c>
      <c r="M5" s="322">
        <v>0</v>
      </c>
      <c r="N5" s="322">
        <v>4</v>
      </c>
      <c r="O5" s="322">
        <v>167.5</v>
      </c>
      <c r="P5" s="322">
        <v>0</v>
      </c>
      <c r="Q5" s="322">
        <v>0</v>
      </c>
      <c r="R5" s="329">
        <f>SUM(B5:Q5)</f>
        <v>186.63</v>
      </c>
    </row>
    <row r="6" spans="1:18" ht="20.100000000000001" customHeight="1" x14ac:dyDescent="0.25">
      <c r="A6" s="173" t="s">
        <v>163</v>
      </c>
      <c r="B6" s="322">
        <v>0</v>
      </c>
      <c r="C6" s="322">
        <v>0</v>
      </c>
      <c r="D6" s="322">
        <v>0</v>
      </c>
      <c r="E6" s="322">
        <v>0</v>
      </c>
      <c r="F6" s="322">
        <v>0</v>
      </c>
      <c r="G6" s="322">
        <v>0</v>
      </c>
      <c r="H6" s="322">
        <v>0</v>
      </c>
      <c r="I6" s="322">
        <v>0</v>
      </c>
      <c r="J6" s="322">
        <v>0</v>
      </c>
      <c r="K6" s="322">
        <v>0</v>
      </c>
      <c r="L6" s="322">
        <v>0</v>
      </c>
      <c r="M6" s="322">
        <v>0</v>
      </c>
      <c r="N6" s="322">
        <v>0</v>
      </c>
      <c r="O6" s="322">
        <v>0</v>
      </c>
      <c r="P6" s="322">
        <v>0</v>
      </c>
      <c r="Q6" s="322">
        <v>14</v>
      </c>
      <c r="R6" s="329">
        <f t="shared" ref="R6:R19" si="0">SUM(B6:Q6)</f>
        <v>14</v>
      </c>
    </row>
    <row r="7" spans="1:18" ht="20.100000000000001" customHeight="1" x14ac:dyDescent="0.25">
      <c r="A7" s="173" t="s">
        <v>164</v>
      </c>
      <c r="B7" s="322">
        <v>0</v>
      </c>
      <c r="C7" s="322">
        <v>0</v>
      </c>
      <c r="D7" s="322">
        <v>0</v>
      </c>
      <c r="E7" s="322">
        <v>0</v>
      </c>
      <c r="F7" s="322">
        <v>0</v>
      </c>
      <c r="G7" s="322">
        <v>0</v>
      </c>
      <c r="H7" s="322">
        <v>0</v>
      </c>
      <c r="I7" s="322">
        <v>0</v>
      </c>
      <c r="J7" s="322">
        <v>0</v>
      </c>
      <c r="K7" s="322">
        <v>0</v>
      </c>
      <c r="L7" s="322">
        <v>0</v>
      </c>
      <c r="M7" s="322">
        <v>0</v>
      </c>
      <c r="N7" s="322">
        <v>0</v>
      </c>
      <c r="O7" s="322">
        <v>0</v>
      </c>
      <c r="P7" s="322">
        <v>0</v>
      </c>
      <c r="Q7" s="322">
        <v>0</v>
      </c>
      <c r="R7" s="329">
        <f t="shared" si="0"/>
        <v>0</v>
      </c>
    </row>
    <row r="8" spans="1:18" ht="20.100000000000001" customHeight="1" x14ac:dyDescent="0.25">
      <c r="A8" s="173" t="s">
        <v>186</v>
      </c>
      <c r="B8" s="322">
        <v>4.1899999999999995</v>
      </c>
      <c r="C8" s="322">
        <v>111.03</v>
      </c>
      <c r="D8" s="322">
        <v>51.160000000000004</v>
      </c>
      <c r="E8" s="322">
        <v>25.33</v>
      </c>
      <c r="F8" s="322">
        <v>39</v>
      </c>
      <c r="G8" s="322">
        <v>262.10000000000002</v>
      </c>
      <c r="H8" s="322">
        <v>80</v>
      </c>
      <c r="I8" s="322">
        <v>45</v>
      </c>
      <c r="J8" s="322">
        <v>30</v>
      </c>
      <c r="K8" s="322">
        <v>122.64999999999999</v>
      </c>
      <c r="L8" s="322">
        <v>176.35000000000002</v>
      </c>
      <c r="M8" s="322">
        <v>26</v>
      </c>
      <c r="N8" s="322">
        <v>589.94999999999993</v>
      </c>
      <c r="O8" s="322">
        <v>0</v>
      </c>
      <c r="P8" s="322">
        <v>2.92</v>
      </c>
      <c r="Q8" s="322">
        <v>794.36</v>
      </c>
      <c r="R8" s="329">
        <f t="shared" si="0"/>
        <v>2360.04</v>
      </c>
    </row>
    <row r="9" spans="1:18" ht="20.100000000000001" customHeight="1" x14ac:dyDescent="0.25">
      <c r="A9" s="173" t="s">
        <v>165</v>
      </c>
      <c r="B9" s="322">
        <v>2145.2200000000003</v>
      </c>
      <c r="C9" s="322">
        <v>12457.83</v>
      </c>
      <c r="D9" s="322">
        <v>25572.91</v>
      </c>
      <c r="E9" s="322">
        <v>279.29000000000002</v>
      </c>
      <c r="F9" s="322">
        <v>939.40000000000009</v>
      </c>
      <c r="G9" s="322">
        <v>496.31000000000006</v>
      </c>
      <c r="H9" s="322">
        <v>962.68</v>
      </c>
      <c r="I9" s="322">
        <v>25</v>
      </c>
      <c r="J9" s="322">
        <v>104</v>
      </c>
      <c r="K9" s="322">
        <v>3777.97</v>
      </c>
      <c r="L9" s="322">
        <v>2023.11</v>
      </c>
      <c r="M9" s="322">
        <v>176.60999999999999</v>
      </c>
      <c r="N9" s="322">
        <v>11673.259999999998</v>
      </c>
      <c r="O9" s="322">
        <v>20</v>
      </c>
      <c r="P9" s="322">
        <v>8175.0600000000013</v>
      </c>
      <c r="Q9" s="322">
        <v>608879.31999999983</v>
      </c>
      <c r="R9" s="329">
        <f t="shared" si="0"/>
        <v>677707.96999999986</v>
      </c>
    </row>
    <row r="10" spans="1:18" ht="20.100000000000001" customHeight="1" x14ac:dyDescent="0.25">
      <c r="A10" s="173" t="s">
        <v>166</v>
      </c>
      <c r="B10" s="322">
        <v>0</v>
      </c>
      <c r="C10" s="322">
        <v>0</v>
      </c>
      <c r="D10" s="322">
        <v>0</v>
      </c>
      <c r="E10" s="322">
        <v>0</v>
      </c>
      <c r="F10" s="322">
        <v>0</v>
      </c>
      <c r="G10" s="322">
        <v>0</v>
      </c>
      <c r="H10" s="322">
        <v>0</v>
      </c>
      <c r="I10" s="322">
        <v>0</v>
      </c>
      <c r="J10" s="322">
        <v>0</v>
      </c>
      <c r="K10" s="322">
        <v>0</v>
      </c>
      <c r="L10" s="322">
        <v>0</v>
      </c>
      <c r="M10" s="322">
        <v>0</v>
      </c>
      <c r="N10" s="322">
        <v>0.5</v>
      </c>
      <c r="O10" s="322">
        <v>0</v>
      </c>
      <c r="P10" s="322"/>
      <c r="Q10" s="322">
        <v>0</v>
      </c>
      <c r="R10" s="329">
        <f t="shared" si="0"/>
        <v>0.5</v>
      </c>
    </row>
    <row r="11" spans="1:18" ht="20.100000000000001" customHeight="1" x14ac:dyDescent="0.25">
      <c r="A11" s="173" t="s">
        <v>167</v>
      </c>
      <c r="B11" s="322"/>
      <c r="C11" s="322"/>
      <c r="D11" s="322"/>
      <c r="E11" s="322">
        <v>0</v>
      </c>
      <c r="F11" s="322"/>
      <c r="G11" s="322">
        <v>67934.510000000009</v>
      </c>
      <c r="H11" s="322">
        <v>0</v>
      </c>
      <c r="I11" s="322">
        <v>0</v>
      </c>
      <c r="J11" s="322">
        <v>0</v>
      </c>
      <c r="K11" s="322">
        <v>17296.599999999999</v>
      </c>
      <c r="L11" s="322"/>
      <c r="M11" s="322">
        <v>0</v>
      </c>
      <c r="N11" s="322">
        <v>2287.8200000000002</v>
      </c>
      <c r="O11" s="322"/>
      <c r="P11" s="322">
        <v>12082.46</v>
      </c>
      <c r="Q11" s="322">
        <v>0</v>
      </c>
      <c r="R11" s="329">
        <f t="shared" si="0"/>
        <v>99601.390000000014</v>
      </c>
    </row>
    <row r="12" spans="1:18" ht="20.100000000000001" customHeight="1" x14ac:dyDescent="0.25">
      <c r="A12" s="173" t="s">
        <v>168</v>
      </c>
      <c r="B12" s="322"/>
      <c r="C12" s="322"/>
      <c r="D12" s="322"/>
      <c r="E12" s="322"/>
      <c r="F12" s="322">
        <v>0</v>
      </c>
      <c r="G12" s="322"/>
      <c r="H12" s="322"/>
      <c r="I12" s="322"/>
      <c r="J12" s="322"/>
      <c r="K12" s="322"/>
      <c r="L12" s="322"/>
      <c r="M12" s="322">
        <v>0</v>
      </c>
      <c r="N12" s="322">
        <v>0</v>
      </c>
      <c r="O12" s="322"/>
      <c r="P12" s="322"/>
      <c r="Q12" s="322"/>
      <c r="R12" s="329">
        <f t="shared" si="0"/>
        <v>0</v>
      </c>
    </row>
    <row r="13" spans="1:18" ht="20.100000000000001" customHeight="1" x14ac:dyDescent="0.25">
      <c r="A13" s="173" t="s">
        <v>169</v>
      </c>
      <c r="B13" s="322">
        <v>0</v>
      </c>
      <c r="C13" s="322">
        <v>0</v>
      </c>
      <c r="D13" s="322">
        <v>0</v>
      </c>
      <c r="E13" s="322">
        <v>0</v>
      </c>
      <c r="F13" s="322">
        <v>0</v>
      </c>
      <c r="G13" s="322">
        <v>0</v>
      </c>
      <c r="H13" s="322">
        <v>0</v>
      </c>
      <c r="I13" s="322">
        <v>0</v>
      </c>
      <c r="J13" s="322">
        <v>0</v>
      </c>
      <c r="K13" s="322">
        <v>0</v>
      </c>
      <c r="L13" s="322"/>
      <c r="M13" s="322">
        <v>0</v>
      </c>
      <c r="N13" s="322">
        <v>0</v>
      </c>
      <c r="O13" s="322"/>
      <c r="P13" s="322"/>
      <c r="Q13" s="322">
        <v>0</v>
      </c>
      <c r="R13" s="329">
        <f t="shared" si="0"/>
        <v>0</v>
      </c>
    </row>
    <row r="14" spans="1:18" ht="20.100000000000001" customHeight="1" x14ac:dyDescent="0.25">
      <c r="A14" s="125" t="s">
        <v>170</v>
      </c>
      <c r="B14" s="322">
        <v>0</v>
      </c>
      <c r="C14" s="322">
        <v>0</v>
      </c>
      <c r="D14" s="322">
        <v>0</v>
      </c>
      <c r="E14" s="322">
        <v>104.99</v>
      </c>
      <c r="F14" s="322">
        <v>0</v>
      </c>
      <c r="G14" s="322">
        <v>29418.03</v>
      </c>
      <c r="H14" s="322">
        <v>0</v>
      </c>
      <c r="I14" s="322">
        <v>0</v>
      </c>
      <c r="J14" s="322">
        <v>0</v>
      </c>
      <c r="K14" s="322">
        <v>5333.61</v>
      </c>
      <c r="L14" s="322">
        <v>0</v>
      </c>
      <c r="M14" s="322">
        <v>0</v>
      </c>
      <c r="N14" s="322">
        <v>875.39999999999986</v>
      </c>
      <c r="O14" s="322">
        <v>0</v>
      </c>
      <c r="P14" s="322">
        <v>106.5</v>
      </c>
      <c r="Q14" s="322">
        <v>181.85</v>
      </c>
      <c r="R14" s="329">
        <f t="shared" si="0"/>
        <v>36020.379999999997</v>
      </c>
    </row>
    <row r="15" spans="1:18" ht="20.100000000000001" customHeight="1" x14ac:dyDescent="0.25">
      <c r="A15" s="125" t="s">
        <v>306</v>
      </c>
      <c r="B15" s="322">
        <v>413</v>
      </c>
      <c r="C15" s="322">
        <v>1338.3100000000002</v>
      </c>
      <c r="D15" s="322">
        <v>3628.6400000000003</v>
      </c>
      <c r="E15" s="322">
        <v>1460.23</v>
      </c>
      <c r="F15" s="322">
        <v>0</v>
      </c>
      <c r="G15" s="322">
        <v>128</v>
      </c>
      <c r="H15" s="322">
        <v>231</v>
      </c>
      <c r="I15" s="322">
        <v>0</v>
      </c>
      <c r="J15" s="322">
        <v>0</v>
      </c>
      <c r="K15" s="322">
        <v>12549.1</v>
      </c>
      <c r="L15" s="322">
        <v>0</v>
      </c>
      <c r="M15" s="322">
        <v>671</v>
      </c>
      <c r="N15" s="322">
        <v>58277.039999999994</v>
      </c>
      <c r="O15" s="322">
        <v>5120.7899999999991</v>
      </c>
      <c r="P15" s="322">
        <v>5655.6</v>
      </c>
      <c r="Q15" s="322"/>
      <c r="R15" s="329">
        <f t="shared" si="0"/>
        <v>89472.709999999992</v>
      </c>
    </row>
    <row r="16" spans="1:18" ht="20.100000000000001" customHeight="1" x14ac:dyDescent="0.25">
      <c r="A16" s="125" t="s">
        <v>307</v>
      </c>
      <c r="B16" s="322">
        <v>0</v>
      </c>
      <c r="C16" s="322">
        <v>0</v>
      </c>
      <c r="D16" s="322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0</v>
      </c>
      <c r="P16" s="322">
        <v>0</v>
      </c>
      <c r="Q16" s="322">
        <v>0</v>
      </c>
      <c r="R16" s="329">
        <f t="shared" si="0"/>
        <v>0</v>
      </c>
    </row>
    <row r="17" spans="1:18" ht="20.100000000000001" customHeight="1" x14ac:dyDescent="0.25">
      <c r="A17" s="173" t="s">
        <v>177</v>
      </c>
      <c r="B17" s="322"/>
      <c r="C17" s="322">
        <v>0</v>
      </c>
      <c r="D17" s="322">
        <v>0</v>
      </c>
      <c r="E17" s="322">
        <v>0</v>
      </c>
      <c r="F17" s="322">
        <v>0</v>
      </c>
      <c r="G17" s="322">
        <v>0</v>
      </c>
      <c r="H17" s="322">
        <v>0</v>
      </c>
      <c r="I17" s="322"/>
      <c r="J17" s="322"/>
      <c r="K17" s="322"/>
      <c r="L17" s="322"/>
      <c r="M17" s="322"/>
      <c r="N17" s="322"/>
      <c r="O17" s="322"/>
      <c r="P17" s="322"/>
      <c r="Q17" s="322">
        <v>11.74</v>
      </c>
      <c r="R17" s="329">
        <f t="shared" si="0"/>
        <v>11.74</v>
      </c>
    </row>
    <row r="18" spans="1:18" ht="20.100000000000001" customHeight="1" x14ac:dyDescent="0.25">
      <c r="A18" s="194" t="s">
        <v>398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9">
        <f t="shared" si="0"/>
        <v>0</v>
      </c>
    </row>
    <row r="19" spans="1:18" ht="20.100000000000001" customHeight="1" x14ac:dyDescent="0.25">
      <c r="A19" s="231" t="s">
        <v>22</v>
      </c>
      <c r="B19" s="331">
        <f>SUM(B5:B18)</f>
        <v>2562.4100000000003</v>
      </c>
      <c r="C19" s="331">
        <f t="shared" ref="C19:Q19" si="1">SUM(C5:C18)</f>
        <v>13907.17</v>
      </c>
      <c r="D19" s="331">
        <f t="shared" si="1"/>
        <v>29267.84</v>
      </c>
      <c r="E19" s="331">
        <f t="shared" si="1"/>
        <v>1869.8400000000001</v>
      </c>
      <c r="F19" s="331">
        <f t="shared" si="1"/>
        <v>978.40000000000009</v>
      </c>
      <c r="G19" s="331">
        <f t="shared" si="1"/>
        <v>98238.950000000012</v>
      </c>
      <c r="H19" s="331">
        <f t="shared" si="1"/>
        <v>1273.6799999999998</v>
      </c>
      <c r="I19" s="331">
        <f t="shared" si="1"/>
        <v>70</v>
      </c>
      <c r="J19" s="331">
        <f t="shared" si="1"/>
        <v>134</v>
      </c>
      <c r="K19" s="331">
        <f t="shared" si="1"/>
        <v>39079.93</v>
      </c>
      <c r="L19" s="331">
        <f t="shared" si="1"/>
        <v>2199.46</v>
      </c>
      <c r="M19" s="331">
        <f t="shared" si="1"/>
        <v>873.61</v>
      </c>
      <c r="N19" s="331">
        <f t="shared" si="1"/>
        <v>73707.969999999987</v>
      </c>
      <c r="O19" s="331">
        <f t="shared" si="1"/>
        <v>5308.2899999999991</v>
      </c>
      <c r="P19" s="331">
        <f t="shared" si="1"/>
        <v>26022.54</v>
      </c>
      <c r="Q19" s="331">
        <f t="shared" si="1"/>
        <v>609881.26999999979</v>
      </c>
      <c r="R19" s="329">
        <f t="shared" si="0"/>
        <v>905375.35999999964</v>
      </c>
    </row>
    <row r="20" spans="1:18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12"/>
    </row>
    <row r="23" spans="1:18" x14ac:dyDescent="0.25">
      <c r="R23" s="8"/>
    </row>
    <row r="24" spans="1:18" x14ac:dyDescent="0.25">
      <c r="R24" s="8"/>
    </row>
    <row r="25" spans="1:18" x14ac:dyDescent="0.25">
      <c r="R25" s="8"/>
    </row>
    <row r="26" spans="1:18" x14ac:dyDescent="0.25">
      <c r="R26" s="8"/>
    </row>
    <row r="27" spans="1:18" x14ac:dyDescent="0.25">
      <c r="R27" s="8"/>
    </row>
    <row r="28" spans="1:18" x14ac:dyDescent="0.25">
      <c r="R28" s="8"/>
    </row>
    <row r="29" spans="1:18" x14ac:dyDescent="0.25">
      <c r="R29" s="8"/>
    </row>
    <row r="30" spans="1:18" x14ac:dyDescent="0.25">
      <c r="R30" s="8"/>
    </row>
    <row r="31" spans="1:18" x14ac:dyDescent="0.25">
      <c r="O31" s="468"/>
      <c r="P31" s="468"/>
      <c r="R31" s="8"/>
    </row>
    <row r="32" spans="1:18" x14ac:dyDescent="0.25">
      <c r="R32" s="8"/>
    </row>
    <row r="33" spans="17:18" x14ac:dyDescent="0.25">
      <c r="R33" s="8"/>
    </row>
    <row r="34" spans="17:18" x14ac:dyDescent="0.25">
      <c r="R34" s="8"/>
    </row>
    <row r="35" spans="17:18" x14ac:dyDescent="0.25">
      <c r="R35" s="8"/>
    </row>
    <row r="36" spans="17:18" x14ac:dyDescent="0.25">
      <c r="R36" s="8"/>
    </row>
    <row r="37" spans="17:18" x14ac:dyDescent="0.25">
      <c r="R37" s="8"/>
    </row>
    <row r="38" spans="17:18" x14ac:dyDescent="0.25">
      <c r="Q38" s="189"/>
      <c r="R38" s="8"/>
    </row>
  </sheetData>
  <pageMargins left="0.7" right="0.7" top="0.75" bottom="0.75" header="0.3" footer="0.3"/>
  <pageSetup paperSize="14" scale="5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R33"/>
  <sheetViews>
    <sheetView zoomScale="65" zoomScaleNormal="65" workbookViewId="0">
      <selection activeCell="M39" sqref="M39"/>
    </sheetView>
  </sheetViews>
  <sheetFormatPr baseColWidth="10" defaultRowHeight="13.5" x14ac:dyDescent="0.25"/>
  <cols>
    <col min="1" max="1" width="31.42578125" style="8" customWidth="1"/>
    <col min="2" max="2" width="19.5703125" style="8" customWidth="1"/>
    <col min="3" max="3" width="14" style="8" customWidth="1"/>
    <col min="4" max="4" width="16" style="8" customWidth="1"/>
    <col min="5" max="5" width="14.42578125" style="8" customWidth="1"/>
    <col min="6" max="6" width="14.85546875" style="8" customWidth="1"/>
    <col min="7" max="7" width="15.28515625" style="8" customWidth="1"/>
    <col min="8" max="8" width="17.140625" style="8" customWidth="1"/>
    <col min="9" max="9" width="15.28515625" style="8" bestFit="1" customWidth="1"/>
    <col min="10" max="10" width="15.28515625" style="8" customWidth="1"/>
    <col min="11" max="11" width="15.5703125" style="8" bestFit="1" customWidth="1"/>
    <col min="12" max="12" width="15.140625" style="8" customWidth="1"/>
    <col min="13" max="13" width="21.85546875" style="8" customWidth="1"/>
    <col min="14" max="14" width="15.7109375" style="8" bestFit="1" customWidth="1"/>
    <col min="15" max="15" width="16.7109375" style="8" customWidth="1"/>
    <col min="16" max="16" width="15" style="8" customWidth="1"/>
    <col min="17" max="17" width="17.7109375" style="8" customWidth="1"/>
    <col min="18" max="18" width="17" style="8" customWidth="1"/>
    <col min="19" max="16384" width="11.42578125" style="8"/>
  </cols>
  <sheetData>
    <row r="1" spans="1:18" ht="13.5" customHeight="1" x14ac:dyDescent="0.25">
      <c r="A1" s="130" t="s">
        <v>472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24"/>
    </row>
    <row r="2" spans="1:18" ht="13.5" customHeight="1" x14ac:dyDescent="0.25">
      <c r="A2" s="130" t="s">
        <v>215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24"/>
    </row>
    <row r="3" spans="1:18" ht="13.5" customHeight="1" x14ac:dyDescent="0.2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24"/>
    </row>
    <row r="4" spans="1:18" ht="51" customHeight="1" x14ac:dyDescent="0.25">
      <c r="A4" s="169" t="s">
        <v>101</v>
      </c>
      <c r="B4" s="168" t="s">
        <v>191</v>
      </c>
      <c r="C4" s="168" t="s">
        <v>192</v>
      </c>
      <c r="D4" s="168" t="s">
        <v>193</v>
      </c>
      <c r="E4" s="168" t="s">
        <v>194</v>
      </c>
      <c r="F4" s="168" t="s">
        <v>195</v>
      </c>
      <c r="G4" s="168" t="s">
        <v>196</v>
      </c>
      <c r="H4" s="168" t="s">
        <v>197</v>
      </c>
      <c r="I4" s="168" t="s">
        <v>198</v>
      </c>
      <c r="J4" s="168" t="s">
        <v>406</v>
      </c>
      <c r="K4" s="168" t="s">
        <v>199</v>
      </c>
      <c r="L4" s="168" t="s">
        <v>200</v>
      </c>
      <c r="M4" s="168" t="s">
        <v>201</v>
      </c>
      <c r="N4" s="168" t="s">
        <v>202</v>
      </c>
      <c r="O4" s="168" t="s">
        <v>203</v>
      </c>
      <c r="P4" s="168" t="s">
        <v>204</v>
      </c>
      <c r="Q4" s="168" t="s">
        <v>35</v>
      </c>
      <c r="R4" s="31" t="s">
        <v>22</v>
      </c>
    </row>
    <row r="5" spans="1:18" ht="20.100000000000001" customHeight="1" x14ac:dyDescent="0.25">
      <c r="A5" s="173" t="s">
        <v>162</v>
      </c>
      <c r="B5" s="322">
        <v>19245.64</v>
      </c>
      <c r="C5" s="322">
        <v>30075.069999999989</v>
      </c>
      <c r="D5" s="322">
        <v>65845.59</v>
      </c>
      <c r="E5" s="322">
        <v>48359.58</v>
      </c>
      <c r="F5" s="322">
        <v>119541.92</v>
      </c>
      <c r="G5" s="322">
        <v>261133.94999999995</v>
      </c>
      <c r="H5" s="322">
        <v>137925.50000000003</v>
      </c>
      <c r="I5" s="322">
        <v>170098.35</v>
      </c>
      <c r="J5" s="322">
        <v>59380.01</v>
      </c>
      <c r="K5" s="322">
        <v>217991.87999999998</v>
      </c>
      <c r="L5" s="322">
        <v>138856.54000000007</v>
      </c>
      <c r="M5" s="322">
        <v>52194.749999999993</v>
      </c>
      <c r="N5" s="322">
        <v>126710.62000000001</v>
      </c>
      <c r="O5" s="322">
        <v>16747.620000000003</v>
      </c>
      <c r="P5" s="322">
        <v>25136.76</v>
      </c>
      <c r="Q5" s="322">
        <v>846228.38999999978</v>
      </c>
      <c r="R5" s="329">
        <f t="shared" ref="R5:R19" si="0">SUM(B5:Q5)</f>
        <v>2335472.17</v>
      </c>
    </row>
    <row r="6" spans="1:18" ht="20.100000000000001" customHeight="1" x14ac:dyDescent="0.25">
      <c r="A6" s="173" t="s">
        <v>163</v>
      </c>
      <c r="B6" s="322">
        <v>7818.22</v>
      </c>
      <c r="C6" s="322">
        <v>20702.739999999994</v>
      </c>
      <c r="D6" s="322">
        <v>40047.889999999985</v>
      </c>
      <c r="E6" s="322">
        <v>17361.960000000006</v>
      </c>
      <c r="F6" s="322">
        <v>42553.46</v>
      </c>
      <c r="G6" s="322">
        <v>103247.62000000001</v>
      </c>
      <c r="H6" s="322">
        <v>55959.159999999996</v>
      </c>
      <c r="I6" s="322">
        <v>85891.95</v>
      </c>
      <c r="J6" s="322">
        <v>29692.610000000004</v>
      </c>
      <c r="K6" s="322">
        <v>73358.049999999988</v>
      </c>
      <c r="L6" s="322">
        <v>44169.939999999995</v>
      </c>
      <c r="M6" s="322">
        <v>21296.509999999995</v>
      </c>
      <c r="N6" s="322">
        <v>42696.240000000005</v>
      </c>
      <c r="O6" s="322">
        <v>4138.7800000000007</v>
      </c>
      <c r="P6" s="322">
        <v>5053.909999999998</v>
      </c>
      <c r="Q6" s="322">
        <v>446275.97</v>
      </c>
      <c r="R6" s="329">
        <f t="shared" si="0"/>
        <v>1040265.01</v>
      </c>
    </row>
    <row r="7" spans="1:18" ht="20.100000000000001" customHeight="1" x14ac:dyDescent="0.25">
      <c r="A7" s="173" t="s">
        <v>164</v>
      </c>
      <c r="B7" s="322">
        <v>5905.3099999999986</v>
      </c>
      <c r="C7" s="322">
        <v>9552.1099999999988</v>
      </c>
      <c r="D7" s="322">
        <v>15662.230000000001</v>
      </c>
      <c r="E7" s="322">
        <v>11063.54</v>
      </c>
      <c r="F7" s="322">
        <v>26507.86</v>
      </c>
      <c r="G7" s="322">
        <v>33605.83</v>
      </c>
      <c r="H7" s="322">
        <v>19585.349999999999</v>
      </c>
      <c r="I7" s="322">
        <v>19766.900000000005</v>
      </c>
      <c r="J7" s="322">
        <v>8323.48</v>
      </c>
      <c r="K7" s="322">
        <v>30893.129999999997</v>
      </c>
      <c r="L7" s="322">
        <v>29792.19</v>
      </c>
      <c r="M7" s="322">
        <v>11791.819999999996</v>
      </c>
      <c r="N7" s="322">
        <v>31498.080000000002</v>
      </c>
      <c r="O7" s="322">
        <v>5116.2599999999993</v>
      </c>
      <c r="P7" s="322">
        <v>4196.1600000000008</v>
      </c>
      <c r="Q7" s="322">
        <v>144289.22999999998</v>
      </c>
      <c r="R7" s="329">
        <f t="shared" si="0"/>
        <v>407549.48</v>
      </c>
    </row>
    <row r="8" spans="1:18" ht="20.100000000000001" customHeight="1" x14ac:dyDescent="0.25">
      <c r="A8" s="173" t="s">
        <v>186</v>
      </c>
      <c r="B8" s="322">
        <v>0</v>
      </c>
      <c r="C8" s="322">
        <v>0</v>
      </c>
      <c r="D8" s="322">
        <v>0</v>
      </c>
      <c r="E8" s="322">
        <v>0</v>
      </c>
      <c r="F8" s="322">
        <v>0</v>
      </c>
      <c r="G8" s="322">
        <v>0</v>
      </c>
      <c r="H8" s="322">
        <v>0</v>
      </c>
      <c r="I8" s="322">
        <v>0</v>
      </c>
      <c r="J8" s="322">
        <v>0</v>
      </c>
      <c r="K8" s="322">
        <v>0</v>
      </c>
      <c r="L8" s="322">
        <v>0</v>
      </c>
      <c r="M8" s="322">
        <v>0</v>
      </c>
      <c r="N8" s="322">
        <v>0</v>
      </c>
      <c r="O8" s="322">
        <v>0</v>
      </c>
      <c r="P8" s="322">
        <v>0</v>
      </c>
      <c r="Q8" s="322">
        <v>0</v>
      </c>
      <c r="R8" s="329">
        <f t="shared" si="0"/>
        <v>0</v>
      </c>
    </row>
    <row r="9" spans="1:18" ht="20.100000000000001" customHeight="1" x14ac:dyDescent="0.25">
      <c r="A9" s="173" t="s">
        <v>165</v>
      </c>
      <c r="B9" s="322">
        <v>0</v>
      </c>
      <c r="C9" s="322">
        <v>0</v>
      </c>
      <c r="D9" s="322">
        <v>0</v>
      </c>
      <c r="E9" s="322">
        <v>0</v>
      </c>
      <c r="F9" s="322">
        <v>0</v>
      </c>
      <c r="G9" s="322">
        <v>0</v>
      </c>
      <c r="H9" s="322">
        <v>0</v>
      </c>
      <c r="I9" s="322">
        <v>0</v>
      </c>
      <c r="J9" s="322">
        <v>0</v>
      </c>
      <c r="K9" s="322">
        <v>0</v>
      </c>
      <c r="L9" s="322">
        <v>0</v>
      </c>
      <c r="M9" s="322">
        <v>0</v>
      </c>
      <c r="N9" s="322">
        <v>0</v>
      </c>
      <c r="O9" s="322">
        <v>0</v>
      </c>
      <c r="P9" s="322">
        <v>0</v>
      </c>
      <c r="Q9" s="322">
        <v>0</v>
      </c>
      <c r="R9" s="329">
        <f t="shared" si="0"/>
        <v>0</v>
      </c>
    </row>
    <row r="10" spans="1:18" ht="20.100000000000001" customHeight="1" x14ac:dyDescent="0.25">
      <c r="A10" s="173" t="s">
        <v>166</v>
      </c>
      <c r="B10" s="322">
        <v>24</v>
      </c>
      <c r="C10" s="322">
        <v>80</v>
      </c>
      <c r="D10" s="322">
        <v>279.66000000000003</v>
      </c>
      <c r="E10" s="322">
        <v>184.31000000000003</v>
      </c>
      <c r="F10" s="322">
        <v>1178.67</v>
      </c>
      <c r="G10" s="322">
        <v>7748.01</v>
      </c>
      <c r="H10" s="322">
        <v>12866.050000000001</v>
      </c>
      <c r="I10" s="322">
        <v>10999.130000000001</v>
      </c>
      <c r="J10" s="322">
        <v>3937.2100000000005</v>
      </c>
      <c r="K10" s="322">
        <v>11770.45</v>
      </c>
      <c r="L10" s="322">
        <v>7898.37</v>
      </c>
      <c r="M10" s="322">
        <v>3407.8599999999997</v>
      </c>
      <c r="N10" s="322">
        <v>11151.48</v>
      </c>
      <c r="O10" s="322">
        <v>4232.4699999999993</v>
      </c>
      <c r="P10" s="322"/>
      <c r="Q10" s="322">
        <v>73730.14</v>
      </c>
      <c r="R10" s="329">
        <f t="shared" si="0"/>
        <v>149487.81</v>
      </c>
    </row>
    <row r="11" spans="1:18" ht="20.100000000000001" customHeight="1" x14ac:dyDescent="0.25">
      <c r="A11" s="173" t="s">
        <v>167</v>
      </c>
      <c r="B11" s="322"/>
      <c r="C11" s="322"/>
      <c r="D11" s="322"/>
      <c r="E11" s="322">
        <v>0</v>
      </c>
      <c r="F11" s="322"/>
      <c r="G11" s="322">
        <v>0</v>
      </c>
      <c r="H11" s="322">
        <v>0</v>
      </c>
      <c r="I11" s="322">
        <v>0</v>
      </c>
      <c r="J11" s="322">
        <v>0</v>
      </c>
      <c r="K11" s="322">
        <v>0</v>
      </c>
      <c r="L11" s="322"/>
      <c r="M11" s="322">
        <v>0</v>
      </c>
      <c r="N11" s="322">
        <v>0</v>
      </c>
      <c r="O11" s="322"/>
      <c r="P11" s="322">
        <v>0</v>
      </c>
      <c r="Q11" s="322">
        <v>0</v>
      </c>
      <c r="R11" s="329">
        <f t="shared" si="0"/>
        <v>0</v>
      </c>
    </row>
    <row r="12" spans="1:18" ht="20.100000000000001" customHeight="1" x14ac:dyDescent="0.25">
      <c r="A12" s="173" t="s">
        <v>168</v>
      </c>
      <c r="B12" s="322"/>
      <c r="C12" s="322"/>
      <c r="D12" s="322"/>
      <c r="E12" s="322"/>
      <c r="F12" s="322">
        <v>0</v>
      </c>
      <c r="G12" s="322"/>
      <c r="H12" s="322"/>
      <c r="I12" s="322"/>
      <c r="J12" s="322"/>
      <c r="K12" s="322"/>
      <c r="L12" s="322"/>
      <c r="M12" s="322">
        <v>0</v>
      </c>
      <c r="N12" s="322">
        <v>0</v>
      </c>
      <c r="O12" s="322"/>
      <c r="P12" s="322"/>
      <c r="Q12" s="322"/>
      <c r="R12" s="329">
        <f t="shared" si="0"/>
        <v>0</v>
      </c>
    </row>
    <row r="13" spans="1:18" ht="20.100000000000001" customHeight="1" x14ac:dyDescent="0.25">
      <c r="A13" s="173" t="s">
        <v>169</v>
      </c>
      <c r="B13" s="322">
        <v>0</v>
      </c>
      <c r="C13" s="322">
        <v>0</v>
      </c>
      <c r="D13" s="322">
        <v>0</v>
      </c>
      <c r="E13" s="322">
        <v>0</v>
      </c>
      <c r="F13" s="322">
        <v>0</v>
      </c>
      <c r="G13" s="322">
        <v>0</v>
      </c>
      <c r="H13" s="322">
        <v>0</v>
      </c>
      <c r="I13" s="322">
        <v>0</v>
      </c>
      <c r="J13" s="322">
        <v>0</v>
      </c>
      <c r="K13" s="322">
        <v>0</v>
      </c>
      <c r="L13" s="322"/>
      <c r="M13" s="322">
        <v>0</v>
      </c>
      <c r="N13" s="322">
        <v>0</v>
      </c>
      <c r="O13" s="322"/>
      <c r="P13" s="322"/>
      <c r="Q13" s="322">
        <v>0</v>
      </c>
      <c r="R13" s="329">
        <f t="shared" si="0"/>
        <v>0</v>
      </c>
    </row>
    <row r="14" spans="1:18" ht="20.100000000000001" customHeight="1" x14ac:dyDescent="0.25">
      <c r="A14" s="125" t="s">
        <v>170</v>
      </c>
      <c r="B14" s="322">
        <v>23712.79</v>
      </c>
      <c r="C14" s="322">
        <v>46045.85</v>
      </c>
      <c r="D14" s="322">
        <v>80937.650000000009</v>
      </c>
      <c r="E14" s="322">
        <v>51355.56</v>
      </c>
      <c r="F14" s="322">
        <v>88877.810000000012</v>
      </c>
      <c r="G14" s="322">
        <v>161311.01</v>
      </c>
      <c r="H14" s="322">
        <v>138421.76999999996</v>
      </c>
      <c r="I14" s="322">
        <v>151503.21999999997</v>
      </c>
      <c r="J14" s="322">
        <v>58350.85</v>
      </c>
      <c r="K14" s="322">
        <v>148786.11999999997</v>
      </c>
      <c r="L14" s="322">
        <v>100385.87</v>
      </c>
      <c r="M14" s="322">
        <v>41124.959999999999</v>
      </c>
      <c r="N14" s="322">
        <v>120641.61</v>
      </c>
      <c r="O14" s="322">
        <v>24469.630000000005</v>
      </c>
      <c r="P14" s="322">
        <v>20818.570000000003</v>
      </c>
      <c r="Q14" s="322">
        <v>748512.42000000016</v>
      </c>
      <c r="R14" s="329">
        <f t="shared" si="0"/>
        <v>2005255.6900000004</v>
      </c>
    </row>
    <row r="15" spans="1:18" ht="20.100000000000001" customHeight="1" x14ac:dyDescent="0.25">
      <c r="A15" s="125" t="s">
        <v>306</v>
      </c>
      <c r="B15" s="322">
        <v>11285.98</v>
      </c>
      <c r="C15" s="322">
        <v>21324.14</v>
      </c>
      <c r="D15" s="322">
        <v>57705.71</v>
      </c>
      <c r="E15" s="322">
        <v>41290.080000000009</v>
      </c>
      <c r="F15" s="322">
        <v>63994.749999999993</v>
      </c>
      <c r="G15" s="322">
        <v>107215.06</v>
      </c>
      <c r="H15" s="322">
        <v>55048.259999999995</v>
      </c>
      <c r="I15" s="322">
        <v>135278.53999999995</v>
      </c>
      <c r="J15" s="322">
        <v>34679.83</v>
      </c>
      <c r="K15" s="322">
        <v>101452.48</v>
      </c>
      <c r="L15" s="322">
        <v>100321.03</v>
      </c>
      <c r="M15" s="322">
        <v>35749.100000000006</v>
      </c>
      <c r="N15" s="322">
        <v>100100.33</v>
      </c>
      <c r="O15" s="322">
        <v>11653</v>
      </c>
      <c r="P15" s="322">
        <v>21997.309999999998</v>
      </c>
      <c r="Q15" s="322"/>
      <c r="R15" s="329">
        <f t="shared" si="0"/>
        <v>899095.59999999986</v>
      </c>
    </row>
    <row r="16" spans="1:18" ht="20.100000000000001" customHeight="1" x14ac:dyDescent="0.25">
      <c r="A16" s="125" t="s">
        <v>307</v>
      </c>
      <c r="B16" s="322">
        <v>0</v>
      </c>
      <c r="C16" s="322">
        <v>0</v>
      </c>
      <c r="D16" s="322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0</v>
      </c>
      <c r="P16" s="322">
        <v>0</v>
      </c>
      <c r="Q16" s="322">
        <v>0</v>
      </c>
      <c r="R16" s="329">
        <f t="shared" si="0"/>
        <v>0</v>
      </c>
    </row>
    <row r="17" spans="1:18" ht="20.100000000000001" customHeight="1" x14ac:dyDescent="0.25">
      <c r="A17" s="173" t="s">
        <v>177</v>
      </c>
      <c r="B17" s="322"/>
      <c r="C17" s="322">
        <v>0</v>
      </c>
      <c r="D17" s="322">
        <v>0</v>
      </c>
      <c r="E17" s="322">
        <v>0</v>
      </c>
      <c r="F17" s="322">
        <v>0</v>
      </c>
      <c r="G17" s="322">
        <v>0</v>
      </c>
      <c r="H17" s="322">
        <v>0</v>
      </c>
      <c r="I17" s="322"/>
      <c r="J17" s="322"/>
      <c r="K17" s="322"/>
      <c r="L17" s="322"/>
      <c r="M17" s="322"/>
      <c r="N17" s="322"/>
      <c r="O17" s="322"/>
      <c r="P17" s="322"/>
      <c r="Q17" s="322">
        <v>0</v>
      </c>
      <c r="R17" s="329">
        <f t="shared" si="0"/>
        <v>0</v>
      </c>
    </row>
    <row r="18" spans="1:18" ht="20.100000000000001" customHeight="1" x14ac:dyDescent="0.25">
      <c r="A18" s="194" t="s">
        <v>398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9">
        <f t="shared" si="0"/>
        <v>0</v>
      </c>
    </row>
    <row r="19" spans="1:18" ht="20.100000000000001" customHeight="1" x14ac:dyDescent="0.25">
      <c r="A19" s="231" t="s">
        <v>22</v>
      </c>
      <c r="B19" s="330">
        <f>SUM(B5:B18)</f>
        <v>67991.94</v>
      </c>
      <c r="C19" s="330">
        <f t="shared" ref="C19:Q19" si="1">SUM(C5:C18)</f>
        <v>127779.90999999999</v>
      </c>
      <c r="D19" s="330">
        <f t="shared" si="1"/>
        <v>260478.72999999998</v>
      </c>
      <c r="E19" s="330">
        <f t="shared" si="1"/>
        <v>169615.03000000003</v>
      </c>
      <c r="F19" s="330">
        <f t="shared" si="1"/>
        <v>342654.47000000003</v>
      </c>
      <c r="G19" s="330">
        <f t="shared" si="1"/>
        <v>674261.48</v>
      </c>
      <c r="H19" s="330">
        <f t="shared" si="1"/>
        <v>419806.08999999997</v>
      </c>
      <c r="I19" s="330">
        <f t="shared" si="1"/>
        <v>573538.09</v>
      </c>
      <c r="J19" s="330">
        <f t="shared" si="1"/>
        <v>194363.99</v>
      </c>
      <c r="K19" s="330">
        <f t="shared" si="1"/>
        <v>584252.10999999987</v>
      </c>
      <c r="L19" s="330">
        <f t="shared" si="1"/>
        <v>421423.94000000006</v>
      </c>
      <c r="M19" s="330">
        <f t="shared" si="1"/>
        <v>165564.99999999997</v>
      </c>
      <c r="N19" s="330">
        <f t="shared" si="1"/>
        <v>432798.36000000004</v>
      </c>
      <c r="O19" s="330">
        <f t="shared" si="1"/>
        <v>66357.760000000009</v>
      </c>
      <c r="P19" s="330">
        <f t="shared" si="1"/>
        <v>77202.710000000006</v>
      </c>
      <c r="Q19" s="330">
        <f t="shared" si="1"/>
        <v>2259036.15</v>
      </c>
      <c r="R19" s="329">
        <f t="shared" si="0"/>
        <v>6837125.7599999998</v>
      </c>
    </row>
    <row r="20" spans="1:18" ht="13.5" customHeight="1" x14ac:dyDescent="0.25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1:18" ht="15" customHeight="1" x14ac:dyDescent="0.25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</row>
    <row r="22" spans="1:18" ht="15" x14ac:dyDescent="0.25">
      <c r="A22" s="187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</row>
    <row r="23" spans="1:18" ht="15" x14ac:dyDescent="0.25">
      <c r="A23" s="187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</row>
    <row r="24" spans="1:18" ht="15" x14ac:dyDescent="0.25">
      <c r="A24" s="187"/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</row>
    <row r="25" spans="1:18" ht="15" x14ac:dyDescent="0.25">
      <c r="A25" s="187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</row>
    <row r="26" spans="1:18" ht="15" x14ac:dyDescent="0.25">
      <c r="A26" s="187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</row>
    <row r="27" spans="1:18" ht="15" x14ac:dyDescent="0.25">
      <c r="A27" s="187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</row>
    <row r="28" spans="1:18" ht="15" x14ac:dyDescent="0.25">
      <c r="A28" s="187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</row>
    <row r="29" spans="1:18" ht="15" x14ac:dyDescent="0.25">
      <c r="A29" s="187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</row>
    <row r="30" spans="1:18" ht="15" x14ac:dyDescent="0.25">
      <c r="A30" s="187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</row>
    <row r="31" spans="1:18" ht="15" x14ac:dyDescent="0.25">
      <c r="A31" s="187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</row>
    <row r="32" spans="1:18" ht="15" x14ac:dyDescent="0.25">
      <c r="A32" s="187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</row>
    <row r="33" spans="1:18" ht="15" x14ac:dyDescent="0.25">
      <c r="A33" s="187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</row>
  </sheetData>
  <pageMargins left="0.7" right="0.7" top="0.75" bottom="0.75" header="0.3" footer="0.3"/>
  <pageSetup paperSize="14" scale="5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R22"/>
  <sheetViews>
    <sheetView zoomScale="70" zoomScaleNormal="70" workbookViewId="0">
      <selection activeCell="M39" sqref="M39"/>
    </sheetView>
  </sheetViews>
  <sheetFormatPr baseColWidth="10" defaultRowHeight="13.5" x14ac:dyDescent="0.25"/>
  <cols>
    <col min="1" max="1" width="31.42578125" style="8" customWidth="1"/>
    <col min="2" max="2" width="15.42578125" style="8" customWidth="1"/>
    <col min="3" max="3" width="12.7109375" style="8" customWidth="1"/>
    <col min="4" max="4" width="16" style="8" bestFit="1" customWidth="1"/>
    <col min="5" max="5" width="12.42578125" style="8" customWidth="1"/>
    <col min="6" max="7" width="14.140625" style="8" customWidth="1"/>
    <col min="8" max="8" width="15.7109375" style="8" customWidth="1"/>
    <col min="9" max="10" width="11.28515625" style="8" customWidth="1"/>
    <col min="11" max="11" width="12.42578125" style="8" customWidth="1"/>
    <col min="12" max="14" width="13.28515625" style="8" customWidth="1"/>
    <col min="15" max="15" width="21.140625" style="8" customWidth="1"/>
    <col min="16" max="16" width="17.85546875" style="8" customWidth="1"/>
    <col min="17" max="17" width="17.5703125" style="8" customWidth="1"/>
    <col min="18" max="18" width="13.42578125" style="8" customWidth="1"/>
    <col min="19" max="16384" width="11.42578125" style="8"/>
  </cols>
  <sheetData>
    <row r="1" spans="1:18" ht="13.5" customHeight="1" x14ac:dyDescent="0.25">
      <c r="A1" s="70" t="s">
        <v>472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70" t="s">
        <v>116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42" customHeight="1" x14ac:dyDescent="0.25">
      <c r="A4" s="167" t="s">
        <v>101</v>
      </c>
      <c r="B4" s="168" t="s">
        <v>191</v>
      </c>
      <c r="C4" s="168" t="s">
        <v>192</v>
      </c>
      <c r="D4" s="168" t="s">
        <v>193</v>
      </c>
      <c r="E4" s="168" t="s">
        <v>194</v>
      </c>
      <c r="F4" s="168" t="s">
        <v>195</v>
      </c>
      <c r="G4" s="168" t="s">
        <v>196</v>
      </c>
      <c r="H4" s="168" t="s">
        <v>197</v>
      </c>
      <c r="I4" s="168" t="s">
        <v>198</v>
      </c>
      <c r="J4" s="168" t="s">
        <v>406</v>
      </c>
      <c r="K4" s="168" t="s">
        <v>199</v>
      </c>
      <c r="L4" s="168" t="s">
        <v>200</v>
      </c>
      <c r="M4" s="168" t="s">
        <v>201</v>
      </c>
      <c r="N4" s="168" t="s">
        <v>202</v>
      </c>
      <c r="O4" s="168" t="s">
        <v>203</v>
      </c>
      <c r="P4" s="168" t="s">
        <v>204</v>
      </c>
      <c r="Q4" s="168" t="s">
        <v>35</v>
      </c>
      <c r="R4" s="31" t="s">
        <v>22</v>
      </c>
    </row>
    <row r="5" spans="1:18" ht="20.100000000000001" customHeight="1" x14ac:dyDescent="0.25">
      <c r="A5" s="173" t="s">
        <v>162</v>
      </c>
      <c r="B5" s="322">
        <v>0</v>
      </c>
      <c r="C5" s="322">
        <v>0</v>
      </c>
      <c r="D5" s="322">
        <v>0</v>
      </c>
      <c r="E5" s="322">
        <v>0</v>
      </c>
      <c r="F5" s="322">
        <v>0</v>
      </c>
      <c r="G5" s="322">
        <v>0</v>
      </c>
      <c r="H5" s="322">
        <v>0</v>
      </c>
      <c r="I5" s="322">
        <v>42</v>
      </c>
      <c r="J5" s="322">
        <v>0</v>
      </c>
      <c r="K5" s="322">
        <v>0</v>
      </c>
      <c r="L5" s="322">
        <v>0</v>
      </c>
      <c r="M5" s="322">
        <v>0</v>
      </c>
      <c r="N5" s="322">
        <v>0</v>
      </c>
      <c r="O5" s="322">
        <v>0</v>
      </c>
      <c r="P5" s="322">
        <v>0</v>
      </c>
      <c r="Q5" s="322">
        <v>0</v>
      </c>
      <c r="R5" s="324">
        <f>SUM(B5:Q5)</f>
        <v>42</v>
      </c>
    </row>
    <row r="6" spans="1:18" ht="20.100000000000001" customHeight="1" x14ac:dyDescent="0.25">
      <c r="A6" s="173" t="s">
        <v>163</v>
      </c>
      <c r="B6" s="322">
        <v>0</v>
      </c>
      <c r="C6" s="322">
        <v>0</v>
      </c>
      <c r="D6" s="322">
        <v>0</v>
      </c>
      <c r="E6" s="322">
        <v>0</v>
      </c>
      <c r="F6" s="322">
        <v>0</v>
      </c>
      <c r="G6" s="322">
        <v>0</v>
      </c>
      <c r="H6" s="322">
        <v>0</v>
      </c>
      <c r="I6" s="322">
        <v>0</v>
      </c>
      <c r="J6" s="322">
        <v>0</v>
      </c>
      <c r="K6" s="322">
        <v>0</v>
      </c>
      <c r="L6" s="322">
        <v>0</v>
      </c>
      <c r="M6" s="322">
        <v>0</v>
      </c>
      <c r="N6" s="322">
        <v>0</v>
      </c>
      <c r="O6" s="322">
        <v>0</v>
      </c>
      <c r="P6" s="322">
        <v>0</v>
      </c>
      <c r="Q6" s="322">
        <v>0</v>
      </c>
      <c r="R6" s="324">
        <f t="shared" ref="R6:R19" si="0">SUM(B6:Q6)</f>
        <v>0</v>
      </c>
    </row>
    <row r="7" spans="1:18" ht="20.100000000000001" customHeight="1" x14ac:dyDescent="0.25">
      <c r="A7" s="173" t="s">
        <v>164</v>
      </c>
      <c r="B7" s="322">
        <v>0</v>
      </c>
      <c r="C7" s="322">
        <v>0</v>
      </c>
      <c r="D7" s="322">
        <v>0</v>
      </c>
      <c r="E7" s="322">
        <v>0</v>
      </c>
      <c r="F7" s="322">
        <v>0</v>
      </c>
      <c r="G7" s="322">
        <v>0</v>
      </c>
      <c r="H7" s="322">
        <v>0</v>
      </c>
      <c r="I7" s="322">
        <v>0</v>
      </c>
      <c r="J7" s="322">
        <v>0</v>
      </c>
      <c r="K7" s="322">
        <v>0</v>
      </c>
      <c r="L7" s="322">
        <v>0</v>
      </c>
      <c r="M7" s="322">
        <v>0</v>
      </c>
      <c r="N7" s="322">
        <v>0</v>
      </c>
      <c r="O7" s="322">
        <v>0</v>
      </c>
      <c r="P7" s="322">
        <v>0</v>
      </c>
      <c r="Q7" s="322">
        <v>0</v>
      </c>
      <c r="R7" s="324">
        <f t="shared" si="0"/>
        <v>0</v>
      </c>
    </row>
    <row r="8" spans="1:18" ht="20.100000000000001" customHeight="1" x14ac:dyDescent="0.25">
      <c r="A8" s="173" t="s">
        <v>186</v>
      </c>
      <c r="B8" s="322">
        <v>0</v>
      </c>
      <c r="C8" s="322">
        <v>0</v>
      </c>
      <c r="D8" s="322">
        <v>0</v>
      </c>
      <c r="E8" s="322">
        <v>0</v>
      </c>
      <c r="F8" s="322">
        <v>0</v>
      </c>
      <c r="G8" s="322">
        <v>0</v>
      </c>
      <c r="H8" s="322">
        <v>0</v>
      </c>
      <c r="I8" s="322">
        <v>0</v>
      </c>
      <c r="J8" s="322">
        <v>0</v>
      </c>
      <c r="K8" s="322">
        <v>0</v>
      </c>
      <c r="L8" s="322">
        <v>0</v>
      </c>
      <c r="M8" s="322">
        <v>0</v>
      </c>
      <c r="N8" s="322">
        <v>0</v>
      </c>
      <c r="O8" s="322">
        <v>0</v>
      </c>
      <c r="P8" s="322">
        <v>0</v>
      </c>
      <c r="Q8" s="322">
        <v>0</v>
      </c>
      <c r="R8" s="324">
        <f t="shared" si="0"/>
        <v>0</v>
      </c>
    </row>
    <row r="9" spans="1:18" ht="20.100000000000001" customHeight="1" x14ac:dyDescent="0.25">
      <c r="A9" s="173" t="s">
        <v>165</v>
      </c>
      <c r="B9" s="322">
        <v>0</v>
      </c>
      <c r="C9" s="322">
        <v>0</v>
      </c>
      <c r="D9" s="322">
        <v>0</v>
      </c>
      <c r="E9" s="322">
        <v>0</v>
      </c>
      <c r="F9" s="322">
        <v>0</v>
      </c>
      <c r="G9" s="322">
        <v>0</v>
      </c>
      <c r="H9" s="322">
        <v>0</v>
      </c>
      <c r="I9" s="322">
        <v>0</v>
      </c>
      <c r="J9" s="322">
        <v>0</v>
      </c>
      <c r="K9" s="322">
        <v>0</v>
      </c>
      <c r="L9" s="322">
        <v>0</v>
      </c>
      <c r="M9" s="322">
        <v>0</v>
      </c>
      <c r="N9" s="322">
        <v>0</v>
      </c>
      <c r="O9" s="322">
        <v>0</v>
      </c>
      <c r="P9" s="322">
        <v>0</v>
      </c>
      <c r="Q9" s="322">
        <v>0</v>
      </c>
      <c r="R9" s="324">
        <f t="shared" si="0"/>
        <v>0</v>
      </c>
    </row>
    <row r="10" spans="1:18" ht="20.100000000000001" customHeight="1" x14ac:dyDescent="0.25">
      <c r="A10" s="173" t="s">
        <v>166</v>
      </c>
      <c r="B10" s="322">
        <v>0</v>
      </c>
      <c r="C10" s="322">
        <v>0</v>
      </c>
      <c r="D10" s="322">
        <v>0</v>
      </c>
      <c r="E10" s="322">
        <v>0</v>
      </c>
      <c r="F10" s="322">
        <v>0</v>
      </c>
      <c r="G10" s="322">
        <v>0</v>
      </c>
      <c r="H10" s="322">
        <v>0</v>
      </c>
      <c r="I10" s="322">
        <v>0</v>
      </c>
      <c r="J10" s="322">
        <v>0</v>
      </c>
      <c r="K10" s="322">
        <v>0</v>
      </c>
      <c r="L10" s="322">
        <v>0</v>
      </c>
      <c r="M10" s="322">
        <v>0</v>
      </c>
      <c r="N10" s="322">
        <v>0</v>
      </c>
      <c r="O10" s="322">
        <v>0</v>
      </c>
      <c r="P10" s="322"/>
      <c r="Q10" s="322">
        <v>0</v>
      </c>
      <c r="R10" s="324">
        <f t="shared" si="0"/>
        <v>0</v>
      </c>
    </row>
    <row r="11" spans="1:18" ht="20.100000000000001" customHeight="1" x14ac:dyDescent="0.25">
      <c r="A11" s="173" t="s">
        <v>167</v>
      </c>
      <c r="B11" s="322"/>
      <c r="C11" s="322"/>
      <c r="D11" s="322"/>
      <c r="E11" s="322">
        <v>0</v>
      </c>
      <c r="F11" s="322"/>
      <c r="G11" s="322">
        <v>0</v>
      </c>
      <c r="H11" s="322">
        <v>0</v>
      </c>
      <c r="I11" s="322">
        <v>0</v>
      </c>
      <c r="J11" s="322">
        <v>0</v>
      </c>
      <c r="K11" s="322">
        <v>0</v>
      </c>
      <c r="L11" s="322"/>
      <c r="M11" s="322">
        <v>0</v>
      </c>
      <c r="N11" s="322">
        <v>0</v>
      </c>
      <c r="O11" s="322"/>
      <c r="P11" s="322">
        <v>0</v>
      </c>
      <c r="Q11" s="322">
        <v>0</v>
      </c>
      <c r="R11" s="324">
        <f t="shared" si="0"/>
        <v>0</v>
      </c>
    </row>
    <row r="12" spans="1:18" ht="20.100000000000001" customHeight="1" x14ac:dyDescent="0.25">
      <c r="A12" s="173" t="s">
        <v>168</v>
      </c>
      <c r="B12" s="322"/>
      <c r="C12" s="322"/>
      <c r="D12" s="322"/>
      <c r="E12" s="322"/>
      <c r="F12" s="322">
        <v>0</v>
      </c>
      <c r="G12" s="322"/>
      <c r="H12" s="322"/>
      <c r="I12" s="322"/>
      <c r="J12" s="322"/>
      <c r="K12" s="322"/>
      <c r="L12" s="322"/>
      <c r="M12" s="322">
        <v>0</v>
      </c>
      <c r="N12" s="322">
        <v>0</v>
      </c>
      <c r="O12" s="322"/>
      <c r="P12" s="322"/>
      <c r="Q12" s="322"/>
      <c r="R12" s="324">
        <f t="shared" si="0"/>
        <v>0</v>
      </c>
    </row>
    <row r="13" spans="1:18" ht="20.100000000000001" customHeight="1" x14ac:dyDescent="0.25">
      <c r="A13" s="173" t="s">
        <v>169</v>
      </c>
      <c r="B13" s="322">
        <v>0</v>
      </c>
      <c r="C13" s="322">
        <v>0</v>
      </c>
      <c r="D13" s="322">
        <v>0</v>
      </c>
      <c r="E13" s="322">
        <v>0</v>
      </c>
      <c r="F13" s="322">
        <v>0</v>
      </c>
      <c r="G13" s="322">
        <v>0</v>
      </c>
      <c r="H13" s="322">
        <v>0</v>
      </c>
      <c r="I13" s="322">
        <v>0</v>
      </c>
      <c r="J13" s="322">
        <v>0</v>
      </c>
      <c r="K13" s="322">
        <v>0</v>
      </c>
      <c r="L13" s="322"/>
      <c r="M13" s="322">
        <v>0</v>
      </c>
      <c r="N13" s="322">
        <v>0</v>
      </c>
      <c r="O13" s="322"/>
      <c r="P13" s="322"/>
      <c r="Q13" s="322">
        <v>0</v>
      </c>
      <c r="R13" s="324">
        <f t="shared" si="0"/>
        <v>0</v>
      </c>
    </row>
    <row r="14" spans="1:18" ht="20.100000000000001" customHeight="1" x14ac:dyDescent="0.25">
      <c r="A14" s="125" t="s">
        <v>170</v>
      </c>
      <c r="B14" s="322">
        <v>0</v>
      </c>
      <c r="C14" s="322">
        <v>0</v>
      </c>
      <c r="D14" s="322">
        <v>0</v>
      </c>
      <c r="E14" s="322">
        <v>0</v>
      </c>
      <c r="F14" s="322">
        <v>0</v>
      </c>
      <c r="G14" s="322">
        <v>0</v>
      </c>
      <c r="H14" s="322">
        <v>0</v>
      </c>
      <c r="I14" s="322">
        <v>0</v>
      </c>
      <c r="J14" s="322">
        <v>0</v>
      </c>
      <c r="K14" s="322">
        <v>0</v>
      </c>
      <c r="L14" s="322">
        <v>0</v>
      </c>
      <c r="M14" s="322">
        <v>0</v>
      </c>
      <c r="N14" s="322">
        <v>0</v>
      </c>
      <c r="O14" s="322">
        <v>0</v>
      </c>
      <c r="P14" s="322">
        <v>0</v>
      </c>
      <c r="Q14" s="322">
        <v>287.90999999999997</v>
      </c>
      <c r="R14" s="324">
        <f t="shared" si="0"/>
        <v>287.90999999999997</v>
      </c>
    </row>
    <row r="15" spans="1:18" ht="20.100000000000001" customHeight="1" x14ac:dyDescent="0.25">
      <c r="A15" s="125" t="s">
        <v>306</v>
      </c>
      <c r="B15" s="322">
        <v>0</v>
      </c>
      <c r="C15" s="322">
        <v>0</v>
      </c>
      <c r="D15" s="322">
        <v>17.46</v>
      </c>
      <c r="E15" s="322">
        <v>4.22</v>
      </c>
      <c r="F15" s="322">
        <v>0</v>
      </c>
      <c r="G15" s="322">
        <v>0</v>
      </c>
      <c r="H15" s="322">
        <v>0</v>
      </c>
      <c r="I15" s="322">
        <v>44</v>
      </c>
      <c r="J15" s="322">
        <v>115</v>
      </c>
      <c r="K15" s="322">
        <v>1736.85</v>
      </c>
      <c r="L15" s="322">
        <v>0</v>
      </c>
      <c r="M15" s="322">
        <v>0</v>
      </c>
      <c r="N15" s="322">
        <v>0</v>
      </c>
      <c r="O15" s="322">
        <v>0</v>
      </c>
      <c r="P15" s="322">
        <v>0</v>
      </c>
      <c r="Q15" s="322"/>
      <c r="R15" s="324">
        <f t="shared" si="0"/>
        <v>1917.53</v>
      </c>
    </row>
    <row r="16" spans="1:18" ht="20.100000000000001" customHeight="1" x14ac:dyDescent="0.25">
      <c r="A16" s="125" t="s">
        <v>307</v>
      </c>
      <c r="B16" s="322">
        <v>0</v>
      </c>
      <c r="C16" s="322">
        <v>0</v>
      </c>
      <c r="D16" s="322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0</v>
      </c>
      <c r="P16" s="322">
        <v>0</v>
      </c>
      <c r="Q16" s="322">
        <v>0</v>
      </c>
      <c r="R16" s="324">
        <f t="shared" si="0"/>
        <v>0</v>
      </c>
    </row>
    <row r="17" spans="1:18" ht="20.100000000000001" customHeight="1" x14ac:dyDescent="0.25">
      <c r="A17" s="173" t="s">
        <v>177</v>
      </c>
      <c r="B17" s="322"/>
      <c r="C17" s="322">
        <v>0</v>
      </c>
      <c r="D17" s="322">
        <v>0</v>
      </c>
      <c r="E17" s="322">
        <v>0</v>
      </c>
      <c r="F17" s="322">
        <v>0</v>
      </c>
      <c r="G17" s="322">
        <v>0</v>
      </c>
      <c r="H17" s="322">
        <v>0</v>
      </c>
      <c r="I17" s="322"/>
      <c r="J17" s="322"/>
      <c r="K17" s="322"/>
      <c r="L17" s="322"/>
      <c r="M17" s="322"/>
      <c r="N17" s="322"/>
      <c r="O17" s="322"/>
      <c r="P17" s="322"/>
      <c r="Q17" s="322">
        <v>0</v>
      </c>
      <c r="R17" s="324">
        <f t="shared" si="0"/>
        <v>0</v>
      </c>
    </row>
    <row r="18" spans="1:18" ht="20.100000000000001" customHeight="1" x14ac:dyDescent="0.25">
      <c r="A18" s="194" t="s">
        <v>398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4">
        <f t="shared" si="0"/>
        <v>0</v>
      </c>
    </row>
    <row r="19" spans="1:18" ht="20.100000000000001" customHeight="1" x14ac:dyDescent="0.25">
      <c r="A19" s="231" t="s">
        <v>22</v>
      </c>
      <c r="B19" s="332">
        <f>SUM(B5:B18)</f>
        <v>0</v>
      </c>
      <c r="C19" s="332">
        <f t="shared" ref="C19:Q19" si="1">SUM(C5:C18)</f>
        <v>0</v>
      </c>
      <c r="D19" s="332">
        <f t="shared" si="1"/>
        <v>17.46</v>
      </c>
      <c r="E19" s="332">
        <f t="shared" si="1"/>
        <v>4.22</v>
      </c>
      <c r="F19" s="332">
        <f t="shared" si="1"/>
        <v>0</v>
      </c>
      <c r="G19" s="332">
        <f t="shared" si="1"/>
        <v>0</v>
      </c>
      <c r="H19" s="332">
        <f t="shared" si="1"/>
        <v>0</v>
      </c>
      <c r="I19" s="332">
        <f t="shared" si="1"/>
        <v>86</v>
      </c>
      <c r="J19" s="332">
        <f t="shared" si="1"/>
        <v>115</v>
      </c>
      <c r="K19" s="332">
        <f t="shared" si="1"/>
        <v>1736.85</v>
      </c>
      <c r="L19" s="332">
        <f t="shared" si="1"/>
        <v>0</v>
      </c>
      <c r="M19" s="332">
        <f t="shared" si="1"/>
        <v>0</v>
      </c>
      <c r="N19" s="332">
        <f t="shared" si="1"/>
        <v>0</v>
      </c>
      <c r="O19" s="332">
        <f t="shared" si="1"/>
        <v>0</v>
      </c>
      <c r="P19" s="332">
        <f t="shared" si="1"/>
        <v>0</v>
      </c>
      <c r="Q19" s="332">
        <f t="shared" si="1"/>
        <v>287.90999999999997</v>
      </c>
      <c r="R19" s="324">
        <f t="shared" si="0"/>
        <v>2247.44</v>
      </c>
    </row>
    <row r="20" spans="1:18" ht="13.5" customHeight="1" x14ac:dyDescent="0.25">
      <c r="A20" s="2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</row>
    <row r="21" spans="1:18" ht="15" customHeight="1" x14ac:dyDescent="0.25">
      <c r="A21" s="20" t="s">
        <v>125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</row>
    <row r="22" spans="1:18" ht="1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</sheetData>
  <pageMargins left="0.7" right="0.7" top="0.75" bottom="0.75" header="0.3" footer="0.3"/>
  <pageSetup paperSize="14" scale="5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R29"/>
  <sheetViews>
    <sheetView zoomScaleNormal="100" workbookViewId="0">
      <selection activeCell="M39" sqref="M39"/>
    </sheetView>
  </sheetViews>
  <sheetFormatPr baseColWidth="10" defaultRowHeight="13.5" x14ac:dyDescent="0.25"/>
  <cols>
    <col min="1" max="1" width="31" style="8" customWidth="1"/>
    <col min="2" max="2" width="14.7109375" style="8" customWidth="1"/>
    <col min="3" max="3" width="15.7109375" style="8" customWidth="1"/>
    <col min="4" max="5" width="15.42578125" style="8" customWidth="1"/>
    <col min="6" max="6" width="14" style="8" customWidth="1"/>
    <col min="7" max="7" width="15.85546875" style="8" customWidth="1"/>
    <col min="8" max="8" width="16.5703125" style="8" customWidth="1"/>
    <col min="9" max="10" width="14.85546875" style="8" customWidth="1"/>
    <col min="11" max="11" width="15.85546875" style="8" customWidth="1"/>
    <col min="12" max="12" width="14.5703125" style="8" customWidth="1"/>
    <col min="13" max="13" width="18.5703125" style="8" customWidth="1"/>
    <col min="14" max="14" width="15" style="8" customWidth="1"/>
    <col min="15" max="15" width="18.28515625" style="8" customWidth="1"/>
    <col min="16" max="16" width="18.140625" style="8" customWidth="1"/>
    <col min="17" max="17" width="17.5703125" style="8" customWidth="1"/>
    <col min="18" max="18" width="20.140625" style="8" customWidth="1"/>
    <col min="19" max="16384" width="11.42578125" style="8"/>
  </cols>
  <sheetData>
    <row r="1" spans="1:18" ht="13.5" customHeight="1" x14ac:dyDescent="0.25">
      <c r="A1" s="70" t="s">
        <v>472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70" t="s">
        <v>117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53.25" customHeight="1" x14ac:dyDescent="0.25">
      <c r="A4" s="31" t="s">
        <v>101</v>
      </c>
      <c r="B4" s="31" t="s">
        <v>191</v>
      </c>
      <c r="C4" s="31" t="s">
        <v>192</v>
      </c>
      <c r="D4" s="31" t="s">
        <v>193</v>
      </c>
      <c r="E4" s="31" t="s">
        <v>194</v>
      </c>
      <c r="F4" s="31" t="s">
        <v>195</v>
      </c>
      <c r="G4" s="31" t="s">
        <v>196</v>
      </c>
      <c r="H4" s="31" t="s">
        <v>197</v>
      </c>
      <c r="I4" s="31" t="s">
        <v>198</v>
      </c>
      <c r="J4" s="31" t="s">
        <v>406</v>
      </c>
      <c r="K4" s="31" t="s">
        <v>199</v>
      </c>
      <c r="L4" s="31" t="s">
        <v>200</v>
      </c>
      <c r="M4" s="31" t="s">
        <v>201</v>
      </c>
      <c r="N4" s="31" t="s">
        <v>202</v>
      </c>
      <c r="O4" s="31" t="s">
        <v>203</v>
      </c>
      <c r="P4" s="31" t="s">
        <v>204</v>
      </c>
      <c r="Q4" s="31" t="s">
        <v>112</v>
      </c>
      <c r="R4" s="31" t="s">
        <v>22</v>
      </c>
    </row>
    <row r="5" spans="1:18" ht="20.100000000000001" customHeight="1" x14ac:dyDescent="0.3">
      <c r="A5" s="125" t="s">
        <v>162</v>
      </c>
      <c r="B5" s="333">
        <f>'22'!B5+'23'!B5+'24'!B5+'25'!B5+'26'!B5</f>
        <v>20715.13</v>
      </c>
      <c r="C5" s="333">
        <f>'22'!C5+'23'!C5+'24'!C5+'25'!C5+'26'!C5</f>
        <v>30151.529999999988</v>
      </c>
      <c r="D5" s="333">
        <f>'22'!D5+'23'!D5+'24'!D5+'25'!D5+'26'!D5</f>
        <v>66857.87999999999</v>
      </c>
      <c r="E5" s="333">
        <f>'22'!E5+'23'!E5+'24'!E5+'25'!E5+'26'!E5</f>
        <v>48484.42</v>
      </c>
      <c r="F5" s="333">
        <f>'22'!F5+'23'!F5+'24'!F5+'25'!F5+'26'!F5</f>
        <v>122087.2</v>
      </c>
      <c r="G5" s="333">
        <f>'22'!G5+'23'!G5+'24'!G5+'25'!G5+'26'!G5</f>
        <v>265987.52999999997</v>
      </c>
      <c r="H5" s="333">
        <f>'22'!H5+'23'!H5+'24'!H5+'25'!H5+'26'!H5</f>
        <v>138842.57000000004</v>
      </c>
      <c r="I5" s="333">
        <f>'22'!I5+'23'!I5+'24'!I5+'25'!I5+'26'!I5</f>
        <v>173754.98</v>
      </c>
      <c r="J5" s="333">
        <f>'22'!J5+'23'!J5+'24'!J5+'25'!J5+'26'!J5</f>
        <v>61996.93</v>
      </c>
      <c r="K5" s="333">
        <f>'22'!K5+'23'!K5+'24'!K5+'25'!K5+'26'!K5</f>
        <v>234547.41999999998</v>
      </c>
      <c r="L5" s="333">
        <f>'22'!L5+'23'!L5+'24'!L5+'25'!L5+'26'!L5</f>
        <v>143750.36000000007</v>
      </c>
      <c r="M5" s="333">
        <f>'22'!M5+'23'!M5+'24'!M5+'25'!M5+'26'!M5</f>
        <v>52852.099999999991</v>
      </c>
      <c r="N5" s="333">
        <f>'22'!N5+'23'!N5+'24'!N5+'25'!N5+'26'!N5</f>
        <v>133334.09</v>
      </c>
      <c r="O5" s="333">
        <f>'22'!O5+'23'!O5+'24'!O5+'25'!O5+'26'!O5</f>
        <v>17246.63</v>
      </c>
      <c r="P5" s="333">
        <f>'22'!P5+'23'!P5+'24'!P5+'25'!P5+'26'!P5</f>
        <v>27080.67</v>
      </c>
      <c r="Q5" s="333">
        <f>'22'!Q5+'23'!Q5+'24'!Q5+'25'!Q5+'26'!Q5</f>
        <v>856959.37999999977</v>
      </c>
      <c r="R5" s="329">
        <f>SUM(B5:Q5)</f>
        <v>2394648.8199999998</v>
      </c>
    </row>
    <row r="6" spans="1:18" ht="20.100000000000001" customHeight="1" x14ac:dyDescent="0.3">
      <c r="A6" s="125" t="s">
        <v>163</v>
      </c>
      <c r="B6" s="333">
        <f>'22'!B6+'23'!B6+'24'!B6+'25'!B6+'26'!B6</f>
        <v>7818.81</v>
      </c>
      <c r="C6" s="333">
        <f>'22'!C6+'23'!C6+'24'!C6+'25'!C6+'26'!C6</f>
        <v>20842.589999999993</v>
      </c>
      <c r="D6" s="333">
        <f>'22'!D6+'23'!D6+'24'!D6+'25'!D6+'26'!D6</f>
        <v>40406.159999999982</v>
      </c>
      <c r="E6" s="333">
        <f>'22'!E6+'23'!E6+'24'!E6+'25'!E6+'26'!E6</f>
        <v>17493.660000000007</v>
      </c>
      <c r="F6" s="333">
        <f>'22'!F6+'23'!F6+'24'!F6+'25'!F6+'26'!F6</f>
        <v>43285.760000000002</v>
      </c>
      <c r="G6" s="333">
        <f>'22'!G6+'23'!G6+'24'!G6+'25'!G6+'26'!G6</f>
        <v>105033.71</v>
      </c>
      <c r="H6" s="333">
        <f>'22'!H6+'23'!H6+'24'!H6+'25'!H6+'26'!H6</f>
        <v>56328.369999999995</v>
      </c>
      <c r="I6" s="333">
        <f>'22'!I6+'23'!I6+'24'!I6+'25'!I6+'26'!I6</f>
        <v>87468.34</v>
      </c>
      <c r="J6" s="333">
        <f>'22'!J6+'23'!J6+'24'!J6+'25'!J6+'26'!J6</f>
        <v>30339.800000000003</v>
      </c>
      <c r="K6" s="333">
        <f>'22'!K6+'23'!K6+'24'!K6+'25'!K6+'26'!K6</f>
        <v>78635.499999999985</v>
      </c>
      <c r="L6" s="333">
        <f>'22'!L6+'23'!L6+'24'!L6+'25'!L6+'26'!L6</f>
        <v>46093.719999999994</v>
      </c>
      <c r="M6" s="333">
        <f>'22'!M6+'23'!M6+'24'!M6+'25'!M6+'26'!M6</f>
        <v>22612.659999999996</v>
      </c>
      <c r="N6" s="333">
        <f>'22'!N6+'23'!N6+'24'!N6+'25'!N6+'26'!N6</f>
        <v>44647.3</v>
      </c>
      <c r="O6" s="333">
        <f>'22'!O6+'23'!O6+'24'!O6+'25'!O6+'26'!O6</f>
        <v>4274.68</v>
      </c>
      <c r="P6" s="333">
        <f>'22'!P6+'23'!P6+'24'!P6+'25'!P6+'26'!P6</f>
        <v>5095.4999999999982</v>
      </c>
      <c r="Q6" s="333">
        <f>'22'!Q6+'23'!Q6+'24'!Q6+'25'!Q6+'26'!Q6</f>
        <v>455728.22</v>
      </c>
      <c r="R6" s="329">
        <f t="shared" ref="R6:R19" si="0">SUM(B6:Q6)</f>
        <v>1066104.7800000003</v>
      </c>
    </row>
    <row r="7" spans="1:18" ht="20.100000000000001" customHeight="1" x14ac:dyDescent="0.3">
      <c r="A7" s="125" t="s">
        <v>164</v>
      </c>
      <c r="B7" s="333">
        <f>'22'!B7+'23'!B7+'24'!B7+'25'!B7+'26'!B7</f>
        <v>6692.7899999999981</v>
      </c>
      <c r="C7" s="333">
        <f>'22'!C7+'23'!C7+'24'!C7+'25'!C7+'26'!C7</f>
        <v>9627.8399999999983</v>
      </c>
      <c r="D7" s="333">
        <f>'22'!D7+'23'!D7+'24'!D7+'25'!D7+'26'!D7</f>
        <v>15720.210000000001</v>
      </c>
      <c r="E7" s="333">
        <f>'22'!E7+'23'!E7+'24'!E7+'25'!E7+'26'!E7</f>
        <v>11096.29</v>
      </c>
      <c r="F7" s="333">
        <f>'22'!F7+'23'!F7+'24'!F7+'25'!F7+'26'!F7</f>
        <v>26879.43</v>
      </c>
      <c r="G7" s="333">
        <f>'22'!G7+'23'!G7+'24'!G7+'25'!G7+'26'!G7</f>
        <v>34124.090000000004</v>
      </c>
      <c r="H7" s="333">
        <f>'22'!H7+'23'!H7+'24'!H7+'25'!H7+'26'!H7</f>
        <v>19588.039999999997</v>
      </c>
      <c r="I7" s="333">
        <f>'22'!I7+'23'!I7+'24'!I7+'25'!I7+'26'!I7</f>
        <v>20104.900000000005</v>
      </c>
      <c r="J7" s="333">
        <f>'22'!J7+'23'!J7+'24'!J7+'25'!J7+'26'!J7</f>
        <v>8560.4499999999989</v>
      </c>
      <c r="K7" s="333">
        <f>'22'!K7+'23'!K7+'24'!K7+'25'!K7+'26'!K7</f>
        <v>32121.079999999998</v>
      </c>
      <c r="L7" s="333">
        <f>'22'!L7+'23'!L7+'24'!L7+'25'!L7+'26'!L7</f>
        <v>30123.94</v>
      </c>
      <c r="M7" s="333">
        <f>'22'!M7+'23'!M7+'24'!M7+'25'!M7+'26'!M7</f>
        <v>11827.559999999996</v>
      </c>
      <c r="N7" s="333">
        <f>'22'!N7+'23'!N7+'24'!N7+'25'!N7+'26'!N7</f>
        <v>33159.440000000002</v>
      </c>
      <c r="O7" s="333">
        <f>'22'!O7+'23'!O7+'24'!O7+'25'!O7+'26'!O7</f>
        <v>5116.2599999999993</v>
      </c>
      <c r="P7" s="333">
        <f>'22'!P7+'23'!P7+'24'!P7+'25'!P7+'26'!P7</f>
        <v>4450.4700000000012</v>
      </c>
      <c r="Q7" s="333">
        <f>'22'!Q7+'23'!Q7+'24'!Q7+'25'!Q7+'26'!Q7</f>
        <v>145650.15</v>
      </c>
      <c r="R7" s="329">
        <f t="shared" si="0"/>
        <v>414842.94000000006</v>
      </c>
    </row>
    <row r="8" spans="1:18" ht="20.100000000000001" customHeight="1" x14ac:dyDescent="0.3">
      <c r="A8" s="125" t="s">
        <v>186</v>
      </c>
      <c r="B8" s="333">
        <f>'22'!B8+'23'!B8+'24'!B8+'25'!B8+'26'!B8</f>
        <v>8.5599999999999987</v>
      </c>
      <c r="C8" s="333">
        <f>'22'!C8+'23'!C8+'24'!C8+'25'!C8+'26'!C8</f>
        <v>489.91999999999996</v>
      </c>
      <c r="D8" s="333">
        <f>'22'!D8+'23'!D8+'24'!D8+'25'!D8+'26'!D8</f>
        <v>87.65</v>
      </c>
      <c r="E8" s="333">
        <f>'22'!E8+'23'!E8+'24'!E8+'25'!E8+'26'!E8</f>
        <v>32.07</v>
      </c>
      <c r="F8" s="333">
        <f>'22'!F8+'23'!F8+'24'!F8+'25'!F8+'26'!F8</f>
        <v>59</v>
      </c>
      <c r="G8" s="333">
        <f>'22'!G8+'23'!G8+'24'!G8+'25'!G8+'26'!G8</f>
        <v>520.76</v>
      </c>
      <c r="H8" s="333">
        <f>'22'!H8+'23'!H8+'24'!H8+'25'!H8+'26'!H8</f>
        <v>163</v>
      </c>
      <c r="I8" s="333">
        <f>'22'!I8+'23'!I8+'24'!I8+'25'!I8+'26'!I8</f>
        <v>149</v>
      </c>
      <c r="J8" s="333">
        <f>'22'!J8+'23'!J8+'24'!J8+'25'!J8+'26'!J8</f>
        <v>30</v>
      </c>
      <c r="K8" s="333">
        <f>'22'!K8+'23'!K8+'24'!K8+'25'!K8+'26'!K8</f>
        <v>382.96</v>
      </c>
      <c r="L8" s="333">
        <f>'22'!L8+'23'!L8+'24'!L8+'25'!L8+'26'!L8</f>
        <v>282.45</v>
      </c>
      <c r="M8" s="333">
        <f>'22'!M8+'23'!M8+'24'!M8+'25'!M8+'26'!M8</f>
        <v>61</v>
      </c>
      <c r="N8" s="333">
        <f>'22'!N8+'23'!N8+'24'!N8+'25'!N8+'26'!N8</f>
        <v>648.12999999999988</v>
      </c>
      <c r="O8" s="333">
        <f>'22'!O8+'23'!O8+'24'!O8+'25'!O8+'26'!O8</f>
        <v>188.41</v>
      </c>
      <c r="P8" s="333">
        <f>'22'!P8+'23'!P8+'24'!P8+'25'!P8+'26'!P8</f>
        <v>33.360000000000007</v>
      </c>
      <c r="Q8" s="333">
        <f>'22'!Q8+'23'!Q8+'24'!Q8+'25'!Q8+'26'!Q8</f>
        <v>1097.0999999999999</v>
      </c>
      <c r="R8" s="329">
        <f t="shared" si="0"/>
        <v>4233.37</v>
      </c>
    </row>
    <row r="9" spans="1:18" ht="20.100000000000001" customHeight="1" x14ac:dyDescent="0.3">
      <c r="A9" s="125" t="s">
        <v>165</v>
      </c>
      <c r="B9" s="333">
        <f>'22'!B9+'23'!B9+'24'!B9+'25'!B9+'26'!B9</f>
        <v>9466.119999999999</v>
      </c>
      <c r="C9" s="333">
        <f>'22'!C9+'23'!C9+'24'!C9+'25'!C9+'26'!C9</f>
        <v>33746.36</v>
      </c>
      <c r="D9" s="333">
        <f>'22'!D9+'23'!D9+'24'!D9+'25'!D9+'26'!D9</f>
        <v>60713.58</v>
      </c>
      <c r="E9" s="333">
        <f>'22'!E9+'23'!E9+'24'!E9+'25'!E9+'26'!E9</f>
        <v>515.57000000000005</v>
      </c>
      <c r="F9" s="333">
        <f>'22'!F9+'23'!F9+'24'!F9+'25'!F9+'26'!F9</f>
        <v>2301.4500000000003</v>
      </c>
      <c r="G9" s="333">
        <f>'22'!G9+'23'!G9+'24'!G9+'25'!G9+'26'!G9</f>
        <v>1553.31</v>
      </c>
      <c r="H9" s="333">
        <f>'22'!H9+'23'!H9+'24'!H9+'25'!H9+'26'!H9</f>
        <v>1476.73</v>
      </c>
      <c r="I9" s="333">
        <f>'22'!I9+'23'!I9+'24'!I9+'25'!I9+'26'!I9</f>
        <v>1432.07</v>
      </c>
      <c r="J9" s="333">
        <f>'22'!J9+'23'!J9+'24'!J9+'25'!J9+'26'!J9</f>
        <v>672.03</v>
      </c>
      <c r="K9" s="333">
        <f>'22'!K9+'23'!K9+'24'!K9+'25'!K9+'26'!K9</f>
        <v>13850.169999999998</v>
      </c>
      <c r="L9" s="333">
        <f>'22'!L9+'23'!L9+'24'!L9+'25'!L9+'26'!L9</f>
        <v>2439.13</v>
      </c>
      <c r="M9" s="333">
        <f>'22'!M9+'23'!M9+'24'!M9+'25'!M9+'26'!M9</f>
        <v>196.60999999999999</v>
      </c>
      <c r="N9" s="333">
        <f>'22'!N9+'23'!N9+'24'!N9+'25'!N9+'26'!N9</f>
        <v>19025.489999999998</v>
      </c>
      <c r="O9" s="333">
        <f>'22'!O9+'23'!O9+'24'!O9+'25'!O9+'26'!O9</f>
        <v>1089.28</v>
      </c>
      <c r="P9" s="333">
        <f>'22'!P9+'23'!P9+'24'!P9+'25'!P9+'26'!P9</f>
        <v>19453.480000000003</v>
      </c>
      <c r="Q9" s="333">
        <f>'22'!Q9+'23'!Q9+'24'!Q9+'25'!Q9+'26'!Q9</f>
        <v>729515.24999999977</v>
      </c>
      <c r="R9" s="329">
        <f t="shared" si="0"/>
        <v>897446.62999999977</v>
      </c>
    </row>
    <row r="10" spans="1:18" ht="20.100000000000001" customHeight="1" x14ac:dyDescent="0.3">
      <c r="A10" s="125" t="s">
        <v>166</v>
      </c>
      <c r="B10" s="333">
        <f>'22'!B10+'23'!B10+'24'!B10+'25'!B10+'26'!B10</f>
        <v>24</v>
      </c>
      <c r="C10" s="333">
        <f>'22'!C10+'23'!C10+'24'!C10+'25'!C10+'26'!C10</f>
        <v>80</v>
      </c>
      <c r="D10" s="333">
        <f>'22'!D10+'23'!D10+'24'!D10+'25'!D10+'26'!D10</f>
        <v>279.66000000000003</v>
      </c>
      <c r="E10" s="333">
        <f>'22'!E10+'23'!E10+'24'!E10+'25'!E10+'26'!E10</f>
        <v>184.31000000000003</v>
      </c>
      <c r="F10" s="333">
        <f>'22'!F10+'23'!F10+'24'!F10+'25'!F10+'26'!F10</f>
        <v>1300.98</v>
      </c>
      <c r="G10" s="333">
        <f>'22'!G10+'23'!G10+'24'!G10+'25'!G10+'26'!G10</f>
        <v>8627.35</v>
      </c>
      <c r="H10" s="333">
        <f>'22'!H10+'23'!H10+'24'!H10+'25'!H10+'26'!H10</f>
        <v>14175.050000000001</v>
      </c>
      <c r="I10" s="333">
        <f>'22'!I10+'23'!I10+'24'!I10+'25'!I10+'26'!I10</f>
        <v>12297.230000000001</v>
      </c>
      <c r="J10" s="333">
        <f>'22'!J10+'23'!J10+'24'!J10+'25'!J10+'26'!J10</f>
        <v>4140.7500000000009</v>
      </c>
      <c r="K10" s="333">
        <f>'22'!K10+'23'!K10+'24'!K10+'25'!K10+'26'!K10</f>
        <v>12671.640000000001</v>
      </c>
      <c r="L10" s="333">
        <f>'22'!L10+'23'!L10+'24'!L10+'25'!L10+'26'!L10</f>
        <v>7943.37</v>
      </c>
      <c r="M10" s="333">
        <f>'22'!M10+'23'!M10+'24'!M10+'25'!M10+'26'!M10</f>
        <v>3407.8599999999997</v>
      </c>
      <c r="N10" s="333">
        <f>'22'!N10+'23'!N10+'24'!N10+'25'!N10+'26'!N10</f>
        <v>11370.06</v>
      </c>
      <c r="O10" s="333">
        <f>'22'!O10+'23'!O10+'24'!O10+'25'!O10+'26'!O10</f>
        <v>4232.4699999999993</v>
      </c>
      <c r="P10" s="333">
        <f>'22'!P10+'23'!P10+'24'!P10+'25'!P10+'26'!P10</f>
        <v>0</v>
      </c>
      <c r="Q10" s="333">
        <f>'22'!Q10+'23'!Q10+'24'!Q10+'25'!Q10+'26'!Q10</f>
        <v>86245.32</v>
      </c>
      <c r="R10" s="329">
        <f t="shared" si="0"/>
        <v>166980.05000000002</v>
      </c>
    </row>
    <row r="11" spans="1:18" ht="20.100000000000001" customHeight="1" x14ac:dyDescent="0.3">
      <c r="A11" s="125" t="s">
        <v>167</v>
      </c>
      <c r="B11" s="333">
        <f>'22'!B11+'23'!B11+'24'!B11+'25'!B11+'26'!B11</f>
        <v>0</v>
      </c>
      <c r="C11" s="333">
        <f>'22'!C11+'23'!C11+'24'!C11+'25'!C11+'26'!C11</f>
        <v>0</v>
      </c>
      <c r="D11" s="333">
        <f>'22'!D11+'23'!D11+'24'!D11+'25'!D11+'26'!D11</f>
        <v>0</v>
      </c>
      <c r="E11" s="333">
        <f>'22'!E11+'23'!E11+'24'!E11+'25'!E11+'26'!E11</f>
        <v>11471.25</v>
      </c>
      <c r="F11" s="333">
        <f>'22'!F11+'23'!F11+'24'!F11+'25'!F11+'26'!F11</f>
        <v>0</v>
      </c>
      <c r="G11" s="333">
        <f>'22'!G11+'23'!G11+'24'!G11+'25'!G11+'26'!G11</f>
        <v>67934.510000000009</v>
      </c>
      <c r="H11" s="333">
        <f>'22'!H11+'23'!H11+'24'!H11+'25'!H11+'26'!H11</f>
        <v>776.4899999999999</v>
      </c>
      <c r="I11" s="333">
        <f>'22'!I11+'23'!I11+'24'!I11+'25'!I11+'26'!I11</f>
        <v>385.65999999999997</v>
      </c>
      <c r="J11" s="333">
        <f>'22'!J11+'23'!J11+'24'!J11+'25'!J11+'26'!J11</f>
        <v>38.17</v>
      </c>
      <c r="K11" s="333">
        <f>'22'!K11+'23'!K11+'24'!K11+'25'!K11+'26'!K11</f>
        <v>21978.03</v>
      </c>
      <c r="L11" s="333">
        <f>'22'!L11+'23'!L11+'24'!L11+'25'!L11+'26'!L11</f>
        <v>0</v>
      </c>
      <c r="M11" s="333">
        <f>'22'!M11+'23'!M11+'24'!M11+'25'!M11+'26'!M11</f>
        <v>3457.96</v>
      </c>
      <c r="N11" s="333">
        <f>'22'!N11+'23'!N11+'24'!N11+'25'!N11+'26'!N11</f>
        <v>4474.9400000000005</v>
      </c>
      <c r="O11" s="333">
        <f>'22'!O11+'23'!O11+'24'!O11+'25'!O11+'26'!O11</f>
        <v>0</v>
      </c>
      <c r="P11" s="333">
        <f>'22'!P11+'23'!P11+'24'!P11+'25'!P11+'26'!P11</f>
        <v>27782.46</v>
      </c>
      <c r="Q11" s="333">
        <f>'22'!Q11+'23'!Q11+'24'!Q11+'25'!Q11+'26'!Q11</f>
        <v>1433.0100000000002</v>
      </c>
      <c r="R11" s="329">
        <f t="shared" si="0"/>
        <v>139732.48000000004</v>
      </c>
    </row>
    <row r="12" spans="1:18" ht="20.100000000000001" customHeight="1" x14ac:dyDescent="0.3">
      <c r="A12" s="125" t="s">
        <v>168</v>
      </c>
      <c r="B12" s="333">
        <f>'22'!B12+'23'!B12+'24'!B12+'25'!B12+'26'!B12</f>
        <v>0</v>
      </c>
      <c r="C12" s="333">
        <f>'22'!C12+'23'!C12+'24'!C12+'25'!C12+'26'!C12</f>
        <v>0</v>
      </c>
      <c r="D12" s="333">
        <f>'22'!D12+'23'!D12+'24'!D12+'25'!D12+'26'!D12</f>
        <v>0</v>
      </c>
      <c r="E12" s="333">
        <f>'22'!E12+'23'!E12+'24'!E12+'25'!E12+'26'!E12</f>
        <v>0</v>
      </c>
      <c r="F12" s="333">
        <f>'22'!F12+'23'!F12+'24'!F12+'25'!F12+'26'!F12</f>
        <v>57.29</v>
      </c>
      <c r="G12" s="333">
        <f>'22'!G12+'23'!G12+'24'!G12+'25'!G12+'26'!G12</f>
        <v>0</v>
      </c>
      <c r="H12" s="333">
        <f>'22'!H12+'23'!H12+'24'!H12+'25'!H12+'26'!H12</f>
        <v>0</v>
      </c>
      <c r="I12" s="333">
        <f>'22'!I12+'23'!I12+'24'!I12+'25'!I12+'26'!I12</f>
        <v>0</v>
      </c>
      <c r="J12" s="333">
        <f>'22'!J12+'23'!J12+'24'!J12+'25'!J12+'26'!J12</f>
        <v>0</v>
      </c>
      <c r="K12" s="333">
        <f>'22'!K12+'23'!K12+'24'!K12+'25'!K12+'26'!K12</f>
        <v>0</v>
      </c>
      <c r="L12" s="333">
        <f>'22'!L12+'23'!L12+'24'!L12+'25'!L12+'26'!L12</f>
        <v>0</v>
      </c>
      <c r="M12" s="333">
        <f>'22'!M12+'23'!M12+'24'!M12+'25'!M12+'26'!M12</f>
        <v>2908.29</v>
      </c>
      <c r="N12" s="333">
        <f>'22'!N12+'23'!N12+'24'!N12+'25'!N12+'26'!N12</f>
        <v>326.64000000000004</v>
      </c>
      <c r="O12" s="333">
        <f>'22'!O12+'23'!O12+'24'!O12+'25'!O12+'26'!O12</f>
        <v>0</v>
      </c>
      <c r="P12" s="333">
        <f>'22'!P12+'23'!P12+'24'!P12+'25'!P12+'26'!P12</f>
        <v>0</v>
      </c>
      <c r="Q12" s="333">
        <f>'22'!Q12+'23'!Q12+'24'!Q12+'25'!Q12+'26'!Q12</f>
        <v>0</v>
      </c>
      <c r="R12" s="329">
        <f t="shared" si="0"/>
        <v>3292.22</v>
      </c>
    </row>
    <row r="13" spans="1:18" ht="20.100000000000001" customHeight="1" x14ac:dyDescent="0.3">
      <c r="A13" s="125" t="s">
        <v>169</v>
      </c>
      <c r="B13" s="333">
        <f>'22'!B13+'23'!B13+'24'!B13+'25'!B13+'26'!B13</f>
        <v>17193.990000000002</v>
      </c>
      <c r="C13" s="333">
        <f>'22'!C13+'23'!C13+'24'!C13+'25'!C13+'26'!C13</f>
        <v>27004.75</v>
      </c>
      <c r="D13" s="333">
        <f>'22'!D13+'23'!D13+'24'!D13+'25'!D13+'26'!D13</f>
        <v>45926.920000000006</v>
      </c>
      <c r="E13" s="333">
        <f>'22'!E13+'23'!E13+'24'!E13+'25'!E13+'26'!E13</f>
        <v>27483.69</v>
      </c>
      <c r="F13" s="333">
        <f>'22'!F13+'23'!F13+'24'!F13+'25'!F13+'26'!F13</f>
        <v>1739.6200000000001</v>
      </c>
      <c r="G13" s="333">
        <f>'22'!G13+'23'!G13+'24'!G13+'25'!G13+'26'!G13</f>
        <v>3741.8099999999995</v>
      </c>
      <c r="H13" s="333">
        <f>'22'!H13+'23'!H13+'24'!H13+'25'!H13+'26'!H13</f>
        <v>1995.03</v>
      </c>
      <c r="I13" s="333">
        <f>'22'!I13+'23'!I13+'24'!I13+'25'!I13+'26'!I13</f>
        <v>38408.460000000006</v>
      </c>
      <c r="J13" s="333">
        <f>'22'!J13+'23'!J13+'24'!J13+'25'!J13+'26'!J13</f>
        <v>47039.259999999995</v>
      </c>
      <c r="K13" s="333">
        <f>'22'!K13+'23'!K13+'24'!K13+'25'!K13+'26'!K13</f>
        <v>186030.26</v>
      </c>
      <c r="L13" s="333">
        <f>'22'!L13+'23'!L13+'24'!L13+'25'!L13+'26'!L13</f>
        <v>0</v>
      </c>
      <c r="M13" s="333">
        <f>'22'!M13+'23'!M13+'24'!M13+'25'!M13+'26'!M13</f>
        <v>53937.05</v>
      </c>
      <c r="N13" s="333">
        <f>'22'!N13+'23'!N13+'24'!N13+'25'!N13+'26'!N13</f>
        <v>18592.830000000002</v>
      </c>
      <c r="O13" s="333">
        <f>'22'!O13+'23'!O13+'24'!O13+'25'!O13+'26'!O13</f>
        <v>0</v>
      </c>
      <c r="P13" s="333">
        <f>'22'!P13+'23'!P13+'24'!P13+'25'!P13+'26'!P13</f>
        <v>0</v>
      </c>
      <c r="Q13" s="333">
        <f>'22'!Q13+'23'!Q13+'24'!Q13+'25'!Q13+'26'!Q13</f>
        <v>1994.86</v>
      </c>
      <c r="R13" s="329">
        <f t="shared" si="0"/>
        <v>471088.53</v>
      </c>
    </row>
    <row r="14" spans="1:18" ht="20.100000000000001" customHeight="1" x14ac:dyDescent="0.3">
      <c r="A14" s="125" t="s">
        <v>170</v>
      </c>
      <c r="B14" s="333">
        <f>'22'!B14+'23'!B14+'24'!B14+'25'!B14+'26'!B14</f>
        <v>42451.82</v>
      </c>
      <c r="C14" s="333">
        <f>'22'!C14+'23'!C14+'24'!C14+'25'!C14+'26'!C14</f>
        <v>89370.459999999992</v>
      </c>
      <c r="D14" s="333">
        <f>'22'!D14+'23'!D14+'24'!D14+'25'!D14+'26'!D14</f>
        <v>208398.72000000003</v>
      </c>
      <c r="E14" s="333">
        <f>'22'!E14+'23'!E14+'24'!E14+'25'!E14+'26'!E14</f>
        <v>144748.96000000002</v>
      </c>
      <c r="F14" s="333">
        <f>'22'!F14+'23'!F14+'24'!F14+'25'!F14+'26'!F14</f>
        <v>174042.76</v>
      </c>
      <c r="G14" s="333">
        <f>'22'!G14+'23'!G14+'24'!G14+'25'!G14+'26'!G14</f>
        <v>444064.03</v>
      </c>
      <c r="H14" s="333">
        <f>'22'!H14+'23'!H14+'24'!H14+'25'!H14+'26'!H14</f>
        <v>244871.78999999995</v>
      </c>
      <c r="I14" s="333">
        <f>'22'!I14+'23'!I14+'24'!I14+'25'!I14+'26'!I14</f>
        <v>258377.20999999996</v>
      </c>
      <c r="J14" s="333">
        <f>'22'!J14+'23'!J14+'24'!J14+'25'!J14+'26'!J14</f>
        <v>120672.73999999999</v>
      </c>
      <c r="K14" s="333">
        <f>'22'!K14+'23'!K14+'24'!K14+'25'!K14+'26'!K14</f>
        <v>297809.52999999997</v>
      </c>
      <c r="L14" s="333">
        <f>'22'!L14+'23'!L14+'24'!L14+'25'!L14+'26'!L14</f>
        <v>177101.86</v>
      </c>
      <c r="M14" s="333">
        <f>'22'!M14+'23'!M14+'24'!M14+'25'!M14+'26'!M14</f>
        <v>81566.45</v>
      </c>
      <c r="N14" s="333">
        <f>'22'!N14+'23'!N14+'24'!N14+'25'!N14+'26'!N14</f>
        <v>205764.2</v>
      </c>
      <c r="O14" s="333">
        <f>'22'!O14+'23'!O14+'24'!O14+'25'!O14+'26'!O14</f>
        <v>30956.010000000006</v>
      </c>
      <c r="P14" s="333">
        <f>'22'!P14+'23'!P14+'24'!P14+'25'!P14+'26'!P14</f>
        <v>37283.949999999997</v>
      </c>
      <c r="Q14" s="333">
        <f>'22'!Q14+'23'!Q14+'24'!Q14+'25'!Q14+'26'!Q14</f>
        <v>1561023.0000000002</v>
      </c>
      <c r="R14" s="329">
        <f t="shared" si="0"/>
        <v>4118503.49</v>
      </c>
    </row>
    <row r="15" spans="1:18" ht="20.100000000000001" customHeight="1" x14ac:dyDescent="0.3">
      <c r="A15" s="125" t="s">
        <v>306</v>
      </c>
      <c r="B15" s="333">
        <f>'22'!B15+'23'!B15+'24'!B15+'25'!B15+'26'!B15</f>
        <v>54998.86</v>
      </c>
      <c r="C15" s="333">
        <f>'22'!C15+'23'!C15+'24'!C15+'25'!C15+'26'!C15</f>
        <v>395378.37000000005</v>
      </c>
      <c r="D15" s="333">
        <f>'22'!D15+'23'!D15+'24'!D15+'25'!D15+'26'!D15</f>
        <v>1776271.1999999995</v>
      </c>
      <c r="E15" s="333">
        <f>'22'!E15+'23'!E15+'24'!E15+'25'!E15+'26'!E15</f>
        <v>387642.40999999992</v>
      </c>
      <c r="F15" s="333">
        <f>'22'!F15+'23'!F15+'24'!F15+'25'!F15+'26'!F15</f>
        <v>278128.68</v>
      </c>
      <c r="G15" s="333">
        <f>'22'!G15+'23'!G15+'24'!G15+'25'!G15+'26'!G15</f>
        <v>199398.61</v>
      </c>
      <c r="H15" s="333">
        <f>'22'!H15+'23'!H15+'24'!H15+'25'!H15+'26'!H15</f>
        <v>114341.93999999999</v>
      </c>
      <c r="I15" s="333">
        <f>'22'!I15+'23'!I15+'24'!I15+'25'!I15+'26'!I15</f>
        <v>280672.81999999995</v>
      </c>
      <c r="J15" s="333">
        <f>'22'!J15+'23'!J15+'24'!J15+'25'!J15+'26'!J15</f>
        <v>75195.840000000011</v>
      </c>
      <c r="K15" s="333">
        <f>'22'!K15+'23'!K15+'24'!K15+'25'!K15+'26'!K15</f>
        <v>411549.59999999986</v>
      </c>
      <c r="L15" s="333">
        <f>'22'!L15+'23'!L15+'24'!L15+'25'!L15+'26'!L15</f>
        <v>184173.19</v>
      </c>
      <c r="M15" s="333">
        <f>'22'!M15+'23'!M15+'24'!M15+'25'!M15+'26'!M15</f>
        <v>89439.25</v>
      </c>
      <c r="N15" s="333">
        <f>'22'!N15+'23'!N15+'24'!N15+'25'!N15+'26'!N15</f>
        <v>394727.76999999996</v>
      </c>
      <c r="O15" s="333">
        <f>'22'!O15+'23'!O15+'24'!O15+'25'!O15+'26'!O15</f>
        <v>85313.18</v>
      </c>
      <c r="P15" s="333">
        <f>'22'!P15+'23'!P15+'24'!P15+'25'!P15+'26'!P15</f>
        <v>88691.07</v>
      </c>
      <c r="Q15" s="333">
        <f>'22'!Q15+'23'!Q15+'24'!Q15+'25'!Q15+'26'!Q15</f>
        <v>0</v>
      </c>
      <c r="R15" s="329">
        <f t="shared" si="0"/>
        <v>4815922.7899999991</v>
      </c>
    </row>
    <row r="16" spans="1:18" ht="20.100000000000001" customHeight="1" x14ac:dyDescent="0.3">
      <c r="A16" s="125" t="s">
        <v>307</v>
      </c>
      <c r="B16" s="333">
        <f>'22'!B16+'23'!B16+'24'!B16+'25'!B16+'26'!B16</f>
        <v>0</v>
      </c>
      <c r="C16" s="333">
        <f>'22'!C16+'23'!C16+'24'!C16+'25'!C16+'26'!C16</f>
        <v>0</v>
      </c>
      <c r="D16" s="333">
        <f>'22'!D16+'23'!D16+'24'!D16+'25'!D16+'26'!D16</f>
        <v>0</v>
      </c>
      <c r="E16" s="333">
        <f>'22'!E16+'23'!E16+'24'!E16+'25'!E16+'26'!E16</f>
        <v>0</v>
      </c>
      <c r="F16" s="333">
        <f>'22'!F16+'23'!F16+'24'!F16+'25'!F16+'26'!F16</f>
        <v>0</v>
      </c>
      <c r="G16" s="333">
        <f>'22'!G16+'23'!G16+'24'!G16+'25'!G16+'26'!G16</f>
        <v>0</v>
      </c>
      <c r="H16" s="333">
        <f>'22'!H16+'23'!H16+'24'!H16+'25'!H16+'26'!H16</f>
        <v>0</v>
      </c>
      <c r="I16" s="333">
        <f>'22'!I16+'23'!I16+'24'!I16+'25'!I16+'26'!I16</f>
        <v>0</v>
      </c>
      <c r="J16" s="333">
        <f>'22'!J16+'23'!J16+'24'!J16+'25'!J16+'26'!J16</f>
        <v>0</v>
      </c>
      <c r="K16" s="333">
        <f>'22'!K16+'23'!K16+'24'!K16+'25'!K16+'26'!K16</f>
        <v>0</v>
      </c>
      <c r="L16" s="333">
        <f>'22'!L16+'23'!L16+'24'!L16+'25'!L16+'26'!L16</f>
        <v>0</v>
      </c>
      <c r="M16" s="333">
        <f>'22'!M16+'23'!M16+'24'!M16+'25'!M16+'26'!M16</f>
        <v>0</v>
      </c>
      <c r="N16" s="333">
        <f>'22'!N16+'23'!N16+'24'!N16+'25'!N16+'26'!N16</f>
        <v>0</v>
      </c>
      <c r="O16" s="333">
        <f>'22'!O16+'23'!O16+'24'!O16+'25'!O16+'26'!O16</f>
        <v>0</v>
      </c>
      <c r="P16" s="333">
        <f>'22'!P16+'23'!P16+'24'!P16+'25'!P16+'26'!P16</f>
        <v>0</v>
      </c>
      <c r="Q16" s="333">
        <f>'22'!Q16+'23'!Q16+'24'!Q16+'25'!Q16+'26'!Q16</f>
        <v>0</v>
      </c>
      <c r="R16" s="329">
        <f t="shared" si="0"/>
        <v>0</v>
      </c>
    </row>
    <row r="17" spans="1:18" ht="20.100000000000001" customHeight="1" x14ac:dyDescent="0.3">
      <c r="A17" s="125" t="s">
        <v>177</v>
      </c>
      <c r="B17" s="333">
        <f>'22'!B17+'23'!B17+'24'!B17+'25'!B17+'26'!B17</f>
        <v>0</v>
      </c>
      <c r="C17" s="333">
        <f>'22'!C17+'23'!C17+'24'!C17+'25'!C17+'26'!C17</f>
        <v>20793.8</v>
      </c>
      <c r="D17" s="333">
        <f>'22'!D17+'23'!D17+'24'!D17+'25'!D17+'26'!D17</f>
        <v>4422.07</v>
      </c>
      <c r="E17" s="333">
        <f>'22'!E17+'23'!E17+'24'!E17+'25'!E17+'26'!E17</f>
        <v>17480.43</v>
      </c>
      <c r="F17" s="333">
        <f>'22'!F17+'23'!F17+'24'!F17+'25'!F17+'26'!F17</f>
        <v>165</v>
      </c>
      <c r="G17" s="333">
        <f>'22'!G17+'23'!G17+'24'!G17+'25'!G17+'26'!G17</f>
        <v>17815.77</v>
      </c>
      <c r="H17" s="333">
        <f>'22'!H17+'23'!H17+'24'!H17+'25'!H17+'26'!H17</f>
        <v>8758.4199999999983</v>
      </c>
      <c r="I17" s="333">
        <f>'22'!I17+'23'!I17+'24'!I17+'25'!I17+'26'!I17</f>
        <v>0</v>
      </c>
      <c r="J17" s="333">
        <f>'22'!J17+'23'!J17+'24'!J17+'25'!J17+'26'!J17</f>
        <v>0</v>
      </c>
      <c r="K17" s="333">
        <f>'22'!K17+'23'!K17+'24'!K17+'25'!K17+'26'!K17</f>
        <v>0</v>
      </c>
      <c r="L17" s="333">
        <f>'22'!L17+'23'!L17+'24'!L17+'25'!L17+'26'!L17</f>
        <v>0</v>
      </c>
      <c r="M17" s="333">
        <f>'22'!M17+'23'!M17+'24'!M17+'25'!M17+'26'!M17</f>
        <v>0</v>
      </c>
      <c r="N17" s="333">
        <f>'22'!N17+'23'!N17+'24'!N17+'25'!N17+'26'!N17</f>
        <v>0</v>
      </c>
      <c r="O17" s="333">
        <f>'22'!O17+'23'!O17+'24'!O17+'25'!O17+'26'!O17</f>
        <v>0</v>
      </c>
      <c r="P17" s="333">
        <f>'22'!P17+'23'!P17+'24'!P17+'25'!P17+'26'!P17</f>
        <v>0</v>
      </c>
      <c r="Q17" s="333">
        <f>'22'!Q17+'23'!Q17+'24'!Q17+'25'!Q17+'26'!Q17</f>
        <v>30630.880000000001</v>
      </c>
      <c r="R17" s="329">
        <f t="shared" si="0"/>
        <v>100066.37000000001</v>
      </c>
    </row>
    <row r="18" spans="1:18" ht="20.100000000000001" customHeight="1" x14ac:dyDescent="0.3">
      <c r="A18" s="194" t="s">
        <v>398</v>
      </c>
      <c r="B18" s="333">
        <f>'22'!B18+'23'!B18+'24'!B18+'25'!B18+'26'!B18</f>
        <v>0</v>
      </c>
      <c r="C18" s="333">
        <f>'22'!C18+'23'!C18+'24'!C18+'25'!C18+'26'!C18</f>
        <v>0</v>
      </c>
      <c r="D18" s="333">
        <f>'22'!D18+'23'!D18+'24'!D18+'25'!D18+'26'!D18</f>
        <v>0</v>
      </c>
      <c r="E18" s="333">
        <f>'22'!E18+'23'!E18+'24'!E18+'25'!E18+'26'!E18</f>
        <v>0</v>
      </c>
      <c r="F18" s="333">
        <f>'22'!F18+'23'!F18+'24'!F18+'25'!F18+'26'!F18</f>
        <v>0</v>
      </c>
      <c r="G18" s="333">
        <f>'22'!G18+'23'!G18+'24'!G18+'25'!G18+'26'!G18</f>
        <v>0</v>
      </c>
      <c r="H18" s="333">
        <f>'22'!H18+'23'!H18+'24'!H18+'25'!H18+'26'!H18</f>
        <v>0</v>
      </c>
      <c r="I18" s="333">
        <f>'22'!I18+'23'!I18+'24'!I18+'25'!I18+'26'!I18</f>
        <v>0</v>
      </c>
      <c r="J18" s="333">
        <f>'22'!J18+'23'!J18+'24'!J18+'25'!J18+'26'!J18</f>
        <v>0</v>
      </c>
      <c r="K18" s="333">
        <f>'22'!K18+'23'!K18+'24'!K18+'25'!K18+'26'!K18</f>
        <v>0</v>
      </c>
      <c r="L18" s="333">
        <f>'22'!L18+'23'!L18+'24'!L18+'25'!L18+'26'!L18</f>
        <v>0</v>
      </c>
      <c r="M18" s="333">
        <f>'22'!M18+'23'!M18+'24'!M18+'25'!M18+'26'!M18</f>
        <v>0</v>
      </c>
      <c r="N18" s="333">
        <f>'22'!N18+'23'!N18+'24'!N18+'25'!N18+'26'!N18</f>
        <v>0</v>
      </c>
      <c r="O18" s="333">
        <f>'22'!O18+'23'!O18+'24'!O18+'25'!O18+'26'!O18</f>
        <v>0</v>
      </c>
      <c r="P18" s="333">
        <f>'22'!P18+'23'!P18+'24'!P18+'25'!P18+'26'!P18</f>
        <v>0</v>
      </c>
      <c r="Q18" s="333">
        <f>'22'!Q18+'23'!Q18+'24'!Q18+'25'!Q18+'26'!Q18</f>
        <v>0</v>
      </c>
      <c r="R18" s="329">
        <f t="shared" si="0"/>
        <v>0</v>
      </c>
    </row>
    <row r="19" spans="1:18" ht="20.100000000000001" customHeight="1" x14ac:dyDescent="0.25">
      <c r="A19" s="232" t="s">
        <v>22</v>
      </c>
      <c r="B19" s="329">
        <f>SUM(B5:B18)</f>
        <v>159370.08000000002</v>
      </c>
      <c r="C19" s="329">
        <f t="shared" ref="C19:Q19" si="1">SUM(C5:C18)</f>
        <v>627485.62000000011</v>
      </c>
      <c r="D19" s="329">
        <f t="shared" si="1"/>
        <v>2219084.0499999993</v>
      </c>
      <c r="E19" s="329">
        <f t="shared" si="1"/>
        <v>666633.05999999994</v>
      </c>
      <c r="F19" s="329">
        <f t="shared" si="1"/>
        <v>650047.16999999993</v>
      </c>
      <c r="G19" s="329">
        <f t="shared" si="1"/>
        <v>1148801.48</v>
      </c>
      <c r="H19" s="329">
        <f t="shared" si="1"/>
        <v>601317.42999999993</v>
      </c>
      <c r="I19" s="329">
        <f t="shared" si="1"/>
        <v>873050.66999999993</v>
      </c>
      <c r="J19" s="329">
        <f t="shared" si="1"/>
        <v>348685.97000000003</v>
      </c>
      <c r="K19" s="329">
        <f t="shared" si="1"/>
        <v>1289576.19</v>
      </c>
      <c r="L19" s="329">
        <f t="shared" si="1"/>
        <v>591908.02</v>
      </c>
      <c r="M19" s="329">
        <f t="shared" si="1"/>
        <v>322266.78999999998</v>
      </c>
      <c r="N19" s="329">
        <f t="shared" si="1"/>
        <v>866070.89</v>
      </c>
      <c r="O19" s="329">
        <f t="shared" si="1"/>
        <v>148416.91999999998</v>
      </c>
      <c r="P19" s="329">
        <f t="shared" si="1"/>
        <v>209870.96000000002</v>
      </c>
      <c r="Q19" s="329">
        <f t="shared" si="1"/>
        <v>3870277.169999999</v>
      </c>
      <c r="R19" s="329">
        <f t="shared" si="0"/>
        <v>14592862.469999999</v>
      </c>
    </row>
    <row r="20" spans="1:18" ht="13.5" customHeight="1" x14ac:dyDescent="0.25"/>
    <row r="21" spans="1:18" x14ac:dyDescent="0.25">
      <c r="M21" s="278"/>
    </row>
    <row r="24" spans="1:18" ht="17.25" x14ac:dyDescent="0.3">
      <c r="B24" s="485"/>
      <c r="C24" s="485"/>
      <c r="D24" s="485"/>
      <c r="E24" s="485"/>
      <c r="F24" s="485"/>
      <c r="G24" s="485"/>
      <c r="H24" s="485"/>
      <c r="I24" s="485"/>
      <c r="J24" s="485"/>
      <c r="K24" s="485"/>
      <c r="L24" s="485"/>
      <c r="M24" s="485"/>
      <c r="N24" s="485"/>
      <c r="O24" s="485"/>
      <c r="P24" s="485"/>
      <c r="Q24" s="485"/>
      <c r="R24" s="485"/>
    </row>
    <row r="25" spans="1:18" ht="17.25" x14ac:dyDescent="0.3">
      <c r="B25" s="485"/>
      <c r="C25" s="485"/>
      <c r="D25" s="485"/>
      <c r="E25" s="485"/>
      <c r="F25" s="485"/>
      <c r="G25" s="485"/>
      <c r="H25" s="485"/>
      <c r="I25" s="485"/>
      <c r="J25" s="485"/>
      <c r="K25" s="485"/>
      <c r="L25" s="485"/>
      <c r="M25" s="485"/>
      <c r="N25" s="485"/>
      <c r="O25" s="485"/>
      <c r="P25" s="485"/>
      <c r="Q25" s="485"/>
      <c r="R25" s="485"/>
    </row>
    <row r="26" spans="1:18" ht="17.25" x14ac:dyDescent="0.3">
      <c r="B26" s="485"/>
      <c r="C26" s="485"/>
      <c r="D26" s="485"/>
      <c r="E26" s="485"/>
      <c r="F26" s="485"/>
      <c r="G26" s="485"/>
      <c r="H26" s="485"/>
      <c r="I26" s="485"/>
      <c r="J26" s="485"/>
      <c r="K26" s="485"/>
      <c r="L26" s="485"/>
      <c r="M26" s="485"/>
      <c r="N26" s="485"/>
      <c r="O26" s="485"/>
      <c r="P26" s="485"/>
      <c r="Q26" s="485"/>
      <c r="R26" s="485"/>
    </row>
    <row r="27" spans="1:18" ht="17.25" x14ac:dyDescent="0.3">
      <c r="B27" s="485"/>
      <c r="C27" s="485"/>
      <c r="D27" s="485"/>
      <c r="E27" s="485"/>
      <c r="F27" s="485"/>
      <c r="G27" s="485"/>
      <c r="H27" s="485"/>
      <c r="I27" s="485"/>
      <c r="J27" s="485"/>
      <c r="K27" s="485"/>
      <c r="L27" s="485"/>
      <c r="M27" s="485"/>
      <c r="N27" s="485"/>
      <c r="O27" s="485"/>
      <c r="P27" s="485"/>
      <c r="Q27" s="485"/>
      <c r="R27" s="485"/>
    </row>
    <row r="28" spans="1:18" ht="17.25" x14ac:dyDescent="0.3">
      <c r="B28" s="485"/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5"/>
      <c r="N28" s="485"/>
      <c r="O28" s="485"/>
      <c r="P28" s="485"/>
      <c r="Q28" s="485"/>
      <c r="R28" s="485"/>
    </row>
    <row r="29" spans="1:18" ht="17.25" x14ac:dyDescent="0.3">
      <c r="B29" s="485"/>
      <c r="C29" s="485"/>
      <c r="D29" s="485"/>
      <c r="E29" s="485"/>
      <c r="F29" s="485"/>
      <c r="G29" s="485"/>
      <c r="H29" s="485"/>
      <c r="I29" s="485"/>
      <c r="J29" s="485"/>
      <c r="K29" s="485"/>
      <c r="L29" s="485"/>
      <c r="M29" s="485"/>
      <c r="N29" s="485"/>
      <c r="O29" s="485"/>
      <c r="P29" s="485"/>
      <c r="Q29" s="485"/>
      <c r="R29" s="485"/>
    </row>
  </sheetData>
  <pageMargins left="0.7" right="0.7" top="0.75" bottom="0.75" header="0.3" footer="0.3"/>
  <pageSetup paperSize="14" scale="5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O264"/>
  <sheetViews>
    <sheetView topLeftCell="A12" zoomScale="95" zoomScaleNormal="95" workbookViewId="0">
      <selection activeCell="M39" sqref="M39"/>
    </sheetView>
  </sheetViews>
  <sheetFormatPr baseColWidth="10" defaultRowHeight="13.5" x14ac:dyDescent="0.25"/>
  <cols>
    <col min="1" max="1" width="33.140625" style="8" customWidth="1"/>
    <col min="2" max="2" width="12.42578125" style="8" customWidth="1"/>
    <col min="3" max="3" width="11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1" width="12.85546875" style="8" customWidth="1"/>
    <col min="12" max="12" width="13" style="8" customWidth="1"/>
    <col min="13" max="13" width="13.140625" style="8" customWidth="1"/>
    <col min="14" max="14" width="15.5703125" style="8" customWidth="1"/>
    <col min="15" max="16384" width="11.42578125" style="8"/>
  </cols>
  <sheetData>
    <row r="1" spans="1:15" x14ac:dyDescent="0.25">
      <c r="A1" s="20" t="s">
        <v>485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5" s="120" customFormat="1" ht="20.100000000000001" customHeight="1" x14ac:dyDescent="0.25">
      <c r="A3" s="117" t="s">
        <v>191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2"/>
    </row>
    <row r="4" spans="1:15" s="120" customFormat="1" ht="20.100000000000001" customHeight="1" x14ac:dyDescent="0.25">
      <c r="A4" s="48" t="s">
        <v>101</v>
      </c>
      <c r="B4" s="48" t="s">
        <v>2</v>
      </c>
      <c r="C4" s="48" t="s">
        <v>3</v>
      </c>
      <c r="D4" s="48" t="s">
        <v>4</v>
      </c>
      <c r="E4" s="48" t="s">
        <v>5</v>
      </c>
      <c r="F4" s="48" t="s">
        <v>6</v>
      </c>
      <c r="G4" s="48" t="s">
        <v>7</v>
      </c>
      <c r="H4" s="48" t="s">
        <v>8</v>
      </c>
      <c r="I4" s="48" t="s">
        <v>9</v>
      </c>
      <c r="J4" s="48" t="s">
        <v>10</v>
      </c>
      <c r="K4" s="48" t="s">
        <v>11</v>
      </c>
      <c r="L4" s="48" t="s">
        <v>12</v>
      </c>
      <c r="M4" s="48" t="s">
        <v>13</v>
      </c>
      <c r="N4" s="35" t="s">
        <v>22</v>
      </c>
    </row>
    <row r="5" spans="1:15" s="120" customFormat="1" ht="20.100000000000001" customHeight="1" x14ac:dyDescent="0.25">
      <c r="A5" s="194" t="s">
        <v>162</v>
      </c>
      <c r="B5" s="336">
        <v>2214.69</v>
      </c>
      <c r="C5" s="336">
        <v>2232.58</v>
      </c>
      <c r="D5" s="336">
        <v>1917.73</v>
      </c>
      <c r="E5" s="336">
        <v>1082.44</v>
      </c>
      <c r="F5" s="336">
        <v>1326.8899999999999</v>
      </c>
      <c r="G5" s="336">
        <v>1612.3</v>
      </c>
      <c r="H5" s="336">
        <v>1458.75</v>
      </c>
      <c r="I5" s="336">
        <v>1362.5</v>
      </c>
      <c r="J5" s="336">
        <v>1483.17</v>
      </c>
      <c r="K5" s="336">
        <v>1736.6799999999998</v>
      </c>
      <c r="L5" s="336">
        <v>1942.2800000000002</v>
      </c>
      <c r="M5" s="336">
        <v>2345.12</v>
      </c>
      <c r="N5" s="337">
        <f t="shared" ref="N5:N19" si="0">SUM(B5:M5)</f>
        <v>20715.129999999997</v>
      </c>
    </row>
    <row r="6" spans="1:15" s="120" customFormat="1" ht="20.100000000000001" customHeight="1" x14ac:dyDescent="0.25">
      <c r="A6" s="194" t="s">
        <v>163</v>
      </c>
      <c r="B6" s="336">
        <v>879.8</v>
      </c>
      <c r="C6" s="336">
        <v>820.77</v>
      </c>
      <c r="D6" s="336">
        <v>733.61</v>
      </c>
      <c r="E6" s="336">
        <v>397.15999999999997</v>
      </c>
      <c r="F6" s="336">
        <v>484.82000000000005</v>
      </c>
      <c r="G6" s="336">
        <v>599.46</v>
      </c>
      <c r="H6" s="336">
        <v>529.1</v>
      </c>
      <c r="I6" s="336">
        <v>532.63</v>
      </c>
      <c r="J6" s="336">
        <v>598.73</v>
      </c>
      <c r="K6" s="336">
        <v>660.29</v>
      </c>
      <c r="L6" s="336">
        <v>706.28</v>
      </c>
      <c r="M6" s="336">
        <v>876.16000000000008</v>
      </c>
      <c r="N6" s="337">
        <f t="shared" si="0"/>
        <v>7818.8099999999995</v>
      </c>
    </row>
    <row r="7" spans="1:15" s="120" customFormat="1" ht="20.100000000000001" customHeight="1" x14ac:dyDescent="0.25">
      <c r="A7" s="194" t="s">
        <v>164</v>
      </c>
      <c r="B7" s="336">
        <v>660.30000000000007</v>
      </c>
      <c r="C7" s="336">
        <v>710.82</v>
      </c>
      <c r="D7" s="336">
        <v>552</v>
      </c>
      <c r="E7" s="336">
        <v>308.27999999999997</v>
      </c>
      <c r="F7" s="336">
        <v>365.64</v>
      </c>
      <c r="G7" s="336">
        <v>461.4</v>
      </c>
      <c r="H7" s="336">
        <v>436.85</v>
      </c>
      <c r="I7" s="336">
        <v>438.09</v>
      </c>
      <c r="J7" s="336">
        <v>490.45000000000005</v>
      </c>
      <c r="K7" s="336">
        <v>599.69999999999993</v>
      </c>
      <c r="L7" s="336">
        <v>732.72</v>
      </c>
      <c r="M7" s="336">
        <v>936.54</v>
      </c>
      <c r="N7" s="337">
        <f t="shared" si="0"/>
        <v>6692.79</v>
      </c>
    </row>
    <row r="8" spans="1:15" s="120" customFormat="1" ht="20.100000000000001" customHeight="1" x14ac:dyDescent="0.25">
      <c r="A8" s="125" t="s">
        <v>186</v>
      </c>
      <c r="B8" s="336">
        <v>1.9100000000000001</v>
      </c>
      <c r="C8" s="336">
        <v>0.31</v>
      </c>
      <c r="D8" s="336">
        <v>0.74</v>
      </c>
      <c r="E8" s="336">
        <v>7.0000000000000007E-2</v>
      </c>
      <c r="F8" s="336">
        <v>0.06</v>
      </c>
      <c r="G8" s="336">
        <v>0.28999999999999998</v>
      </c>
      <c r="H8" s="336">
        <v>0.28000000000000003</v>
      </c>
      <c r="I8" s="336">
        <v>2.65</v>
      </c>
      <c r="J8" s="336">
        <v>0.17</v>
      </c>
      <c r="K8" s="336">
        <v>0.52</v>
      </c>
      <c r="L8" s="336">
        <v>1.04</v>
      </c>
      <c r="M8" s="336">
        <v>0.52</v>
      </c>
      <c r="N8" s="337">
        <f t="shared" si="0"/>
        <v>8.5599999999999987</v>
      </c>
    </row>
    <row r="9" spans="1:15" s="120" customFormat="1" ht="20.100000000000001" customHeight="1" x14ac:dyDescent="0.25">
      <c r="A9" s="125" t="s">
        <v>165</v>
      </c>
      <c r="B9" s="336">
        <v>2538.7400000000002</v>
      </c>
      <c r="C9" s="336">
        <v>2516.13</v>
      </c>
      <c r="D9" s="336">
        <v>1309.27</v>
      </c>
      <c r="E9" s="336">
        <v>162.96</v>
      </c>
      <c r="F9" s="336">
        <v>87.960000000000008</v>
      </c>
      <c r="G9" s="336">
        <v>140.08000000000001</v>
      </c>
      <c r="H9" s="336">
        <v>312.69</v>
      </c>
      <c r="I9" s="336">
        <v>202.05</v>
      </c>
      <c r="J9" s="336">
        <v>381.71999999999997</v>
      </c>
      <c r="K9" s="336">
        <v>532.15</v>
      </c>
      <c r="L9" s="336">
        <v>512.01</v>
      </c>
      <c r="M9" s="336">
        <v>770.3599999999999</v>
      </c>
      <c r="N9" s="337">
        <f t="shared" si="0"/>
        <v>9466.1200000000008</v>
      </c>
    </row>
    <row r="10" spans="1:15" s="12" customFormat="1" ht="20.100000000000001" customHeight="1" x14ac:dyDescent="0.25">
      <c r="A10" s="125" t="s">
        <v>166</v>
      </c>
      <c r="B10" s="336">
        <v>4</v>
      </c>
      <c r="C10" s="336"/>
      <c r="D10" s="336"/>
      <c r="E10" s="336">
        <v>4</v>
      </c>
      <c r="F10" s="336"/>
      <c r="G10" s="336">
        <v>4</v>
      </c>
      <c r="H10" s="336">
        <v>4</v>
      </c>
      <c r="I10" s="336"/>
      <c r="J10" s="336">
        <v>4</v>
      </c>
      <c r="K10" s="336"/>
      <c r="L10" s="336">
        <v>4</v>
      </c>
      <c r="M10" s="336"/>
      <c r="N10" s="337">
        <f t="shared" si="0"/>
        <v>24</v>
      </c>
      <c r="O10" s="120"/>
    </row>
    <row r="11" spans="1:15" ht="20.100000000000001" customHeight="1" x14ac:dyDescent="0.25">
      <c r="A11" s="125" t="s">
        <v>167</v>
      </c>
      <c r="B11" s="336">
        <v>0</v>
      </c>
      <c r="C11" s="336">
        <v>0</v>
      </c>
      <c r="D11" s="336">
        <v>0</v>
      </c>
      <c r="E11" s="336">
        <v>0</v>
      </c>
      <c r="F11" s="336">
        <v>0</v>
      </c>
      <c r="G11" s="336">
        <v>0</v>
      </c>
      <c r="H11" s="336">
        <v>0</v>
      </c>
      <c r="I11" s="336">
        <v>0</v>
      </c>
      <c r="J11" s="336">
        <v>0</v>
      </c>
      <c r="K11" s="336"/>
      <c r="L11" s="336"/>
      <c r="M11" s="336"/>
      <c r="N11" s="337">
        <f t="shared" si="0"/>
        <v>0</v>
      </c>
      <c r="O11" s="119"/>
    </row>
    <row r="12" spans="1:15" s="12" customFormat="1" ht="20.100000000000001" customHeight="1" x14ac:dyDescent="0.25">
      <c r="A12" s="125" t="s">
        <v>168</v>
      </c>
      <c r="B12" s="336">
        <v>0</v>
      </c>
      <c r="C12" s="336">
        <v>0</v>
      </c>
      <c r="D12" s="336">
        <v>0</v>
      </c>
      <c r="E12" s="336">
        <v>0</v>
      </c>
      <c r="F12" s="336">
        <v>0</v>
      </c>
      <c r="G12" s="336">
        <v>0</v>
      </c>
      <c r="H12" s="336">
        <v>0</v>
      </c>
      <c r="I12" s="336">
        <v>0</v>
      </c>
      <c r="J12" s="336">
        <v>0</v>
      </c>
      <c r="K12" s="336"/>
      <c r="L12" s="336"/>
      <c r="M12" s="336"/>
      <c r="N12" s="337">
        <f t="shared" si="0"/>
        <v>0</v>
      </c>
      <c r="O12" s="120"/>
    </row>
    <row r="13" spans="1:15" s="12" customFormat="1" ht="20.100000000000001" customHeight="1" x14ac:dyDescent="0.25">
      <c r="A13" s="125" t="s">
        <v>169</v>
      </c>
      <c r="B13" s="336">
        <v>854.03</v>
      </c>
      <c r="C13" s="336">
        <v>841.27</v>
      </c>
      <c r="D13" s="336">
        <v>1652.16</v>
      </c>
      <c r="E13" s="336">
        <v>2277.5500000000002</v>
      </c>
      <c r="F13" s="336">
        <v>1478.47</v>
      </c>
      <c r="G13" s="336">
        <v>1292.9100000000001</v>
      </c>
      <c r="H13" s="336">
        <v>1158.44</v>
      </c>
      <c r="I13" s="336">
        <v>1475.9</v>
      </c>
      <c r="J13" s="336">
        <v>863.22</v>
      </c>
      <c r="K13" s="336">
        <v>1802.22</v>
      </c>
      <c r="L13" s="336">
        <v>2216.08</v>
      </c>
      <c r="M13" s="336">
        <v>1281.74</v>
      </c>
      <c r="N13" s="337">
        <f t="shared" si="0"/>
        <v>17193.990000000002</v>
      </c>
      <c r="O13" s="120"/>
    </row>
    <row r="14" spans="1:15" s="12" customFormat="1" ht="20.100000000000001" customHeight="1" x14ac:dyDescent="0.25">
      <c r="A14" s="125" t="s">
        <v>170</v>
      </c>
      <c r="B14" s="336">
        <v>4096.6000000000004</v>
      </c>
      <c r="C14" s="336">
        <v>3961.4</v>
      </c>
      <c r="D14" s="336">
        <v>3565.5</v>
      </c>
      <c r="E14" s="336">
        <v>2455.87</v>
      </c>
      <c r="F14" s="336">
        <v>2816.44</v>
      </c>
      <c r="G14" s="336">
        <v>3193.6400000000003</v>
      </c>
      <c r="H14" s="336">
        <v>3334.31</v>
      </c>
      <c r="I14" s="336">
        <v>3249.1099999999997</v>
      </c>
      <c r="J14" s="336">
        <v>3523.51</v>
      </c>
      <c r="K14" s="336">
        <v>3915.81</v>
      </c>
      <c r="L14" s="336">
        <v>4114.76</v>
      </c>
      <c r="M14" s="336">
        <v>4224.87</v>
      </c>
      <c r="N14" s="337">
        <f t="shared" si="0"/>
        <v>42451.82</v>
      </c>
      <c r="O14" s="120"/>
    </row>
    <row r="15" spans="1:15" ht="20.100000000000001" customHeight="1" x14ac:dyDescent="0.25">
      <c r="A15" s="125" t="s">
        <v>306</v>
      </c>
      <c r="B15" s="336">
        <v>4077.8399999999997</v>
      </c>
      <c r="C15" s="336">
        <v>4095.59</v>
      </c>
      <c r="D15" s="336">
        <v>4206.99</v>
      </c>
      <c r="E15" s="336">
        <v>3568.83</v>
      </c>
      <c r="F15" s="336">
        <v>3825.05</v>
      </c>
      <c r="G15" s="336">
        <v>4556.22</v>
      </c>
      <c r="H15" s="336">
        <v>4504.72</v>
      </c>
      <c r="I15" s="336">
        <v>5052.8500000000004</v>
      </c>
      <c r="J15" s="336">
        <v>4543.7</v>
      </c>
      <c r="K15" s="336">
        <v>5402.13</v>
      </c>
      <c r="L15" s="336">
        <v>5880.9599999999991</v>
      </c>
      <c r="M15" s="336">
        <v>5283.9800000000005</v>
      </c>
      <c r="N15" s="337">
        <f t="shared" si="0"/>
        <v>54998.86</v>
      </c>
      <c r="O15" s="119"/>
    </row>
    <row r="16" spans="1:15" ht="20.100000000000001" customHeight="1" x14ac:dyDescent="0.25">
      <c r="A16" s="125" t="s">
        <v>307</v>
      </c>
      <c r="B16" s="336">
        <v>0</v>
      </c>
      <c r="C16" s="336">
        <v>0</v>
      </c>
      <c r="D16" s="336">
        <v>0</v>
      </c>
      <c r="E16" s="336">
        <v>0</v>
      </c>
      <c r="F16" s="336">
        <v>0</v>
      </c>
      <c r="G16" s="336">
        <v>0</v>
      </c>
      <c r="H16" s="336">
        <v>0</v>
      </c>
      <c r="I16" s="336">
        <v>0</v>
      </c>
      <c r="J16" s="336">
        <v>0</v>
      </c>
      <c r="K16" s="336"/>
      <c r="L16" s="336"/>
      <c r="M16" s="336"/>
      <c r="N16" s="337">
        <f t="shared" si="0"/>
        <v>0</v>
      </c>
      <c r="O16" s="119"/>
    </row>
    <row r="17" spans="1:15" ht="20.100000000000001" customHeight="1" x14ac:dyDescent="0.25">
      <c r="A17" s="125" t="s">
        <v>177</v>
      </c>
      <c r="B17" s="336">
        <v>0</v>
      </c>
      <c r="C17" s="336">
        <v>0</v>
      </c>
      <c r="D17" s="336">
        <v>0</v>
      </c>
      <c r="E17" s="336">
        <v>0</v>
      </c>
      <c r="F17" s="336">
        <v>0</v>
      </c>
      <c r="G17" s="336">
        <v>0</v>
      </c>
      <c r="H17" s="336">
        <v>0</v>
      </c>
      <c r="I17" s="336">
        <v>0</v>
      </c>
      <c r="J17" s="336">
        <v>0</v>
      </c>
      <c r="K17" s="336">
        <v>0</v>
      </c>
      <c r="L17" s="336">
        <v>0</v>
      </c>
      <c r="M17" s="336">
        <v>0</v>
      </c>
      <c r="N17" s="337">
        <f t="shared" si="0"/>
        <v>0</v>
      </c>
      <c r="O17" s="119"/>
    </row>
    <row r="18" spans="1:15" ht="20.100000000000001" customHeight="1" x14ac:dyDescent="0.25">
      <c r="A18" s="125" t="s">
        <v>398</v>
      </c>
      <c r="B18" s="336">
        <v>0</v>
      </c>
      <c r="C18" s="336">
        <v>0</v>
      </c>
      <c r="D18" s="336">
        <v>0</v>
      </c>
      <c r="E18" s="336">
        <v>0</v>
      </c>
      <c r="F18" s="336">
        <v>0</v>
      </c>
      <c r="G18" s="336">
        <v>0</v>
      </c>
      <c r="H18" s="336">
        <v>0</v>
      </c>
      <c r="I18" s="336">
        <v>0</v>
      </c>
      <c r="J18" s="336">
        <v>0</v>
      </c>
      <c r="K18" s="336">
        <v>0</v>
      </c>
      <c r="L18" s="336">
        <v>0</v>
      </c>
      <c r="M18" s="336">
        <v>0</v>
      </c>
      <c r="N18" s="337">
        <f t="shared" si="0"/>
        <v>0</v>
      </c>
      <c r="O18" s="119"/>
    </row>
    <row r="19" spans="1:15" ht="20.100000000000001" customHeight="1" x14ac:dyDescent="0.25">
      <c r="A19" s="231" t="s">
        <v>15</v>
      </c>
      <c r="B19" s="335">
        <f t="shared" ref="B19:M19" si="1">SUM(B5:B18)</f>
        <v>15327.91</v>
      </c>
      <c r="C19" s="335">
        <f t="shared" si="1"/>
        <v>15178.87</v>
      </c>
      <c r="D19" s="335">
        <f t="shared" si="1"/>
        <v>13938</v>
      </c>
      <c r="E19" s="335">
        <f t="shared" si="1"/>
        <v>10257.16</v>
      </c>
      <c r="F19" s="335">
        <f t="shared" si="1"/>
        <v>10385.330000000002</v>
      </c>
      <c r="G19" s="335">
        <f t="shared" si="1"/>
        <v>11860.300000000001</v>
      </c>
      <c r="H19" s="335">
        <f t="shared" si="1"/>
        <v>11739.14</v>
      </c>
      <c r="I19" s="335">
        <f t="shared" si="1"/>
        <v>12315.78</v>
      </c>
      <c r="J19" s="335">
        <f t="shared" si="1"/>
        <v>11888.67</v>
      </c>
      <c r="K19" s="335">
        <f t="shared" si="1"/>
        <v>14649.5</v>
      </c>
      <c r="L19" s="335">
        <f t="shared" si="1"/>
        <v>16110.130000000001</v>
      </c>
      <c r="M19" s="335">
        <f t="shared" si="1"/>
        <v>15719.29</v>
      </c>
      <c r="N19" s="337">
        <f t="shared" si="0"/>
        <v>159370.08000000002</v>
      </c>
      <c r="O19" s="119"/>
    </row>
    <row r="20" spans="1:15" ht="20.10000000000000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19"/>
    </row>
    <row r="21" spans="1:15" ht="20.100000000000001" customHeight="1" x14ac:dyDescent="0.25">
      <c r="A21" s="127" t="s">
        <v>192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19"/>
    </row>
    <row r="22" spans="1:15" ht="20.100000000000001" customHeight="1" x14ac:dyDescent="0.25">
      <c r="A22" s="48" t="s">
        <v>101</v>
      </c>
      <c r="B22" s="48" t="s">
        <v>2</v>
      </c>
      <c r="C22" s="48" t="s">
        <v>3</v>
      </c>
      <c r="D22" s="48" t="s">
        <v>4</v>
      </c>
      <c r="E22" s="48" t="s">
        <v>5</v>
      </c>
      <c r="F22" s="48" t="s">
        <v>6</v>
      </c>
      <c r="G22" s="48" t="s">
        <v>7</v>
      </c>
      <c r="H22" s="48" t="s">
        <v>8</v>
      </c>
      <c r="I22" s="48" t="s">
        <v>9</v>
      </c>
      <c r="J22" s="48" t="s">
        <v>10</v>
      </c>
      <c r="K22" s="48" t="s">
        <v>11</v>
      </c>
      <c r="L22" s="48" t="s">
        <v>12</v>
      </c>
      <c r="M22" s="48" t="s">
        <v>13</v>
      </c>
      <c r="N22" s="35" t="s">
        <v>22</v>
      </c>
      <c r="O22" s="119"/>
    </row>
    <row r="23" spans="1:15" ht="20.100000000000001" customHeight="1" x14ac:dyDescent="0.25">
      <c r="A23" s="194" t="s">
        <v>162</v>
      </c>
      <c r="B23" s="334">
        <v>3437.98</v>
      </c>
      <c r="C23" s="334">
        <v>3358.91</v>
      </c>
      <c r="D23" s="334">
        <v>2797.96</v>
      </c>
      <c r="E23" s="334">
        <v>1990.81</v>
      </c>
      <c r="F23" s="334">
        <v>1755.62</v>
      </c>
      <c r="G23" s="334">
        <v>1285.58</v>
      </c>
      <c r="H23" s="334">
        <v>1694.46</v>
      </c>
      <c r="I23" s="334">
        <v>2087.87</v>
      </c>
      <c r="J23" s="334">
        <v>2168.38</v>
      </c>
      <c r="K23" s="334">
        <v>2901.75</v>
      </c>
      <c r="L23" s="334">
        <v>3052.8599999999997</v>
      </c>
      <c r="M23" s="334">
        <v>3619.35</v>
      </c>
      <c r="N23" s="335">
        <f t="shared" ref="N23:N37" si="2">SUM(B23:M23)</f>
        <v>30151.53</v>
      </c>
      <c r="O23" s="119"/>
    </row>
    <row r="24" spans="1:15" ht="20.100000000000001" customHeight="1" x14ac:dyDescent="0.25">
      <c r="A24" s="194" t="s">
        <v>163</v>
      </c>
      <c r="B24" s="334">
        <v>2628</v>
      </c>
      <c r="C24" s="334">
        <v>2565.7399999999998</v>
      </c>
      <c r="D24" s="334">
        <v>2142.5499999999997</v>
      </c>
      <c r="E24" s="334">
        <v>1399.9099999999999</v>
      </c>
      <c r="F24" s="334">
        <v>1211.07</v>
      </c>
      <c r="G24" s="334">
        <v>890.51</v>
      </c>
      <c r="H24" s="334">
        <v>1127.99</v>
      </c>
      <c r="I24" s="334">
        <v>1478.4799999999998</v>
      </c>
      <c r="J24" s="334">
        <v>1640.08</v>
      </c>
      <c r="K24" s="334">
        <v>1943.77</v>
      </c>
      <c r="L24" s="334">
        <v>1825.8000000000002</v>
      </c>
      <c r="M24" s="334">
        <v>1988.6899999999998</v>
      </c>
      <c r="N24" s="335">
        <f t="shared" si="2"/>
        <v>20842.589999999997</v>
      </c>
      <c r="O24" s="119"/>
    </row>
    <row r="25" spans="1:15" ht="20.100000000000001" customHeight="1" x14ac:dyDescent="0.25">
      <c r="A25" s="194" t="s">
        <v>164</v>
      </c>
      <c r="B25" s="334">
        <v>975.68999999999994</v>
      </c>
      <c r="C25" s="334">
        <v>927.69</v>
      </c>
      <c r="D25" s="334">
        <v>725.70999999999992</v>
      </c>
      <c r="E25" s="334">
        <v>506.31</v>
      </c>
      <c r="F25" s="334">
        <v>506.58000000000004</v>
      </c>
      <c r="G25" s="334">
        <v>325.92</v>
      </c>
      <c r="H25" s="334">
        <v>474.78000000000003</v>
      </c>
      <c r="I25" s="334">
        <v>636.64</v>
      </c>
      <c r="J25" s="334">
        <v>706.32</v>
      </c>
      <c r="K25" s="334">
        <v>1081.48</v>
      </c>
      <c r="L25" s="334">
        <v>1184.4000000000001</v>
      </c>
      <c r="M25" s="334">
        <v>1576.32</v>
      </c>
      <c r="N25" s="335">
        <f t="shared" si="2"/>
        <v>9627.84</v>
      </c>
      <c r="O25" s="119"/>
    </row>
    <row r="26" spans="1:15" ht="20.100000000000001" customHeight="1" x14ac:dyDescent="0.25">
      <c r="A26" s="194" t="s">
        <v>186</v>
      </c>
      <c r="B26" s="334">
        <v>17.45</v>
      </c>
      <c r="C26" s="334">
        <v>7.83</v>
      </c>
      <c r="D26" s="334">
        <v>18.02</v>
      </c>
      <c r="E26" s="334">
        <v>73.210000000000008</v>
      </c>
      <c r="F26" s="334">
        <v>65.819999999999993</v>
      </c>
      <c r="G26" s="334">
        <v>77.64</v>
      </c>
      <c r="H26" s="334">
        <v>93.5</v>
      </c>
      <c r="I26" s="334">
        <v>58.53</v>
      </c>
      <c r="J26" s="334">
        <v>47.81</v>
      </c>
      <c r="K26" s="334">
        <v>11.899999999999999</v>
      </c>
      <c r="L26" s="334">
        <v>8.23</v>
      </c>
      <c r="M26" s="334">
        <v>9.98</v>
      </c>
      <c r="N26" s="335">
        <f t="shared" si="2"/>
        <v>489.92</v>
      </c>
      <c r="O26" s="119"/>
    </row>
    <row r="27" spans="1:15" ht="20.100000000000001" customHeight="1" x14ac:dyDescent="0.25">
      <c r="A27" s="194" t="s">
        <v>165</v>
      </c>
      <c r="B27" s="334">
        <v>5177.67</v>
      </c>
      <c r="C27" s="334">
        <v>4834.84</v>
      </c>
      <c r="D27" s="334">
        <v>3439.08</v>
      </c>
      <c r="E27" s="334">
        <v>1863.02</v>
      </c>
      <c r="F27" s="334">
        <v>1559.7400000000002</v>
      </c>
      <c r="G27" s="334">
        <v>1732.4700000000003</v>
      </c>
      <c r="H27" s="334">
        <v>2064.2399999999998</v>
      </c>
      <c r="I27" s="334">
        <v>2015.71</v>
      </c>
      <c r="J27" s="334">
        <v>2040.0300000000002</v>
      </c>
      <c r="K27" s="334">
        <v>2508.4899999999998</v>
      </c>
      <c r="L27" s="334">
        <v>2894.29</v>
      </c>
      <c r="M27" s="334">
        <v>3616.7799999999997</v>
      </c>
      <c r="N27" s="335">
        <f t="shared" si="2"/>
        <v>33746.36</v>
      </c>
      <c r="O27" s="119"/>
    </row>
    <row r="28" spans="1:15" ht="20.100000000000001" customHeight="1" x14ac:dyDescent="0.25">
      <c r="A28" s="194" t="s">
        <v>166</v>
      </c>
      <c r="B28" s="334">
        <v>5</v>
      </c>
      <c r="C28" s="334"/>
      <c r="D28" s="334">
        <v>5</v>
      </c>
      <c r="E28" s="334">
        <v>6</v>
      </c>
      <c r="F28" s="334"/>
      <c r="G28" s="334">
        <v>9</v>
      </c>
      <c r="H28" s="334">
        <v>13</v>
      </c>
      <c r="I28" s="334">
        <v>25</v>
      </c>
      <c r="J28" s="334">
        <v>4</v>
      </c>
      <c r="K28" s="334"/>
      <c r="L28" s="334">
        <v>9</v>
      </c>
      <c r="M28" s="334">
        <v>4</v>
      </c>
      <c r="N28" s="335">
        <f t="shared" si="2"/>
        <v>80</v>
      </c>
      <c r="O28" s="119"/>
    </row>
    <row r="29" spans="1:15" ht="20.100000000000001" customHeight="1" x14ac:dyDescent="0.25">
      <c r="A29" s="194" t="s">
        <v>167</v>
      </c>
      <c r="B29" s="334">
        <v>0</v>
      </c>
      <c r="C29" s="334">
        <v>0</v>
      </c>
      <c r="D29" s="334">
        <v>0</v>
      </c>
      <c r="E29" s="334">
        <v>0</v>
      </c>
      <c r="F29" s="334">
        <v>0</v>
      </c>
      <c r="G29" s="334">
        <v>0</v>
      </c>
      <c r="H29" s="334">
        <v>0</v>
      </c>
      <c r="I29" s="334">
        <v>0</v>
      </c>
      <c r="J29" s="334">
        <v>0</v>
      </c>
      <c r="K29" s="334"/>
      <c r="L29" s="334"/>
      <c r="M29" s="334"/>
      <c r="N29" s="335">
        <f t="shared" si="2"/>
        <v>0</v>
      </c>
      <c r="O29" s="119"/>
    </row>
    <row r="30" spans="1:15" ht="20.100000000000001" customHeight="1" x14ac:dyDescent="0.25">
      <c r="A30" s="194" t="s">
        <v>168</v>
      </c>
      <c r="B30" s="334">
        <v>0</v>
      </c>
      <c r="C30" s="334">
        <v>0</v>
      </c>
      <c r="D30" s="334">
        <v>0</v>
      </c>
      <c r="E30" s="334">
        <v>0</v>
      </c>
      <c r="F30" s="334">
        <v>0</v>
      </c>
      <c r="G30" s="334">
        <v>0</v>
      </c>
      <c r="H30" s="334">
        <v>0</v>
      </c>
      <c r="I30" s="334">
        <v>0</v>
      </c>
      <c r="J30" s="334">
        <v>0</v>
      </c>
      <c r="K30" s="334"/>
      <c r="L30" s="334"/>
      <c r="M30" s="334"/>
      <c r="N30" s="335">
        <f t="shared" si="2"/>
        <v>0</v>
      </c>
      <c r="O30" s="119"/>
    </row>
    <row r="31" spans="1:15" ht="20.100000000000001" customHeight="1" x14ac:dyDescent="0.25">
      <c r="A31" s="194" t="s">
        <v>169</v>
      </c>
      <c r="B31" s="334">
        <v>2307.59</v>
      </c>
      <c r="C31" s="334">
        <v>1369.45</v>
      </c>
      <c r="D31" s="334">
        <v>2420.17</v>
      </c>
      <c r="E31" s="334">
        <v>3257.78</v>
      </c>
      <c r="F31" s="334">
        <v>3640.12</v>
      </c>
      <c r="G31" s="334">
        <v>2326.2399999999998</v>
      </c>
      <c r="H31" s="334">
        <v>2832.6400000000003</v>
      </c>
      <c r="I31" s="334">
        <v>1822.98</v>
      </c>
      <c r="J31" s="334">
        <v>1577.14</v>
      </c>
      <c r="K31" s="334">
        <v>1720.7</v>
      </c>
      <c r="L31" s="334">
        <v>2021.8600000000001</v>
      </c>
      <c r="M31" s="334">
        <v>1708.08</v>
      </c>
      <c r="N31" s="335">
        <f t="shared" si="2"/>
        <v>27004.75</v>
      </c>
      <c r="O31" s="119"/>
    </row>
    <row r="32" spans="1:15" ht="20.100000000000001" customHeight="1" x14ac:dyDescent="0.25">
      <c r="A32" s="125" t="s">
        <v>170</v>
      </c>
      <c r="B32" s="334">
        <v>8533.0499999999993</v>
      </c>
      <c r="C32" s="334">
        <v>8143.9600000000009</v>
      </c>
      <c r="D32" s="334">
        <v>7346.03</v>
      </c>
      <c r="E32" s="334">
        <v>5378.38</v>
      </c>
      <c r="F32" s="334">
        <v>5566.24</v>
      </c>
      <c r="G32" s="334">
        <v>5466.4</v>
      </c>
      <c r="H32" s="334">
        <v>6146.03</v>
      </c>
      <c r="I32" s="334">
        <v>7360.1900000000005</v>
      </c>
      <c r="J32" s="334">
        <v>7604.13</v>
      </c>
      <c r="K32" s="334">
        <v>8902.07</v>
      </c>
      <c r="L32" s="334">
        <v>9177.75</v>
      </c>
      <c r="M32" s="334">
        <v>9746.23</v>
      </c>
      <c r="N32" s="335">
        <f t="shared" si="2"/>
        <v>89370.46</v>
      </c>
      <c r="O32" s="119"/>
    </row>
    <row r="33" spans="1:15" ht="20.100000000000001" customHeight="1" x14ac:dyDescent="0.25">
      <c r="A33" s="125" t="s">
        <v>306</v>
      </c>
      <c r="B33" s="334">
        <v>36177.75</v>
      </c>
      <c r="C33" s="334">
        <v>32655.93</v>
      </c>
      <c r="D33" s="334">
        <v>35028.75</v>
      </c>
      <c r="E33" s="334">
        <v>33070.339999999997</v>
      </c>
      <c r="F33" s="334">
        <v>33028.14</v>
      </c>
      <c r="G33" s="334">
        <v>29126.089999999997</v>
      </c>
      <c r="H33" s="334">
        <v>32157.039999999997</v>
      </c>
      <c r="I33" s="334">
        <v>31801.360000000001</v>
      </c>
      <c r="J33" s="334">
        <v>31800.510000000002</v>
      </c>
      <c r="K33" s="334">
        <v>34666.81</v>
      </c>
      <c r="L33" s="334">
        <v>33493.26</v>
      </c>
      <c r="M33" s="334">
        <v>32372.39</v>
      </c>
      <c r="N33" s="335">
        <f t="shared" si="2"/>
        <v>395378.37</v>
      </c>
      <c r="O33" s="119"/>
    </row>
    <row r="34" spans="1:15" ht="20.100000000000001" customHeight="1" x14ac:dyDescent="0.25">
      <c r="A34" s="125" t="s">
        <v>307</v>
      </c>
      <c r="B34" s="334">
        <v>0</v>
      </c>
      <c r="C34" s="334">
        <v>0</v>
      </c>
      <c r="D34" s="334">
        <v>0</v>
      </c>
      <c r="E34" s="334">
        <v>0</v>
      </c>
      <c r="F34" s="334">
        <v>0</v>
      </c>
      <c r="G34" s="334">
        <v>0</v>
      </c>
      <c r="H34" s="334">
        <v>0</v>
      </c>
      <c r="I34" s="334">
        <v>0</v>
      </c>
      <c r="J34" s="334">
        <v>0</v>
      </c>
      <c r="K34" s="334"/>
      <c r="L34" s="334"/>
      <c r="M34" s="334"/>
      <c r="N34" s="335">
        <f t="shared" si="2"/>
        <v>0</v>
      </c>
      <c r="O34" s="119"/>
    </row>
    <row r="35" spans="1:15" ht="20.100000000000001" customHeight="1" x14ac:dyDescent="0.25">
      <c r="A35" s="194" t="s">
        <v>177</v>
      </c>
      <c r="B35" s="336">
        <v>1887.53</v>
      </c>
      <c r="C35" s="336">
        <v>1940.84</v>
      </c>
      <c r="D35" s="336">
        <v>1548.22</v>
      </c>
      <c r="E35" s="336">
        <v>435.17</v>
      </c>
      <c r="F35" s="336">
        <v>936.27</v>
      </c>
      <c r="G35" s="336">
        <v>1199.48</v>
      </c>
      <c r="H35" s="336">
        <v>1178.18</v>
      </c>
      <c r="I35" s="336">
        <v>1768.78</v>
      </c>
      <c r="J35" s="336">
        <v>2315.4199999999996</v>
      </c>
      <c r="K35" s="336">
        <v>2549.61</v>
      </c>
      <c r="L35" s="336">
        <v>2465.67</v>
      </c>
      <c r="M35" s="336">
        <v>2568.63</v>
      </c>
      <c r="N35" s="335">
        <f t="shared" si="2"/>
        <v>20793.800000000003</v>
      </c>
      <c r="O35" s="119"/>
    </row>
    <row r="36" spans="1:15" ht="20.100000000000001" customHeight="1" x14ac:dyDescent="0.25">
      <c r="A36" s="125" t="s">
        <v>398</v>
      </c>
      <c r="B36" s="336">
        <v>0</v>
      </c>
      <c r="C36" s="336">
        <v>0</v>
      </c>
      <c r="D36" s="336">
        <v>0</v>
      </c>
      <c r="E36" s="336">
        <v>0</v>
      </c>
      <c r="F36" s="336">
        <v>0</v>
      </c>
      <c r="G36" s="336">
        <v>0</v>
      </c>
      <c r="H36" s="336">
        <v>0</v>
      </c>
      <c r="I36" s="336">
        <v>0</v>
      </c>
      <c r="J36" s="336">
        <v>0</v>
      </c>
      <c r="K36" s="336">
        <v>0</v>
      </c>
      <c r="L36" s="336">
        <v>0</v>
      </c>
      <c r="M36" s="336">
        <v>0</v>
      </c>
      <c r="N36" s="335">
        <f t="shared" si="2"/>
        <v>0</v>
      </c>
      <c r="O36" s="119"/>
    </row>
    <row r="37" spans="1:15" ht="20.100000000000001" customHeight="1" x14ac:dyDescent="0.25">
      <c r="A37" s="231" t="s">
        <v>15</v>
      </c>
      <c r="B37" s="335">
        <f t="shared" ref="B37:M37" si="3">SUM(B23:B36)</f>
        <v>61147.71</v>
      </c>
      <c r="C37" s="335">
        <f t="shared" si="3"/>
        <v>55805.19</v>
      </c>
      <c r="D37" s="335">
        <f t="shared" si="3"/>
        <v>55471.490000000005</v>
      </c>
      <c r="E37" s="335">
        <f t="shared" si="3"/>
        <v>47980.929999999993</v>
      </c>
      <c r="F37" s="335">
        <f t="shared" si="3"/>
        <v>48269.599999999999</v>
      </c>
      <c r="G37" s="335">
        <f t="shared" si="3"/>
        <v>42439.33</v>
      </c>
      <c r="H37" s="335">
        <f t="shared" si="3"/>
        <v>47781.859999999993</v>
      </c>
      <c r="I37" s="335">
        <f t="shared" si="3"/>
        <v>49055.54</v>
      </c>
      <c r="J37" s="335">
        <f t="shared" si="3"/>
        <v>49903.82</v>
      </c>
      <c r="K37" s="335">
        <f t="shared" si="3"/>
        <v>56286.58</v>
      </c>
      <c r="L37" s="335">
        <f t="shared" si="3"/>
        <v>56133.119999999995</v>
      </c>
      <c r="M37" s="335">
        <f t="shared" si="3"/>
        <v>57210.45</v>
      </c>
      <c r="N37" s="335">
        <f t="shared" si="2"/>
        <v>627485.61999999988</v>
      </c>
      <c r="O37" s="119"/>
    </row>
    <row r="38" spans="1:15" ht="12.75" customHeight="1" x14ac:dyDescent="0.25">
      <c r="A38" s="118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8"/>
      <c r="M38" s="198"/>
      <c r="N38" s="197"/>
      <c r="O38" s="119"/>
    </row>
    <row r="39" spans="1:15" ht="12.75" customHeight="1" x14ac:dyDescent="0.25">
      <c r="O39" s="119"/>
    </row>
    <row r="40" spans="1:15" ht="16.5" customHeight="1" x14ac:dyDescent="0.25"/>
    <row r="41" spans="1:15" ht="16.5" customHeight="1" x14ac:dyDescent="0.25"/>
    <row r="42" spans="1:15" ht="16.5" customHeight="1" x14ac:dyDescent="0.25"/>
    <row r="43" spans="1:15" ht="16.5" customHeight="1" x14ac:dyDescent="0.25"/>
    <row r="44" spans="1:15" ht="16.5" customHeight="1" x14ac:dyDescent="0.25"/>
    <row r="45" spans="1:15" ht="16.5" customHeight="1" x14ac:dyDescent="0.25"/>
    <row r="46" spans="1:15" ht="16.5" customHeight="1" x14ac:dyDescent="0.25"/>
    <row r="47" spans="1:15" ht="16.5" customHeight="1" x14ac:dyDescent="0.25"/>
    <row r="48" spans="1:15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</sheetData>
  <pageMargins left="0.7" right="0.7" top="0.75" bottom="0.75" header="0.3" footer="0.3"/>
  <pageSetup paperSize="14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51"/>
  <sheetViews>
    <sheetView zoomScale="115" zoomScaleNormal="115" workbookViewId="0">
      <selection activeCell="M39" sqref="M39"/>
    </sheetView>
  </sheetViews>
  <sheetFormatPr baseColWidth="10" defaultRowHeight="13.5" x14ac:dyDescent="0.25"/>
  <cols>
    <col min="1" max="1" width="2.7109375" style="8" customWidth="1"/>
    <col min="2" max="4" width="26.7109375" style="8" customWidth="1"/>
    <col min="5" max="5" width="11.42578125" style="8"/>
    <col min="6" max="6" width="13.28515625" style="8" bestFit="1" customWidth="1"/>
    <col min="7" max="7" width="11.42578125" style="8"/>
    <col min="8" max="8" width="35.85546875" style="8" customWidth="1"/>
    <col min="9" max="16384" width="11.42578125" style="8"/>
  </cols>
  <sheetData>
    <row r="1" spans="1:5" x14ac:dyDescent="0.25">
      <c r="A1" s="4"/>
      <c r="B1" s="4"/>
      <c r="C1" s="4"/>
      <c r="D1" s="4"/>
      <c r="E1" s="4"/>
    </row>
    <row r="2" spans="1:5" x14ac:dyDescent="0.25">
      <c r="A2" s="4"/>
      <c r="B2" s="4"/>
      <c r="C2" s="4"/>
      <c r="D2" s="4"/>
      <c r="E2" s="4"/>
    </row>
    <row r="3" spans="1:5" x14ac:dyDescent="0.25">
      <c r="A3" s="4"/>
      <c r="B3" s="4"/>
      <c r="C3" s="4"/>
      <c r="D3" s="4"/>
      <c r="E3" s="4"/>
    </row>
    <row r="4" spans="1:5" x14ac:dyDescent="0.25">
      <c r="A4" s="4"/>
      <c r="B4" s="4"/>
      <c r="C4" s="4"/>
      <c r="D4" s="4"/>
      <c r="E4" s="4"/>
    </row>
    <row r="5" spans="1:5" x14ac:dyDescent="0.25">
      <c r="A5" s="4"/>
      <c r="B5" s="4"/>
      <c r="C5" s="4"/>
      <c r="D5" s="4"/>
      <c r="E5" s="4"/>
    </row>
    <row r="6" spans="1:5" x14ac:dyDescent="0.25">
      <c r="A6" s="4"/>
      <c r="B6" s="4"/>
      <c r="C6" s="4"/>
      <c r="D6" s="4"/>
      <c r="E6" s="4"/>
    </row>
    <row r="7" spans="1:5" x14ac:dyDescent="0.25">
      <c r="A7" s="4"/>
      <c r="B7" s="4"/>
      <c r="C7" s="4"/>
      <c r="D7" s="4"/>
      <c r="E7" s="4"/>
    </row>
    <row r="8" spans="1:5" s="80" customFormat="1" ht="12.75" x14ac:dyDescent="0.2">
      <c r="A8" s="292" t="s">
        <v>81</v>
      </c>
      <c r="B8" s="66"/>
      <c r="C8" s="66"/>
      <c r="D8" s="66"/>
      <c r="E8" s="66"/>
    </row>
    <row r="9" spans="1:5" x14ac:dyDescent="0.25">
      <c r="A9" s="4"/>
      <c r="B9" s="4"/>
      <c r="C9" s="4"/>
      <c r="D9" s="4"/>
      <c r="E9" s="4"/>
    </row>
    <row r="10" spans="1:5" x14ac:dyDescent="0.25">
      <c r="A10" s="4"/>
      <c r="B10" s="3" t="s">
        <v>82</v>
      </c>
      <c r="C10" s="4"/>
      <c r="D10" s="4"/>
      <c r="E10" s="4"/>
    </row>
    <row r="11" spans="1:5" ht="14.25" thickBot="1" x14ac:dyDescent="0.3">
      <c r="A11" s="4"/>
      <c r="B11" s="4"/>
      <c r="C11" s="4"/>
      <c r="D11" s="4"/>
      <c r="E11" s="4"/>
    </row>
    <row r="12" spans="1:5" x14ac:dyDescent="0.25">
      <c r="A12" s="4"/>
      <c r="B12" s="286" t="s">
        <v>83</v>
      </c>
      <c r="C12" s="293" t="s">
        <v>84</v>
      </c>
      <c r="D12" s="294" t="s">
        <v>15</v>
      </c>
      <c r="E12" s="4"/>
    </row>
    <row r="13" spans="1:5" x14ac:dyDescent="0.25">
      <c r="A13" s="4"/>
      <c r="B13" s="287" t="s">
        <v>85</v>
      </c>
      <c r="C13" s="295" t="s">
        <v>86</v>
      </c>
      <c r="D13" s="296"/>
      <c r="E13" s="4"/>
    </row>
    <row r="14" spans="1:5" x14ac:dyDescent="0.25">
      <c r="A14" s="4"/>
      <c r="B14" s="651">
        <f>+'11'!D24</f>
        <v>313559.46199999994</v>
      </c>
      <c r="C14" s="654">
        <f>+'11'!H47</f>
        <v>14592862.470000001</v>
      </c>
      <c r="D14" s="657">
        <f>SUM(B14:C16)</f>
        <v>14906421.932</v>
      </c>
      <c r="E14" s="4"/>
    </row>
    <row r="15" spans="1:5" x14ac:dyDescent="0.25">
      <c r="A15" s="4"/>
      <c r="B15" s="652"/>
      <c r="C15" s="655"/>
      <c r="D15" s="658"/>
      <c r="E15" s="519"/>
    </row>
    <row r="16" spans="1:5" ht="14.25" thickBot="1" x14ac:dyDescent="0.3">
      <c r="A16" s="4"/>
      <c r="B16" s="653"/>
      <c r="C16" s="656"/>
      <c r="D16" s="659"/>
      <c r="E16" s="4"/>
    </row>
    <row r="17" spans="1:8" x14ac:dyDescent="0.25">
      <c r="A17" s="4"/>
      <c r="B17" s="4"/>
      <c r="C17" s="4"/>
      <c r="D17" s="4"/>
      <c r="E17" s="4"/>
    </row>
    <row r="18" spans="1:8" x14ac:dyDescent="0.25">
      <c r="A18" s="4"/>
      <c r="B18" s="4"/>
      <c r="C18" s="4"/>
      <c r="D18" s="4"/>
      <c r="E18" s="4"/>
      <c r="G18" s="119"/>
      <c r="H18" s="119"/>
    </row>
    <row r="19" spans="1:8" s="80" customFormat="1" ht="12.75" x14ac:dyDescent="0.2">
      <c r="A19" s="66"/>
      <c r="B19" s="292" t="s">
        <v>319</v>
      </c>
      <c r="C19" s="66"/>
      <c r="D19" s="66"/>
      <c r="E19" s="66"/>
      <c r="G19" s="145"/>
      <c r="H19" s="145"/>
    </row>
    <row r="20" spans="1:8" ht="14.25" thickBot="1" x14ac:dyDescent="0.3">
      <c r="A20" s="4"/>
      <c r="B20" s="4"/>
      <c r="C20" s="4"/>
      <c r="D20" s="4"/>
      <c r="E20" s="4"/>
      <c r="G20" s="119"/>
      <c r="H20" s="119"/>
    </row>
    <row r="21" spans="1:8" x14ac:dyDescent="0.25">
      <c r="A21" s="4"/>
      <c r="B21" s="298" t="s">
        <v>83</v>
      </c>
      <c r="C21" s="299" t="s">
        <v>87</v>
      </c>
      <c r="D21" s="300" t="s">
        <v>15</v>
      </c>
      <c r="E21" s="4"/>
      <c r="G21" s="119"/>
      <c r="H21" s="119"/>
    </row>
    <row r="22" spans="1:8" x14ac:dyDescent="0.25">
      <c r="A22" s="4"/>
      <c r="B22" s="301"/>
      <c r="C22" s="302"/>
      <c r="D22" s="303"/>
      <c r="E22" s="4"/>
      <c r="G22" s="119"/>
      <c r="H22" s="119"/>
    </row>
    <row r="23" spans="1:8" x14ac:dyDescent="0.25">
      <c r="A23" s="4"/>
      <c r="B23" s="645">
        <f>+'35'!E24</f>
        <v>1312647.8534880001</v>
      </c>
      <c r="C23" s="297"/>
      <c r="D23" s="646">
        <f>+B23+C23</f>
        <v>1312647.8534880001</v>
      </c>
      <c r="E23" s="4"/>
      <c r="G23" s="119"/>
      <c r="H23" s="119"/>
    </row>
    <row r="24" spans="1:8" x14ac:dyDescent="0.25">
      <c r="A24" s="4"/>
      <c r="B24" s="304"/>
      <c r="C24" s="305"/>
      <c r="D24" s="306"/>
      <c r="E24" s="4"/>
      <c r="G24" s="120"/>
      <c r="H24" s="119"/>
    </row>
    <row r="25" spans="1:8" ht="14.25" thickBot="1" x14ac:dyDescent="0.3">
      <c r="A25" s="4"/>
      <c r="B25" s="307"/>
      <c r="C25" s="308"/>
      <c r="D25" s="309"/>
      <c r="E25" s="4"/>
      <c r="G25" s="119"/>
      <c r="H25" s="119"/>
    </row>
    <row r="26" spans="1:8" x14ac:dyDescent="0.25">
      <c r="A26" s="4"/>
      <c r="B26" s="4"/>
      <c r="C26" s="4"/>
      <c r="D26" s="4"/>
      <c r="E26" s="4"/>
    </row>
    <row r="27" spans="1:8" x14ac:dyDescent="0.25">
      <c r="A27" s="4"/>
      <c r="B27" s="4" t="s">
        <v>320</v>
      </c>
      <c r="C27" s="4"/>
      <c r="D27" s="4"/>
      <c r="E27" s="4"/>
    </row>
    <row r="28" spans="1:8" x14ac:dyDescent="0.25">
      <c r="A28" s="4"/>
      <c r="B28" s="4"/>
      <c r="C28" s="4"/>
      <c r="D28" s="4"/>
      <c r="E28" s="4"/>
    </row>
    <row r="29" spans="1:8" s="80" customFormat="1" ht="12.75" x14ac:dyDescent="0.2">
      <c r="A29" s="66"/>
      <c r="B29" s="292" t="s">
        <v>88</v>
      </c>
      <c r="C29" s="66"/>
      <c r="D29" s="66"/>
      <c r="E29" s="66"/>
    </row>
    <row r="30" spans="1:8" ht="14.25" thickBot="1" x14ac:dyDescent="0.3">
      <c r="A30" s="4"/>
      <c r="B30" s="4"/>
      <c r="C30" s="4"/>
      <c r="D30" s="4"/>
      <c r="E30" s="4"/>
    </row>
    <row r="31" spans="1:8" x14ac:dyDescent="0.25">
      <c r="A31" s="4"/>
      <c r="B31" s="310" t="s">
        <v>89</v>
      </c>
      <c r="C31" s="299" t="s">
        <v>326</v>
      </c>
      <c r="D31" s="311" t="s">
        <v>90</v>
      </c>
      <c r="E31" s="4"/>
    </row>
    <row r="32" spans="1:8" x14ac:dyDescent="0.25">
      <c r="A32" s="4"/>
      <c r="B32" s="312"/>
      <c r="C32" s="313"/>
      <c r="D32" s="314"/>
      <c r="E32" s="4"/>
    </row>
    <row r="33" spans="1:6" x14ac:dyDescent="0.25">
      <c r="A33" s="4"/>
      <c r="B33" s="622">
        <f>'34_2'!N19</f>
        <v>14906421.932</v>
      </c>
      <c r="C33" s="297">
        <f>+SUM('42_3'!E6:E12)/0.55+SUM('42_3'!E13:E17)/0.508</f>
        <v>2468759.8399620466</v>
      </c>
      <c r="D33" s="623">
        <f>+B33+C33</f>
        <v>17375181.771962047</v>
      </c>
      <c r="E33" s="519"/>
    </row>
    <row r="34" spans="1:6" ht="14.25" thickBot="1" x14ac:dyDescent="0.3">
      <c r="A34" s="4"/>
      <c r="B34" s="307"/>
      <c r="C34" s="315"/>
      <c r="D34" s="309"/>
      <c r="E34" s="4"/>
    </row>
    <row r="35" spans="1:6" x14ac:dyDescent="0.25">
      <c r="A35" s="4"/>
      <c r="B35" s="4"/>
      <c r="C35" s="4"/>
      <c r="D35" s="4"/>
      <c r="E35" s="4"/>
    </row>
    <row r="36" spans="1:6" x14ac:dyDescent="0.25">
      <c r="A36" s="4"/>
      <c r="B36" s="3" t="s">
        <v>327</v>
      </c>
      <c r="C36" s="4"/>
      <c r="D36" s="4"/>
      <c r="E36" s="4"/>
      <c r="F36" s="20"/>
    </row>
    <row r="37" spans="1:6" x14ac:dyDescent="0.25">
      <c r="A37" s="4"/>
      <c r="B37" s="3" t="s">
        <v>321</v>
      </c>
      <c r="C37" s="4"/>
      <c r="D37" s="4"/>
      <c r="E37" s="4"/>
    </row>
    <row r="38" spans="1:6" x14ac:dyDescent="0.25">
      <c r="A38" s="4"/>
      <c r="B38" s="4"/>
      <c r="C38" s="4"/>
      <c r="D38" s="4"/>
      <c r="E38" s="4"/>
    </row>
    <row r="39" spans="1:6" s="80" customFormat="1" ht="12.75" x14ac:dyDescent="0.2">
      <c r="A39" s="292" t="s">
        <v>153</v>
      </c>
      <c r="B39" s="66"/>
      <c r="C39" s="66"/>
      <c r="D39" s="66"/>
      <c r="E39" s="66"/>
    </row>
    <row r="40" spans="1:6" ht="14.25" thickBot="1" x14ac:dyDescent="0.3"/>
    <row r="41" spans="1:6" x14ac:dyDescent="0.25">
      <c r="B41" s="310" t="s">
        <v>154</v>
      </c>
      <c r="C41" s="300" t="s">
        <v>66</v>
      </c>
    </row>
    <row r="42" spans="1:6" x14ac:dyDescent="0.25">
      <c r="B42" s="301"/>
      <c r="C42" s="316"/>
    </row>
    <row r="43" spans="1:6" x14ac:dyDescent="0.25">
      <c r="B43" s="622">
        <f>+'43'!C19</f>
        <v>0</v>
      </c>
      <c r="C43" s="644">
        <f>'48'!J19</f>
        <v>1491471.3023174002</v>
      </c>
      <c r="D43" s="185"/>
    </row>
    <row r="44" spans="1:6" ht="14.25" thickBot="1" x14ac:dyDescent="0.3">
      <c r="B44" s="307"/>
      <c r="C44" s="317"/>
    </row>
    <row r="46" spans="1:6" x14ac:dyDescent="0.25">
      <c r="B46" s="12"/>
    </row>
    <row r="51" spans="3:3" x14ac:dyDescent="0.25">
      <c r="C51" s="166"/>
    </row>
  </sheetData>
  <mergeCells count="3">
    <mergeCell ref="B14:B16"/>
    <mergeCell ref="C14:C16"/>
    <mergeCell ref="D14:D16"/>
  </mergeCells>
  <phoneticPr fontId="0" type="noConversion"/>
  <pageMargins left="0.98" right="0.98" top="0.25" bottom="1" header="0" footer="0"/>
  <pageSetup paperSize="14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pageSetUpPr fitToPage="1"/>
  </sheetPr>
  <dimension ref="A1:O111"/>
  <sheetViews>
    <sheetView topLeftCell="A13" zoomScale="71" zoomScaleNormal="71" workbookViewId="0">
      <selection activeCell="M39" sqref="M39"/>
    </sheetView>
  </sheetViews>
  <sheetFormatPr baseColWidth="10" defaultRowHeight="13.5" x14ac:dyDescent="0.25"/>
  <cols>
    <col min="1" max="1" width="30.140625" style="8" customWidth="1"/>
    <col min="2" max="2" width="13.85546875" style="8" bestFit="1" customWidth="1"/>
    <col min="3" max="3" width="13.42578125" style="8" bestFit="1" customWidth="1"/>
    <col min="4" max="4" width="13.85546875" style="8" bestFit="1" customWidth="1"/>
    <col min="5" max="5" width="13.42578125" style="8" bestFit="1" customWidth="1"/>
    <col min="6" max="7" width="13.85546875" style="8" bestFit="1" customWidth="1"/>
    <col min="8" max="8" width="12.5703125" style="8" bestFit="1" customWidth="1"/>
    <col min="9" max="9" width="13.85546875" style="8" bestFit="1" customWidth="1"/>
    <col min="10" max="11" width="13.42578125" style="8" bestFit="1" customWidth="1"/>
    <col min="12" max="13" width="13.85546875" style="8" bestFit="1" customWidth="1"/>
    <col min="14" max="14" width="14.28515625" style="8" customWidth="1"/>
    <col min="15" max="15" width="11.42578125" style="28"/>
    <col min="16" max="16384" width="11.42578125" style="8"/>
  </cols>
  <sheetData>
    <row r="1" spans="1:15" x14ac:dyDescent="0.25">
      <c r="A1" s="20" t="s">
        <v>484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x14ac:dyDescent="0.25">
      <c r="A2" s="11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5" ht="20.100000000000001" customHeight="1" x14ac:dyDescent="0.25">
      <c r="A3" s="117" t="s">
        <v>193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ht="20.100000000000001" customHeight="1" x14ac:dyDescent="0.25">
      <c r="A4" s="48" t="s">
        <v>101</v>
      </c>
      <c r="B4" s="48" t="s">
        <v>2</v>
      </c>
      <c r="C4" s="48" t="s">
        <v>3</v>
      </c>
      <c r="D4" s="48" t="s">
        <v>4</v>
      </c>
      <c r="E4" s="48" t="s">
        <v>5</v>
      </c>
      <c r="F4" s="48" t="s">
        <v>6</v>
      </c>
      <c r="G4" s="48" t="s">
        <v>7</v>
      </c>
      <c r="H4" s="48" t="s">
        <v>8</v>
      </c>
      <c r="I4" s="48" t="s">
        <v>9</v>
      </c>
      <c r="J4" s="48" t="s">
        <v>10</v>
      </c>
      <c r="K4" s="48" t="s">
        <v>11</v>
      </c>
      <c r="L4" s="48" t="s">
        <v>12</v>
      </c>
      <c r="M4" s="35" t="s">
        <v>13</v>
      </c>
      <c r="N4" s="35" t="s">
        <v>22</v>
      </c>
    </row>
    <row r="5" spans="1:15" ht="20.100000000000001" customHeight="1" x14ac:dyDescent="0.25">
      <c r="A5" s="125" t="s">
        <v>162</v>
      </c>
      <c r="B5" s="322">
        <v>7176.71</v>
      </c>
      <c r="C5" s="322">
        <v>6875.3000000000011</v>
      </c>
      <c r="D5" s="322">
        <v>6134.9400000000005</v>
      </c>
      <c r="E5" s="322">
        <v>4532.05</v>
      </c>
      <c r="F5" s="322">
        <v>3968.84</v>
      </c>
      <c r="G5" s="322">
        <v>4052.54</v>
      </c>
      <c r="H5" s="322">
        <v>3621.66</v>
      </c>
      <c r="I5" s="322">
        <v>4659.41</v>
      </c>
      <c r="J5" s="322">
        <v>4939.16</v>
      </c>
      <c r="K5" s="322">
        <v>6204.9400000000005</v>
      </c>
      <c r="L5" s="322">
        <v>6810.5400000000009</v>
      </c>
      <c r="M5" s="322">
        <v>7881.7899999999991</v>
      </c>
      <c r="N5" s="338">
        <f t="shared" ref="N5:N19" si="0">SUM(B5:M5)</f>
        <v>66857.880000000019</v>
      </c>
      <c r="O5" s="184"/>
    </row>
    <row r="6" spans="1:15" ht="20.100000000000001" customHeight="1" x14ac:dyDescent="0.25">
      <c r="A6" s="125" t="s">
        <v>163</v>
      </c>
      <c r="B6" s="322">
        <v>4858.5300000000007</v>
      </c>
      <c r="C6" s="322">
        <v>4550.5300000000007</v>
      </c>
      <c r="D6" s="322">
        <v>3965.18</v>
      </c>
      <c r="E6" s="322">
        <v>2646.3599999999997</v>
      </c>
      <c r="F6" s="322">
        <v>2278.08</v>
      </c>
      <c r="G6" s="322">
        <v>2515.9799999999996</v>
      </c>
      <c r="H6" s="322">
        <v>2159.4899999999998</v>
      </c>
      <c r="I6" s="322">
        <v>2821.98</v>
      </c>
      <c r="J6" s="322">
        <v>3089.39</v>
      </c>
      <c r="K6" s="322">
        <v>3636.88</v>
      </c>
      <c r="L6" s="322">
        <v>3642.02</v>
      </c>
      <c r="M6" s="322">
        <v>4241.74</v>
      </c>
      <c r="N6" s="338">
        <f t="shared" si="0"/>
        <v>40406.159999999996</v>
      </c>
      <c r="O6" s="184"/>
    </row>
    <row r="7" spans="1:15" ht="20.100000000000001" customHeight="1" x14ac:dyDescent="0.25">
      <c r="A7" s="125" t="s">
        <v>164</v>
      </c>
      <c r="B7" s="322">
        <v>1461.72</v>
      </c>
      <c r="C7" s="322">
        <v>1356.6299999999999</v>
      </c>
      <c r="D7" s="322">
        <v>1178.4700000000003</v>
      </c>
      <c r="E7" s="322">
        <v>823.74</v>
      </c>
      <c r="F7" s="322">
        <v>819.5</v>
      </c>
      <c r="G7" s="322">
        <v>788.76</v>
      </c>
      <c r="H7" s="322">
        <v>720.98</v>
      </c>
      <c r="I7" s="322">
        <v>1083.0899999999999</v>
      </c>
      <c r="J7" s="322">
        <v>1206.01</v>
      </c>
      <c r="K7" s="322">
        <v>1752.56</v>
      </c>
      <c r="L7" s="322">
        <v>2059.06</v>
      </c>
      <c r="M7" s="322">
        <v>2469.69</v>
      </c>
      <c r="N7" s="338">
        <f t="shared" si="0"/>
        <v>15720.210000000001</v>
      </c>
      <c r="O7" s="184"/>
    </row>
    <row r="8" spans="1:15" ht="20.100000000000001" customHeight="1" x14ac:dyDescent="0.25">
      <c r="A8" s="125" t="s">
        <v>186</v>
      </c>
      <c r="B8" s="322">
        <v>11.24</v>
      </c>
      <c r="C8" s="322">
        <v>13.04</v>
      </c>
      <c r="D8" s="322">
        <v>6.41</v>
      </c>
      <c r="E8" s="322">
        <v>6.82</v>
      </c>
      <c r="F8" s="322">
        <v>5.15</v>
      </c>
      <c r="G8" s="322">
        <v>7.76</v>
      </c>
      <c r="H8" s="322">
        <v>5.3699999999999992</v>
      </c>
      <c r="I8" s="322">
        <v>5.8999999999999995</v>
      </c>
      <c r="J8" s="322">
        <v>5.14</v>
      </c>
      <c r="K8" s="322">
        <v>6.34</v>
      </c>
      <c r="L8" s="322">
        <v>7.92</v>
      </c>
      <c r="M8" s="322">
        <v>6.5600000000000005</v>
      </c>
      <c r="N8" s="338">
        <f t="shared" si="0"/>
        <v>87.65</v>
      </c>
      <c r="O8" s="184"/>
    </row>
    <row r="9" spans="1:15" ht="20.100000000000001" customHeight="1" x14ac:dyDescent="0.25">
      <c r="A9" s="125" t="s">
        <v>165</v>
      </c>
      <c r="B9" s="322">
        <v>9199.35</v>
      </c>
      <c r="C9" s="322">
        <v>8388.4500000000007</v>
      </c>
      <c r="D9" s="322">
        <v>6621.7300000000005</v>
      </c>
      <c r="E9" s="322">
        <v>2488.34</v>
      </c>
      <c r="F9" s="322">
        <v>2782.01</v>
      </c>
      <c r="G9" s="322">
        <v>3122.38</v>
      </c>
      <c r="H9" s="322">
        <v>2514.29</v>
      </c>
      <c r="I9" s="322">
        <v>3787.63</v>
      </c>
      <c r="J9" s="322">
        <v>4302.2299999999996</v>
      </c>
      <c r="K9" s="322">
        <v>5025.8999999999996</v>
      </c>
      <c r="L9" s="322">
        <v>5266.8600000000006</v>
      </c>
      <c r="M9" s="322">
        <v>7214.41</v>
      </c>
      <c r="N9" s="338">
        <f t="shared" si="0"/>
        <v>60713.58</v>
      </c>
      <c r="O9" s="184"/>
    </row>
    <row r="10" spans="1:15" ht="20.100000000000001" customHeight="1" x14ac:dyDescent="0.25">
      <c r="A10" s="125" t="s">
        <v>166</v>
      </c>
      <c r="B10" s="322">
        <v>16.59</v>
      </c>
      <c r="C10" s="322">
        <v>2.17</v>
      </c>
      <c r="D10" s="322">
        <v>17.04</v>
      </c>
      <c r="E10" s="8">
        <v>12.18</v>
      </c>
      <c r="F10" s="322">
        <v>15.28</v>
      </c>
      <c r="G10" s="322">
        <v>40.71</v>
      </c>
      <c r="H10" s="322">
        <v>67.86</v>
      </c>
      <c r="I10" s="322">
        <v>56.73</v>
      </c>
      <c r="J10" s="322">
        <v>20.34</v>
      </c>
      <c r="K10" s="322">
        <v>7.34</v>
      </c>
      <c r="L10" s="322">
        <v>11.55</v>
      </c>
      <c r="M10" s="322">
        <v>11.870000000000001</v>
      </c>
      <c r="N10" s="338">
        <f t="shared" si="0"/>
        <v>279.65999999999997</v>
      </c>
      <c r="O10" s="184"/>
    </row>
    <row r="11" spans="1:15" ht="20.100000000000001" customHeight="1" x14ac:dyDescent="0.25">
      <c r="A11" s="125" t="s">
        <v>167</v>
      </c>
      <c r="B11" s="322">
        <v>0</v>
      </c>
      <c r="C11" s="322">
        <v>0</v>
      </c>
      <c r="D11" s="322">
        <v>0</v>
      </c>
      <c r="E11" s="322">
        <v>0</v>
      </c>
      <c r="F11" s="322">
        <v>0</v>
      </c>
      <c r="G11" s="322">
        <v>0</v>
      </c>
      <c r="H11" s="322">
        <v>0</v>
      </c>
      <c r="I11" s="322">
        <v>0</v>
      </c>
      <c r="J11" s="322">
        <v>0</v>
      </c>
      <c r="K11" s="322"/>
      <c r="L11" s="322"/>
      <c r="M11" s="322"/>
      <c r="N11" s="338">
        <f t="shared" si="0"/>
        <v>0</v>
      </c>
      <c r="O11" s="184"/>
    </row>
    <row r="12" spans="1:15" ht="20.100000000000001" customHeight="1" x14ac:dyDescent="0.25">
      <c r="A12" s="125" t="s">
        <v>168</v>
      </c>
      <c r="B12" s="322">
        <v>0</v>
      </c>
      <c r="C12" s="322">
        <v>0</v>
      </c>
      <c r="D12" s="322">
        <v>0</v>
      </c>
      <c r="E12" s="322">
        <v>0</v>
      </c>
      <c r="F12" s="322">
        <v>0</v>
      </c>
      <c r="G12" s="322">
        <v>0</v>
      </c>
      <c r="H12" s="322">
        <v>0</v>
      </c>
      <c r="I12" s="322">
        <v>0</v>
      </c>
      <c r="J12" s="322">
        <v>0</v>
      </c>
      <c r="K12" s="322"/>
      <c r="L12" s="322"/>
      <c r="M12" s="322"/>
      <c r="N12" s="338">
        <f t="shared" si="0"/>
        <v>0</v>
      </c>
      <c r="O12" s="184"/>
    </row>
    <row r="13" spans="1:15" ht="20.100000000000001" customHeight="1" x14ac:dyDescent="0.25">
      <c r="A13" s="125" t="s">
        <v>169</v>
      </c>
      <c r="B13" s="322">
        <v>3402.32</v>
      </c>
      <c r="C13" s="322">
        <v>3322.91</v>
      </c>
      <c r="D13" s="322">
        <v>4870.55</v>
      </c>
      <c r="E13" s="322">
        <v>4767.09</v>
      </c>
      <c r="F13" s="322">
        <v>4905.38</v>
      </c>
      <c r="G13" s="322">
        <v>3854.89</v>
      </c>
      <c r="H13" s="322">
        <v>4134.58</v>
      </c>
      <c r="I13" s="322">
        <v>3699.09</v>
      </c>
      <c r="J13" s="322">
        <v>3199.2799999999997</v>
      </c>
      <c r="K13" s="322">
        <v>3210.44</v>
      </c>
      <c r="L13" s="322">
        <v>3158</v>
      </c>
      <c r="M13" s="322">
        <v>3402.3900000000003</v>
      </c>
      <c r="N13" s="338">
        <f t="shared" si="0"/>
        <v>45926.92</v>
      </c>
      <c r="O13" s="184"/>
    </row>
    <row r="14" spans="1:15" ht="20.100000000000001" customHeight="1" x14ac:dyDescent="0.25">
      <c r="A14" s="125" t="s">
        <v>170</v>
      </c>
      <c r="B14" s="322">
        <v>18798.82</v>
      </c>
      <c r="C14" s="322">
        <v>18106.830000000002</v>
      </c>
      <c r="D14" s="322">
        <v>17601.88</v>
      </c>
      <c r="E14" s="322">
        <v>14106.080000000002</v>
      </c>
      <c r="F14" s="322">
        <v>14670.59</v>
      </c>
      <c r="G14" s="322">
        <v>15587.54</v>
      </c>
      <c r="H14" s="322">
        <v>16305.77</v>
      </c>
      <c r="I14" s="322">
        <v>17348.21</v>
      </c>
      <c r="J14" s="322">
        <v>17494.620000000003</v>
      </c>
      <c r="K14" s="322">
        <v>19732.400000000001</v>
      </c>
      <c r="L14" s="322">
        <v>19602.510000000002</v>
      </c>
      <c r="M14" s="322">
        <v>19043.47</v>
      </c>
      <c r="N14" s="338">
        <f t="shared" si="0"/>
        <v>208398.72</v>
      </c>
      <c r="O14" s="184"/>
    </row>
    <row r="15" spans="1:15" ht="20.100000000000001" customHeight="1" x14ac:dyDescent="0.25">
      <c r="A15" s="125" t="s">
        <v>306</v>
      </c>
      <c r="B15" s="322">
        <v>150141.12</v>
      </c>
      <c r="C15" s="322">
        <v>143182.24000000002</v>
      </c>
      <c r="D15" s="322">
        <v>151584.68</v>
      </c>
      <c r="E15" s="322">
        <v>135317.89000000001</v>
      </c>
      <c r="F15" s="322">
        <v>154747.85999999999</v>
      </c>
      <c r="G15" s="322">
        <v>157982.58000000002</v>
      </c>
      <c r="H15" s="322">
        <v>143576.38</v>
      </c>
      <c r="I15" s="322">
        <v>143784.35999999999</v>
      </c>
      <c r="J15" s="322">
        <v>142745.76</v>
      </c>
      <c r="K15" s="322">
        <v>153884.96999999997</v>
      </c>
      <c r="L15" s="322">
        <v>147925.66</v>
      </c>
      <c r="M15" s="322">
        <v>151397.70000000001</v>
      </c>
      <c r="N15" s="338">
        <f t="shared" si="0"/>
        <v>1776271.1999999997</v>
      </c>
      <c r="O15" s="184"/>
    </row>
    <row r="16" spans="1:15" ht="20.100000000000001" customHeight="1" x14ac:dyDescent="0.25">
      <c r="A16" s="125" t="s">
        <v>307</v>
      </c>
      <c r="B16" s="322">
        <v>0</v>
      </c>
      <c r="C16" s="322">
        <v>0</v>
      </c>
      <c r="D16" s="322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/>
      <c r="L16" s="322"/>
      <c r="M16" s="322"/>
      <c r="N16" s="338">
        <f t="shared" si="0"/>
        <v>0</v>
      </c>
      <c r="O16" s="184"/>
    </row>
    <row r="17" spans="1:15" ht="20.100000000000001" customHeight="1" x14ac:dyDescent="0.25">
      <c r="A17" s="125" t="s">
        <v>177</v>
      </c>
      <c r="B17" s="322">
        <v>340</v>
      </c>
      <c r="C17" s="322">
        <v>410</v>
      </c>
      <c r="D17" s="322">
        <v>410</v>
      </c>
      <c r="E17" s="322">
        <v>455</v>
      </c>
      <c r="F17" s="322">
        <v>425</v>
      </c>
      <c r="G17" s="322">
        <v>360</v>
      </c>
      <c r="H17" s="322">
        <v>365</v>
      </c>
      <c r="I17" s="322">
        <v>300.12</v>
      </c>
      <c r="J17" s="322">
        <v>344.21</v>
      </c>
      <c r="K17" s="322">
        <v>358.18</v>
      </c>
      <c r="L17" s="322">
        <v>328.2</v>
      </c>
      <c r="M17" s="322">
        <v>326.36</v>
      </c>
      <c r="N17" s="338">
        <f t="shared" si="0"/>
        <v>4422.07</v>
      </c>
      <c r="O17" s="184"/>
    </row>
    <row r="18" spans="1:15" ht="20.100000000000001" customHeight="1" x14ac:dyDescent="0.25">
      <c r="A18" s="125" t="s">
        <v>398</v>
      </c>
      <c r="B18" s="336">
        <v>0</v>
      </c>
      <c r="C18" s="336">
        <v>0</v>
      </c>
      <c r="D18" s="336">
        <v>0</v>
      </c>
      <c r="E18" s="336">
        <v>0</v>
      </c>
      <c r="F18" s="336">
        <v>0</v>
      </c>
      <c r="G18" s="336">
        <v>0</v>
      </c>
      <c r="H18" s="336">
        <v>0</v>
      </c>
      <c r="I18" s="336">
        <v>0</v>
      </c>
      <c r="J18" s="336">
        <v>0</v>
      </c>
      <c r="K18" s="336">
        <v>0</v>
      </c>
      <c r="L18" s="336">
        <v>0</v>
      </c>
      <c r="M18" s="336">
        <v>0</v>
      </c>
      <c r="N18" s="338">
        <f t="shared" si="0"/>
        <v>0</v>
      </c>
      <c r="O18" s="184"/>
    </row>
    <row r="19" spans="1:15" ht="20.100000000000001" customHeight="1" x14ac:dyDescent="0.25">
      <c r="A19" s="234" t="s">
        <v>15</v>
      </c>
      <c r="B19" s="321">
        <f t="shared" ref="B19:M19" si="1">SUM(B5:B18)</f>
        <v>195406.4</v>
      </c>
      <c r="C19" s="321">
        <f t="shared" si="1"/>
        <v>186208.10000000003</v>
      </c>
      <c r="D19" s="321">
        <f t="shared" si="1"/>
        <v>192390.88</v>
      </c>
      <c r="E19" s="321">
        <f t="shared" si="1"/>
        <v>165155.55000000002</v>
      </c>
      <c r="F19" s="321">
        <f t="shared" si="1"/>
        <v>184617.69</v>
      </c>
      <c r="G19" s="321">
        <f t="shared" si="1"/>
        <v>188313.14</v>
      </c>
      <c r="H19" s="321">
        <f t="shared" si="1"/>
        <v>173471.38</v>
      </c>
      <c r="I19" s="321">
        <f t="shared" si="1"/>
        <v>177546.51999999996</v>
      </c>
      <c r="J19" s="321">
        <f t="shared" si="1"/>
        <v>177346.13999999998</v>
      </c>
      <c r="K19" s="321">
        <f t="shared" si="1"/>
        <v>193819.94999999995</v>
      </c>
      <c r="L19" s="321">
        <f t="shared" si="1"/>
        <v>188812.32</v>
      </c>
      <c r="M19" s="321">
        <f t="shared" si="1"/>
        <v>195995.97999999998</v>
      </c>
      <c r="N19" s="338">
        <f t="shared" si="0"/>
        <v>2219084.0499999998</v>
      </c>
      <c r="O19" s="184"/>
    </row>
    <row r="20" spans="1:15" ht="20.100000000000001" customHeight="1" x14ac:dyDescent="0.25">
      <c r="A20" s="11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58"/>
      <c r="O20" s="184"/>
    </row>
    <row r="21" spans="1:15" ht="20.100000000000001" customHeight="1" x14ac:dyDescent="0.25">
      <c r="A21" s="11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58"/>
      <c r="O21" s="184"/>
    </row>
    <row r="22" spans="1:15" ht="20.100000000000001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84"/>
    </row>
    <row r="23" spans="1:15" ht="20.100000000000001" customHeight="1" x14ac:dyDescent="0.25">
      <c r="A23" s="117" t="s">
        <v>194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84"/>
    </row>
    <row r="24" spans="1:15" ht="20.100000000000001" customHeight="1" x14ac:dyDescent="0.25">
      <c r="A24" s="35" t="s">
        <v>101</v>
      </c>
      <c r="B24" s="35" t="s">
        <v>2</v>
      </c>
      <c r="C24" s="35" t="s">
        <v>3</v>
      </c>
      <c r="D24" s="35" t="s">
        <v>4</v>
      </c>
      <c r="E24" s="35" t="s">
        <v>5</v>
      </c>
      <c r="F24" s="35" t="s">
        <v>6</v>
      </c>
      <c r="G24" s="35" t="s">
        <v>7</v>
      </c>
      <c r="H24" s="35" t="s">
        <v>8</v>
      </c>
      <c r="I24" s="35" t="s">
        <v>9</v>
      </c>
      <c r="J24" s="35" t="s">
        <v>10</v>
      </c>
      <c r="K24" s="35" t="s">
        <v>11</v>
      </c>
      <c r="L24" s="35" t="s">
        <v>12</v>
      </c>
      <c r="M24" s="35" t="s">
        <v>13</v>
      </c>
      <c r="N24" s="35" t="s">
        <v>22</v>
      </c>
      <c r="O24" s="184"/>
    </row>
    <row r="25" spans="1:15" ht="20.100000000000001" customHeight="1" x14ac:dyDescent="0.25">
      <c r="A25" s="125" t="s">
        <v>162</v>
      </c>
      <c r="B25" s="322">
        <v>5087.9699999999993</v>
      </c>
      <c r="C25" s="322">
        <v>5264.37</v>
      </c>
      <c r="D25" s="322">
        <v>3848.8599999999997</v>
      </c>
      <c r="E25" s="322">
        <v>3125.62</v>
      </c>
      <c r="F25" s="322">
        <v>3351.94</v>
      </c>
      <c r="G25" s="322">
        <v>3342.25</v>
      </c>
      <c r="H25" s="322">
        <v>3529.6700000000005</v>
      </c>
      <c r="I25" s="322">
        <v>3108.38</v>
      </c>
      <c r="J25" s="322">
        <v>3340.51</v>
      </c>
      <c r="K25" s="322">
        <v>4107.92</v>
      </c>
      <c r="L25" s="322">
        <v>4735.2199999999993</v>
      </c>
      <c r="M25" s="322">
        <v>5641.71</v>
      </c>
      <c r="N25" s="338">
        <f t="shared" ref="N25:N39" si="2">SUM(B25:M25)</f>
        <v>48484.42</v>
      </c>
    </row>
    <row r="26" spans="1:15" ht="20.100000000000001" customHeight="1" x14ac:dyDescent="0.25">
      <c r="A26" s="125" t="s">
        <v>163</v>
      </c>
      <c r="B26" s="322">
        <v>1968.46</v>
      </c>
      <c r="C26" s="322">
        <v>1989.9500000000003</v>
      </c>
      <c r="D26" s="322">
        <v>1411.17</v>
      </c>
      <c r="E26" s="322">
        <v>1010.16</v>
      </c>
      <c r="F26" s="322">
        <v>1094.8200000000002</v>
      </c>
      <c r="G26" s="322">
        <v>1125.4699999999998</v>
      </c>
      <c r="H26" s="322">
        <v>1212.98</v>
      </c>
      <c r="I26" s="322">
        <v>1167.23</v>
      </c>
      <c r="J26" s="322">
        <v>1214.6199999999999</v>
      </c>
      <c r="K26" s="322">
        <v>1556.6599999999999</v>
      </c>
      <c r="L26" s="322">
        <v>1815.15</v>
      </c>
      <c r="M26" s="322">
        <v>1926.9899999999998</v>
      </c>
      <c r="N26" s="338">
        <f t="shared" si="2"/>
        <v>17493.659999999996</v>
      </c>
      <c r="O26" s="184"/>
    </row>
    <row r="27" spans="1:15" ht="20.100000000000001" customHeight="1" x14ac:dyDescent="0.25">
      <c r="A27" s="125" t="s">
        <v>164</v>
      </c>
      <c r="B27" s="322">
        <v>1141.92</v>
      </c>
      <c r="C27" s="322">
        <v>1188.49</v>
      </c>
      <c r="D27" s="322">
        <v>824.66000000000008</v>
      </c>
      <c r="E27" s="322">
        <v>622.96</v>
      </c>
      <c r="F27" s="322">
        <v>665.31999999999994</v>
      </c>
      <c r="G27" s="322">
        <v>641.41000000000008</v>
      </c>
      <c r="H27" s="322">
        <v>734.25000000000011</v>
      </c>
      <c r="I27" s="322">
        <v>639.52</v>
      </c>
      <c r="J27" s="322">
        <v>775.31000000000017</v>
      </c>
      <c r="K27" s="322">
        <v>979.51</v>
      </c>
      <c r="L27" s="322">
        <v>1225</v>
      </c>
      <c r="M27" s="322">
        <v>1657.94</v>
      </c>
      <c r="N27" s="338">
        <f t="shared" si="2"/>
        <v>11096.289999999999</v>
      </c>
      <c r="O27" s="184"/>
    </row>
    <row r="28" spans="1:15" ht="20.100000000000001" customHeight="1" x14ac:dyDescent="0.25">
      <c r="A28" s="125" t="s">
        <v>186</v>
      </c>
      <c r="B28" s="322">
        <v>2.88</v>
      </c>
      <c r="C28" s="322">
        <v>0.98</v>
      </c>
      <c r="D28" s="322">
        <v>2.1</v>
      </c>
      <c r="E28" s="322">
        <v>4.51</v>
      </c>
      <c r="F28" s="322">
        <v>2.5099999999999998</v>
      </c>
      <c r="G28" s="322">
        <v>2.08</v>
      </c>
      <c r="H28" s="322">
        <v>1.64</v>
      </c>
      <c r="I28" s="322">
        <v>1.48</v>
      </c>
      <c r="J28" s="322">
        <v>3.71</v>
      </c>
      <c r="K28" s="322">
        <v>5.23</v>
      </c>
      <c r="L28" s="322">
        <v>2.6399999999999997</v>
      </c>
      <c r="M28" s="322">
        <v>2.31</v>
      </c>
      <c r="N28" s="338">
        <f t="shared" si="2"/>
        <v>32.07</v>
      </c>
      <c r="O28" s="184"/>
    </row>
    <row r="29" spans="1:15" ht="20.100000000000001" customHeight="1" x14ac:dyDescent="0.25">
      <c r="A29" s="125" t="s">
        <v>165</v>
      </c>
      <c r="B29" s="322">
        <v>74.22</v>
      </c>
      <c r="C29" s="322">
        <v>26.15</v>
      </c>
      <c r="D29" s="322">
        <v>71.86</v>
      </c>
      <c r="E29" s="322">
        <v>21.130000000000003</v>
      </c>
      <c r="F29" s="322">
        <v>23.39</v>
      </c>
      <c r="G29" s="322">
        <v>11.61</v>
      </c>
      <c r="H29" s="322">
        <v>16.239999999999998</v>
      </c>
      <c r="I29" s="322">
        <v>22.03</v>
      </c>
      <c r="J29" s="322">
        <v>12.610000000000001</v>
      </c>
      <c r="K29" s="322">
        <v>80.059999999999988</v>
      </c>
      <c r="L29" s="322">
        <v>137.13</v>
      </c>
      <c r="M29" s="322">
        <v>19.14</v>
      </c>
      <c r="N29" s="338">
        <f t="shared" si="2"/>
        <v>515.57000000000005</v>
      </c>
    </row>
    <row r="30" spans="1:15" ht="20.100000000000001" customHeight="1" x14ac:dyDescent="0.25">
      <c r="A30" s="125" t="s">
        <v>166</v>
      </c>
      <c r="B30" s="322">
        <v>0.4</v>
      </c>
      <c r="C30" s="322">
        <v>5.5</v>
      </c>
      <c r="D30" s="322">
        <v>4.7</v>
      </c>
      <c r="E30" s="322">
        <v>1.18</v>
      </c>
      <c r="F30" s="322">
        <v>27.76</v>
      </c>
      <c r="G30" s="322">
        <v>45.8</v>
      </c>
      <c r="H30" s="322">
        <v>52.879999999999995</v>
      </c>
      <c r="I30" s="322">
        <v>23.51</v>
      </c>
      <c r="J30" s="322">
        <v>11.58</v>
      </c>
      <c r="K30" s="322">
        <v>5.08</v>
      </c>
      <c r="L30" s="322">
        <v>5.0199999999999996</v>
      </c>
      <c r="M30" s="322">
        <v>0.9</v>
      </c>
      <c r="N30" s="338">
        <f t="shared" si="2"/>
        <v>184.31000000000003</v>
      </c>
    </row>
    <row r="31" spans="1:15" ht="20.100000000000001" customHeight="1" x14ac:dyDescent="0.25">
      <c r="A31" s="125" t="s">
        <v>167</v>
      </c>
      <c r="B31" s="322">
        <v>265.26</v>
      </c>
      <c r="C31" s="322"/>
      <c r="D31" s="322">
        <v>1811.64</v>
      </c>
      <c r="E31" s="322">
        <v>1150.8800000000001</v>
      </c>
      <c r="F31" s="322">
        <v>1015.13</v>
      </c>
      <c r="G31" s="322">
        <v>1167.17</v>
      </c>
      <c r="H31" s="322">
        <v>1447.11</v>
      </c>
      <c r="I31" s="322">
        <v>771.09</v>
      </c>
      <c r="J31" s="322">
        <v>468.24</v>
      </c>
      <c r="K31" s="322"/>
      <c r="L31" s="322">
        <v>1704.62</v>
      </c>
      <c r="M31" s="322">
        <v>1670.11</v>
      </c>
      <c r="N31" s="338">
        <f t="shared" si="2"/>
        <v>11471.25</v>
      </c>
    </row>
    <row r="32" spans="1:15" ht="20.100000000000001" customHeight="1" x14ac:dyDescent="0.25">
      <c r="A32" s="125" t="s">
        <v>168</v>
      </c>
      <c r="B32" s="322">
        <v>0</v>
      </c>
      <c r="C32" s="322">
        <v>0</v>
      </c>
      <c r="D32" s="322">
        <v>0</v>
      </c>
      <c r="E32" s="322">
        <v>0</v>
      </c>
      <c r="F32" s="322">
        <v>0</v>
      </c>
      <c r="G32" s="322">
        <v>0</v>
      </c>
      <c r="H32" s="322">
        <v>0</v>
      </c>
      <c r="I32" s="322">
        <v>0</v>
      </c>
      <c r="J32" s="322">
        <v>0</v>
      </c>
      <c r="K32" s="322"/>
      <c r="L32" s="322"/>
      <c r="M32" s="322"/>
      <c r="N32" s="338">
        <f t="shared" si="2"/>
        <v>0</v>
      </c>
    </row>
    <row r="33" spans="1:14" ht="20.100000000000001" customHeight="1" x14ac:dyDescent="0.25">
      <c r="A33" s="125" t="s">
        <v>169</v>
      </c>
      <c r="B33" s="322">
        <v>1111.53</v>
      </c>
      <c r="C33" s="322">
        <v>1050.73</v>
      </c>
      <c r="D33" s="322">
        <v>2846.69</v>
      </c>
      <c r="E33" s="322">
        <v>2450.6600000000003</v>
      </c>
      <c r="F33" s="322">
        <v>2728.56</v>
      </c>
      <c r="G33" s="322">
        <v>2566.1999999999998</v>
      </c>
      <c r="H33" s="322">
        <v>2765.96</v>
      </c>
      <c r="I33" s="322">
        <v>2712.02</v>
      </c>
      <c r="J33" s="322">
        <v>2348.21</v>
      </c>
      <c r="K33" s="322">
        <v>2423.79</v>
      </c>
      <c r="L33" s="322">
        <v>2247.84</v>
      </c>
      <c r="M33" s="322">
        <v>2231.5</v>
      </c>
      <c r="N33" s="338">
        <f t="shared" si="2"/>
        <v>27483.69</v>
      </c>
    </row>
    <row r="34" spans="1:14" ht="20.100000000000001" customHeight="1" x14ac:dyDescent="0.25">
      <c r="A34" s="125" t="s">
        <v>170</v>
      </c>
      <c r="B34" s="322">
        <v>12769.919999999998</v>
      </c>
      <c r="C34" s="322">
        <v>12326.759999999998</v>
      </c>
      <c r="D34" s="322">
        <v>12027.98</v>
      </c>
      <c r="E34" s="322">
        <v>10348.490000000002</v>
      </c>
      <c r="F34" s="322">
        <v>10791.580000000002</v>
      </c>
      <c r="G34" s="322">
        <v>10859.269999999999</v>
      </c>
      <c r="H34" s="322">
        <v>11652.64</v>
      </c>
      <c r="I34" s="322">
        <v>11661.880000000001</v>
      </c>
      <c r="J34" s="322">
        <v>12097.89</v>
      </c>
      <c r="K34" s="322">
        <v>13493.16</v>
      </c>
      <c r="L34" s="322">
        <v>13262.77</v>
      </c>
      <c r="M34" s="322">
        <v>13456.619999999999</v>
      </c>
      <c r="N34" s="338">
        <f t="shared" si="2"/>
        <v>144748.96</v>
      </c>
    </row>
    <row r="35" spans="1:14" ht="20.100000000000001" customHeight="1" x14ac:dyDescent="0.25">
      <c r="A35" s="125" t="s">
        <v>306</v>
      </c>
      <c r="B35" s="322">
        <v>33399.810000000005</v>
      </c>
      <c r="C35" s="322">
        <v>33374.359999999993</v>
      </c>
      <c r="D35" s="322">
        <v>33581.17</v>
      </c>
      <c r="E35" s="322">
        <v>30283.53</v>
      </c>
      <c r="F35" s="322">
        <v>31573.809999999998</v>
      </c>
      <c r="G35" s="322">
        <v>34197.72</v>
      </c>
      <c r="H35" s="322">
        <v>35285.74</v>
      </c>
      <c r="I35" s="322">
        <v>34512.9</v>
      </c>
      <c r="J35" s="322">
        <v>31053.119999999995</v>
      </c>
      <c r="K35" s="322">
        <v>26838.67</v>
      </c>
      <c r="L35" s="322">
        <v>27172.37</v>
      </c>
      <c r="M35" s="322">
        <v>36369.21</v>
      </c>
      <c r="N35" s="338">
        <f t="shared" si="2"/>
        <v>387642.41</v>
      </c>
    </row>
    <row r="36" spans="1:14" ht="20.100000000000001" customHeight="1" x14ac:dyDescent="0.25">
      <c r="A36" s="125" t="s">
        <v>307</v>
      </c>
      <c r="B36" s="322">
        <v>0</v>
      </c>
      <c r="C36" s="322">
        <v>0</v>
      </c>
      <c r="D36" s="322">
        <v>0</v>
      </c>
      <c r="E36" s="322">
        <v>0</v>
      </c>
      <c r="F36" s="322">
        <v>0</v>
      </c>
      <c r="G36" s="322">
        <v>0</v>
      </c>
      <c r="H36" s="322">
        <v>0</v>
      </c>
      <c r="I36" s="322">
        <v>0</v>
      </c>
      <c r="J36" s="322">
        <v>0</v>
      </c>
      <c r="K36" s="322"/>
      <c r="L36" s="322"/>
      <c r="M36" s="322"/>
      <c r="N36" s="338">
        <f t="shared" si="2"/>
        <v>0</v>
      </c>
    </row>
    <row r="37" spans="1:14" ht="20.100000000000001" customHeight="1" x14ac:dyDescent="0.25">
      <c r="A37" s="125" t="s">
        <v>177</v>
      </c>
      <c r="B37" s="322">
        <v>335.66</v>
      </c>
      <c r="C37" s="322">
        <v>236.96</v>
      </c>
      <c r="D37" s="322">
        <v>303.91000000000003</v>
      </c>
      <c r="E37" s="322">
        <v>287.16000000000003</v>
      </c>
      <c r="F37" s="322">
        <v>248.29</v>
      </c>
      <c r="G37" s="322">
        <v>282.27</v>
      </c>
      <c r="H37" s="322">
        <v>275.86</v>
      </c>
      <c r="I37" s="322">
        <v>3352.25</v>
      </c>
      <c r="J37" s="322">
        <v>4972.8</v>
      </c>
      <c r="K37" s="322">
        <v>5343.59</v>
      </c>
      <c r="L37" s="322">
        <v>834.07</v>
      </c>
      <c r="M37" s="322">
        <v>1007.61</v>
      </c>
      <c r="N37" s="338">
        <f t="shared" si="2"/>
        <v>17480.43</v>
      </c>
    </row>
    <row r="38" spans="1:14" ht="15" x14ac:dyDescent="0.25">
      <c r="A38" s="125" t="s">
        <v>398</v>
      </c>
      <c r="B38" s="336">
        <v>0</v>
      </c>
      <c r="C38" s="336">
        <v>0</v>
      </c>
      <c r="D38" s="336">
        <v>0</v>
      </c>
      <c r="E38" s="336">
        <v>0</v>
      </c>
      <c r="F38" s="336">
        <v>0</v>
      </c>
      <c r="G38" s="336">
        <v>0</v>
      </c>
      <c r="H38" s="336">
        <v>0</v>
      </c>
      <c r="I38" s="336">
        <v>0</v>
      </c>
      <c r="J38" s="336">
        <v>0</v>
      </c>
      <c r="K38" s="336">
        <v>0</v>
      </c>
      <c r="L38" s="336">
        <v>0</v>
      </c>
      <c r="M38" s="336">
        <v>0</v>
      </c>
      <c r="N38" s="338">
        <f t="shared" si="2"/>
        <v>0</v>
      </c>
    </row>
    <row r="39" spans="1:14" ht="15" x14ac:dyDescent="0.25">
      <c r="A39" s="234" t="s">
        <v>15</v>
      </c>
      <c r="B39" s="319">
        <f t="shared" ref="B39:M39" si="3">SUM(B25:B38)</f>
        <v>56158.030000000006</v>
      </c>
      <c r="C39" s="319">
        <f t="shared" si="3"/>
        <v>55464.249999999993</v>
      </c>
      <c r="D39" s="319">
        <f t="shared" si="3"/>
        <v>56734.740000000005</v>
      </c>
      <c r="E39" s="319">
        <f t="shared" si="3"/>
        <v>49306.280000000006</v>
      </c>
      <c r="F39" s="319">
        <f t="shared" si="3"/>
        <v>51523.11</v>
      </c>
      <c r="G39" s="319">
        <f t="shared" si="3"/>
        <v>54241.249999999993</v>
      </c>
      <c r="H39" s="319">
        <f t="shared" si="3"/>
        <v>56974.97</v>
      </c>
      <c r="I39" s="319">
        <f t="shared" si="3"/>
        <v>57972.29</v>
      </c>
      <c r="J39" s="319">
        <f t="shared" si="3"/>
        <v>56298.6</v>
      </c>
      <c r="K39" s="319">
        <f t="shared" si="3"/>
        <v>54833.67</v>
      </c>
      <c r="L39" s="319">
        <f t="shared" si="3"/>
        <v>53141.829999999994</v>
      </c>
      <c r="M39" s="319">
        <f t="shared" si="3"/>
        <v>63984.039999999994</v>
      </c>
      <c r="N39" s="338">
        <f t="shared" si="2"/>
        <v>666633.05999999994</v>
      </c>
    </row>
    <row r="40" spans="1:14" x14ac:dyDescent="0.25">
      <c r="A40" s="11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</row>
    <row r="41" spans="1:14" x14ac:dyDescent="0.25">
      <c r="A41" s="11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</row>
    <row r="42" spans="1:14" x14ac:dyDescent="0.25">
      <c r="A42" s="11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</row>
    <row r="46" spans="1:14" ht="16.5" customHeight="1" x14ac:dyDescent="0.25"/>
    <row r="47" spans="1:14" ht="16.5" customHeight="1" x14ac:dyDescent="0.25"/>
    <row r="48" spans="1:14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</sheetData>
  <pageMargins left="0.7" right="0.7" top="0.75" bottom="0.75" header="0.3" footer="0.3"/>
  <pageSetup paperSize="14" scale="6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>
    <pageSetUpPr fitToPage="1"/>
  </sheetPr>
  <dimension ref="A1:O39"/>
  <sheetViews>
    <sheetView topLeftCell="A14" zoomScaleNormal="100" workbookViewId="0">
      <selection activeCell="M39" sqref="M39"/>
    </sheetView>
  </sheetViews>
  <sheetFormatPr baseColWidth="10" defaultRowHeight="13.5" x14ac:dyDescent="0.25"/>
  <cols>
    <col min="1" max="1" width="32.42578125" style="8" customWidth="1"/>
    <col min="2" max="2" width="12.140625" style="8" customWidth="1"/>
    <col min="3" max="3" width="13.28515625" style="8" customWidth="1"/>
    <col min="4" max="5" width="12.7109375" style="8" customWidth="1"/>
    <col min="6" max="6" width="12.28515625" style="8" customWidth="1"/>
    <col min="7" max="7" width="12.140625" style="8" customWidth="1"/>
    <col min="8" max="8" width="11.7109375" style="8" customWidth="1"/>
    <col min="9" max="9" width="13" style="8" customWidth="1"/>
    <col min="10" max="10" width="14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.5703125" style="8" customWidth="1"/>
    <col min="15" max="16384" width="11.42578125" style="8"/>
  </cols>
  <sheetData>
    <row r="1" spans="1:14" x14ac:dyDescent="0.25">
      <c r="A1" s="20" t="s">
        <v>484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1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0.100000000000001" customHeight="1" x14ac:dyDescent="0.25">
      <c r="A3" s="117" t="s">
        <v>195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83"/>
    </row>
    <row r="4" spans="1:14" ht="20.100000000000001" customHeight="1" x14ac:dyDescent="0.25">
      <c r="A4" s="35" t="s">
        <v>101</v>
      </c>
      <c r="B4" s="35" t="s">
        <v>2</v>
      </c>
      <c r="C4" s="35" t="s">
        <v>3</v>
      </c>
      <c r="D4" s="35" t="s">
        <v>4</v>
      </c>
      <c r="E4" s="35" t="s">
        <v>5</v>
      </c>
      <c r="F4" s="35" t="s">
        <v>6</v>
      </c>
      <c r="G4" s="35" t="s">
        <v>7</v>
      </c>
      <c r="H4" s="35" t="s">
        <v>8</v>
      </c>
      <c r="I4" s="35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5" t="s">
        <v>22</v>
      </c>
    </row>
    <row r="5" spans="1:14" ht="20.100000000000001" customHeight="1" x14ac:dyDescent="0.25">
      <c r="A5" s="125" t="s">
        <v>162</v>
      </c>
      <c r="B5" s="322">
        <v>13257.08</v>
      </c>
      <c r="C5" s="322">
        <v>15367.87</v>
      </c>
      <c r="D5" s="322">
        <v>9989.1</v>
      </c>
      <c r="E5" s="322">
        <v>7239.5499999999993</v>
      </c>
      <c r="F5" s="322">
        <v>8075.36</v>
      </c>
      <c r="G5" s="322">
        <v>7905.4900000000007</v>
      </c>
      <c r="H5" s="322">
        <v>9014.85</v>
      </c>
      <c r="I5" s="322">
        <v>7104.49</v>
      </c>
      <c r="J5" s="322">
        <v>7931.4000000000005</v>
      </c>
      <c r="K5" s="322">
        <v>10885.52</v>
      </c>
      <c r="L5" s="339">
        <v>12040.52</v>
      </c>
      <c r="M5" s="339">
        <v>13275.970000000001</v>
      </c>
      <c r="N5" s="340">
        <f t="shared" ref="N5:N19" si="0">SUM(B5:M5)</f>
        <v>122087.20000000001</v>
      </c>
    </row>
    <row r="6" spans="1:14" ht="20.100000000000001" customHeight="1" x14ac:dyDescent="0.25">
      <c r="A6" s="125" t="s">
        <v>163</v>
      </c>
      <c r="B6" s="322">
        <v>5256.9400000000005</v>
      </c>
      <c r="C6" s="322">
        <v>5469.84</v>
      </c>
      <c r="D6" s="322">
        <v>3430.8599999999997</v>
      </c>
      <c r="E6" s="322">
        <v>2302.9299999999998</v>
      </c>
      <c r="F6" s="322">
        <v>2639.56</v>
      </c>
      <c r="G6" s="322">
        <v>2611.62</v>
      </c>
      <c r="H6" s="322">
        <v>3103.2</v>
      </c>
      <c r="I6" s="322">
        <v>2475.9499999999998</v>
      </c>
      <c r="J6" s="322">
        <v>2666.05</v>
      </c>
      <c r="K6" s="322">
        <v>3910.65</v>
      </c>
      <c r="L6" s="339">
        <v>4502.5200000000004</v>
      </c>
      <c r="M6" s="339">
        <v>4915.6399999999994</v>
      </c>
      <c r="N6" s="340">
        <f t="shared" si="0"/>
        <v>43285.759999999995</v>
      </c>
    </row>
    <row r="7" spans="1:14" ht="20.100000000000001" customHeight="1" x14ac:dyDescent="0.25">
      <c r="A7" s="125" t="s">
        <v>164</v>
      </c>
      <c r="B7" s="322">
        <v>2763.6800000000003</v>
      </c>
      <c r="C7" s="322">
        <v>3424.8300000000004</v>
      </c>
      <c r="D7" s="322">
        <v>1960.14</v>
      </c>
      <c r="E7" s="322">
        <v>1259.1399999999999</v>
      </c>
      <c r="F7" s="322">
        <v>1585.0900000000001</v>
      </c>
      <c r="G7" s="322">
        <v>1502.2</v>
      </c>
      <c r="H7" s="322">
        <v>1774.2500000000002</v>
      </c>
      <c r="I7" s="322">
        <v>1611.9</v>
      </c>
      <c r="J7" s="322">
        <v>1871.73</v>
      </c>
      <c r="K7" s="322">
        <v>2637.99</v>
      </c>
      <c r="L7" s="339">
        <v>2983.7799999999997</v>
      </c>
      <c r="M7" s="339">
        <v>3504.7000000000003</v>
      </c>
      <c r="N7" s="340">
        <f t="shared" si="0"/>
        <v>26879.430000000004</v>
      </c>
    </row>
    <row r="8" spans="1:14" ht="20.100000000000001" customHeight="1" x14ac:dyDescent="0.25">
      <c r="A8" s="125" t="s">
        <v>186</v>
      </c>
      <c r="B8" s="322">
        <v>10</v>
      </c>
      <c r="C8" s="322">
        <v>20</v>
      </c>
      <c r="D8" s="322"/>
      <c r="E8" s="322">
        <v>5</v>
      </c>
      <c r="F8" s="322"/>
      <c r="G8" s="322"/>
      <c r="H8" s="322"/>
      <c r="I8" s="322">
        <v>10</v>
      </c>
      <c r="J8" s="322">
        <v>10</v>
      </c>
      <c r="K8" s="322"/>
      <c r="L8" s="339"/>
      <c r="M8" s="339">
        <v>4</v>
      </c>
      <c r="N8" s="340">
        <f t="shared" si="0"/>
        <v>59</v>
      </c>
    </row>
    <row r="9" spans="1:14" ht="20.100000000000001" customHeight="1" x14ac:dyDescent="0.25">
      <c r="A9" s="125" t="s">
        <v>165</v>
      </c>
      <c r="B9" s="322">
        <v>393.05</v>
      </c>
      <c r="C9" s="322">
        <v>335.52</v>
      </c>
      <c r="D9" s="322">
        <v>286.72000000000003</v>
      </c>
      <c r="E9" s="322">
        <v>174.03</v>
      </c>
      <c r="F9" s="322">
        <v>155.5</v>
      </c>
      <c r="G9" s="322">
        <v>138.94</v>
      </c>
      <c r="H9" s="322">
        <v>96.25</v>
      </c>
      <c r="I9" s="322">
        <v>125.03</v>
      </c>
      <c r="J9" s="322">
        <v>122.86</v>
      </c>
      <c r="K9" s="322">
        <v>143.84</v>
      </c>
      <c r="L9" s="339">
        <v>136.46</v>
      </c>
      <c r="M9" s="339">
        <v>193.25</v>
      </c>
      <c r="N9" s="340">
        <f t="shared" si="0"/>
        <v>2301.4499999999998</v>
      </c>
    </row>
    <row r="10" spans="1:14" ht="20.100000000000001" customHeight="1" x14ac:dyDescent="0.25">
      <c r="A10" s="125" t="s">
        <v>166</v>
      </c>
      <c r="B10" s="322">
        <v>24.949999999999996</v>
      </c>
      <c r="C10" s="322">
        <v>27.09</v>
      </c>
      <c r="D10" s="322">
        <v>22.61</v>
      </c>
      <c r="E10" s="322">
        <v>58.61</v>
      </c>
      <c r="F10" s="322">
        <v>171.82</v>
      </c>
      <c r="G10" s="322">
        <v>272.39</v>
      </c>
      <c r="H10" s="322">
        <v>273.01</v>
      </c>
      <c r="I10" s="322">
        <v>230.54</v>
      </c>
      <c r="J10" s="322">
        <v>117.21</v>
      </c>
      <c r="K10" s="322">
        <v>40.550000000000004</v>
      </c>
      <c r="L10" s="339">
        <v>35.49</v>
      </c>
      <c r="M10" s="339">
        <v>26.71</v>
      </c>
      <c r="N10" s="340">
        <f t="shared" si="0"/>
        <v>1300.98</v>
      </c>
    </row>
    <row r="11" spans="1:14" ht="20.100000000000001" customHeight="1" x14ac:dyDescent="0.25">
      <c r="A11" s="125" t="s">
        <v>167</v>
      </c>
      <c r="B11" s="322">
        <v>0</v>
      </c>
      <c r="C11" s="322">
        <v>0</v>
      </c>
      <c r="D11" s="322">
        <v>0</v>
      </c>
      <c r="E11" s="322">
        <v>0</v>
      </c>
      <c r="F11" s="322">
        <v>0</v>
      </c>
      <c r="G11" s="322">
        <v>0</v>
      </c>
      <c r="H11" s="322">
        <v>0</v>
      </c>
      <c r="I11" s="322">
        <v>0</v>
      </c>
      <c r="J11" s="322">
        <v>0</v>
      </c>
      <c r="K11" s="322"/>
      <c r="L11" s="339"/>
      <c r="M11" s="339"/>
      <c r="N11" s="340">
        <f t="shared" si="0"/>
        <v>0</v>
      </c>
    </row>
    <row r="12" spans="1:14" ht="20.100000000000001" customHeight="1" x14ac:dyDescent="0.25">
      <c r="A12" s="125" t="s">
        <v>168</v>
      </c>
      <c r="B12" s="322">
        <v>29.61</v>
      </c>
      <c r="C12" s="322"/>
      <c r="D12" s="322"/>
      <c r="E12" s="322"/>
      <c r="F12" s="322"/>
      <c r="G12" s="322"/>
      <c r="H12" s="322">
        <v>27.68</v>
      </c>
      <c r="I12" s="322"/>
      <c r="J12" s="322"/>
      <c r="K12" s="322"/>
      <c r="L12" s="339"/>
      <c r="M12" s="339"/>
      <c r="N12" s="340">
        <f t="shared" si="0"/>
        <v>57.29</v>
      </c>
    </row>
    <row r="13" spans="1:14" ht="20.100000000000001" customHeight="1" x14ac:dyDescent="0.25">
      <c r="A13" s="125" t="s">
        <v>169</v>
      </c>
      <c r="B13" s="322">
        <v>194.11</v>
      </c>
      <c r="C13" s="322">
        <v>138.21</v>
      </c>
      <c r="D13" s="322">
        <v>332.11</v>
      </c>
      <c r="E13" s="322">
        <v>304.77999999999997</v>
      </c>
      <c r="F13" s="322">
        <v>247.19</v>
      </c>
      <c r="G13" s="322">
        <v>137.97</v>
      </c>
      <c r="H13" s="322">
        <v>248.03</v>
      </c>
      <c r="I13" s="322">
        <v>82.46</v>
      </c>
      <c r="J13" s="322"/>
      <c r="K13" s="322"/>
      <c r="L13" s="339"/>
      <c r="M13" s="339">
        <v>54.76</v>
      </c>
      <c r="N13" s="340">
        <f t="shared" si="0"/>
        <v>1739.6200000000001</v>
      </c>
    </row>
    <row r="14" spans="1:14" ht="20.100000000000001" customHeight="1" x14ac:dyDescent="0.25">
      <c r="A14" s="125" t="s">
        <v>170</v>
      </c>
      <c r="B14" s="322">
        <v>16214.029999999999</v>
      </c>
      <c r="C14" s="322">
        <v>16201.31</v>
      </c>
      <c r="D14" s="322">
        <v>14241.86</v>
      </c>
      <c r="E14" s="322">
        <v>11657.42</v>
      </c>
      <c r="F14" s="322">
        <v>12222.130000000001</v>
      </c>
      <c r="G14" s="322">
        <v>12465.689999999999</v>
      </c>
      <c r="H14" s="322">
        <v>13962.29</v>
      </c>
      <c r="I14" s="322">
        <v>13278.37</v>
      </c>
      <c r="J14" s="322">
        <v>13893.09</v>
      </c>
      <c r="K14" s="322">
        <v>15960.009999999998</v>
      </c>
      <c r="L14" s="339">
        <v>16695.82</v>
      </c>
      <c r="M14" s="339">
        <v>17250.739999999998</v>
      </c>
      <c r="N14" s="340">
        <f t="shared" si="0"/>
        <v>174042.76</v>
      </c>
    </row>
    <row r="15" spans="1:14" ht="20.100000000000001" customHeight="1" x14ac:dyDescent="0.25">
      <c r="A15" s="125" t="s">
        <v>306</v>
      </c>
      <c r="B15" s="322">
        <v>25053.909999999996</v>
      </c>
      <c r="C15" s="322">
        <v>23987.54</v>
      </c>
      <c r="D15" s="322">
        <v>23875.21</v>
      </c>
      <c r="E15" s="322">
        <v>19621.22</v>
      </c>
      <c r="F15" s="322">
        <v>21598.149999999998</v>
      </c>
      <c r="G15" s="322">
        <v>20672.059999999998</v>
      </c>
      <c r="H15" s="322">
        <v>22442.35</v>
      </c>
      <c r="I15" s="322">
        <v>22875.899999999998</v>
      </c>
      <c r="J15" s="322">
        <v>22556.370000000003</v>
      </c>
      <c r="K15" s="322">
        <v>24846.78</v>
      </c>
      <c r="L15" s="339">
        <v>24587.85</v>
      </c>
      <c r="M15" s="339">
        <v>26011.339999999997</v>
      </c>
      <c r="N15" s="340">
        <f t="shared" si="0"/>
        <v>278128.68</v>
      </c>
    </row>
    <row r="16" spans="1:14" ht="20.100000000000001" customHeight="1" x14ac:dyDescent="0.25">
      <c r="A16" s="125" t="s">
        <v>307</v>
      </c>
      <c r="B16" s="322">
        <v>0</v>
      </c>
      <c r="C16" s="322">
        <v>0</v>
      </c>
      <c r="D16" s="322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/>
      <c r="L16" s="339"/>
      <c r="M16" s="339"/>
      <c r="N16" s="340">
        <f t="shared" si="0"/>
        <v>0</v>
      </c>
    </row>
    <row r="17" spans="1:15" ht="20.100000000000001" customHeight="1" x14ac:dyDescent="0.25">
      <c r="A17" s="125" t="s">
        <v>177</v>
      </c>
      <c r="B17" s="322">
        <v>45</v>
      </c>
      <c r="C17" s="322">
        <v>45</v>
      </c>
      <c r="D17" s="322">
        <v>40</v>
      </c>
      <c r="E17" s="322">
        <v>20</v>
      </c>
      <c r="F17" s="322"/>
      <c r="G17" s="322"/>
      <c r="H17" s="322"/>
      <c r="I17" s="322"/>
      <c r="J17" s="322"/>
      <c r="K17" s="322"/>
      <c r="L17" s="339"/>
      <c r="M17" s="339">
        <v>15</v>
      </c>
      <c r="N17" s="340">
        <f t="shared" si="0"/>
        <v>165</v>
      </c>
    </row>
    <row r="18" spans="1:15" ht="20.100000000000001" customHeight="1" x14ac:dyDescent="0.25">
      <c r="A18" s="125" t="s">
        <v>398</v>
      </c>
      <c r="B18" s="336">
        <v>0</v>
      </c>
      <c r="C18" s="336">
        <v>0</v>
      </c>
      <c r="D18" s="336">
        <v>0</v>
      </c>
      <c r="E18" s="336">
        <v>0</v>
      </c>
      <c r="F18" s="336">
        <v>0</v>
      </c>
      <c r="G18" s="336">
        <v>0</v>
      </c>
      <c r="H18" s="336">
        <v>0</v>
      </c>
      <c r="I18" s="336">
        <v>0</v>
      </c>
      <c r="J18" s="336">
        <v>0</v>
      </c>
      <c r="K18" s="336">
        <v>0</v>
      </c>
      <c r="L18" s="336">
        <v>0</v>
      </c>
      <c r="M18" s="336">
        <v>0</v>
      </c>
      <c r="N18" s="340">
        <f t="shared" si="0"/>
        <v>0</v>
      </c>
    </row>
    <row r="19" spans="1:15" ht="20.100000000000001" customHeight="1" x14ac:dyDescent="0.25">
      <c r="A19" s="234" t="s">
        <v>15</v>
      </c>
      <c r="B19" s="341">
        <f t="shared" ref="B19:M19" si="1">SUM(B5:B18)</f>
        <v>63242.359999999993</v>
      </c>
      <c r="C19" s="341">
        <f t="shared" si="1"/>
        <v>65017.21</v>
      </c>
      <c r="D19" s="341">
        <f t="shared" si="1"/>
        <v>54178.61</v>
      </c>
      <c r="E19" s="341">
        <f t="shared" si="1"/>
        <v>42642.68</v>
      </c>
      <c r="F19" s="341">
        <f t="shared" si="1"/>
        <v>46694.8</v>
      </c>
      <c r="G19" s="341">
        <f t="shared" si="1"/>
        <v>45706.36</v>
      </c>
      <c r="H19" s="341">
        <f t="shared" si="1"/>
        <v>50941.91</v>
      </c>
      <c r="I19" s="341">
        <f t="shared" si="1"/>
        <v>47794.64</v>
      </c>
      <c r="J19" s="341">
        <f t="shared" si="1"/>
        <v>49168.710000000006</v>
      </c>
      <c r="K19" s="341">
        <f t="shared" si="1"/>
        <v>58425.34</v>
      </c>
      <c r="L19" s="341">
        <f t="shared" si="1"/>
        <v>60982.439999999995</v>
      </c>
      <c r="M19" s="341">
        <f t="shared" si="1"/>
        <v>65252.109999999993</v>
      </c>
      <c r="N19" s="340">
        <f t="shared" si="0"/>
        <v>650047.16999999993</v>
      </c>
    </row>
    <row r="20" spans="1:15" ht="20.100000000000001" customHeight="1" x14ac:dyDescent="0.25">
      <c r="A20" s="11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58"/>
    </row>
    <row r="21" spans="1:15" s="28" customFormat="1" ht="20.100000000000001" customHeight="1" x14ac:dyDescent="0.25">
      <c r="A21" s="11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58"/>
    </row>
    <row r="22" spans="1:15" s="28" customFormat="1" ht="20.100000000000001" customHeight="1" x14ac:dyDescent="0.25">
      <c r="A22" s="117" t="s">
        <v>196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</row>
    <row r="23" spans="1:15" s="28" customFormat="1" ht="20.100000000000001" customHeight="1" x14ac:dyDescent="0.25">
      <c r="A23" s="35" t="s">
        <v>101</v>
      </c>
      <c r="B23" s="35" t="s">
        <v>2</v>
      </c>
      <c r="C23" s="35" t="s">
        <v>3</v>
      </c>
      <c r="D23" s="35" t="s">
        <v>4</v>
      </c>
      <c r="E23" s="35" t="s">
        <v>5</v>
      </c>
      <c r="F23" s="35" t="s">
        <v>6</v>
      </c>
      <c r="G23" s="35" t="s">
        <v>7</v>
      </c>
      <c r="H23" s="35" t="s">
        <v>8</v>
      </c>
      <c r="I23" s="35" t="s">
        <v>9</v>
      </c>
      <c r="J23" s="35" t="s">
        <v>10</v>
      </c>
      <c r="K23" s="35" t="s">
        <v>11</v>
      </c>
      <c r="L23" s="35" t="s">
        <v>12</v>
      </c>
      <c r="M23" s="35" t="s">
        <v>13</v>
      </c>
      <c r="N23" s="35" t="s">
        <v>22</v>
      </c>
    </row>
    <row r="24" spans="1:15" s="28" customFormat="1" ht="20.100000000000001" customHeight="1" x14ac:dyDescent="0.25">
      <c r="A24" s="125" t="s">
        <v>162</v>
      </c>
      <c r="B24" s="484">
        <v>28885.656999999999</v>
      </c>
      <c r="C24" s="484">
        <v>28682.152999999998</v>
      </c>
      <c r="D24" s="484">
        <v>22900.228999999999</v>
      </c>
      <c r="E24" s="484">
        <v>16657.205000000002</v>
      </c>
      <c r="F24" s="484">
        <v>18363.394</v>
      </c>
      <c r="G24" s="484">
        <v>15527.355</v>
      </c>
      <c r="H24" s="484">
        <v>15574.650000000001</v>
      </c>
      <c r="I24" s="484">
        <v>20139.629000000001</v>
      </c>
      <c r="J24" s="484">
        <v>20968.444000000003</v>
      </c>
      <c r="K24" s="484">
        <v>25299.207999999999</v>
      </c>
      <c r="L24" s="484">
        <v>29585.507000000001</v>
      </c>
      <c r="M24" s="484">
        <v>29007.305000000004</v>
      </c>
      <c r="N24" s="342">
        <f>SUM(B24:M24)</f>
        <v>271590.73600000003</v>
      </c>
    </row>
    <row r="25" spans="1:15" s="28" customFormat="1" ht="20.100000000000001" customHeight="1" x14ac:dyDescent="0.25">
      <c r="A25" s="125" t="s">
        <v>163</v>
      </c>
      <c r="B25" s="484">
        <v>12546.349999999999</v>
      </c>
      <c r="C25" s="484">
        <v>12273.35</v>
      </c>
      <c r="D25" s="484">
        <v>9057.36</v>
      </c>
      <c r="E25" s="484">
        <v>5964.43</v>
      </c>
      <c r="F25" s="484">
        <v>6627.92</v>
      </c>
      <c r="G25" s="484">
        <v>5514.03</v>
      </c>
      <c r="H25" s="484">
        <v>5680.3</v>
      </c>
      <c r="I25" s="484">
        <v>7824.07</v>
      </c>
      <c r="J25" s="484">
        <v>7908.61</v>
      </c>
      <c r="K25" s="484">
        <v>9464.93</v>
      </c>
      <c r="L25" s="484">
        <v>10544.150000000001</v>
      </c>
      <c r="M25" s="484">
        <v>11628.21</v>
      </c>
      <c r="N25" s="342">
        <f t="shared" ref="N25:N38" si="2">SUM(B25:M25)</f>
        <v>105033.70999999999</v>
      </c>
    </row>
    <row r="26" spans="1:15" s="28" customFormat="1" ht="20.100000000000001" customHeight="1" x14ac:dyDescent="0.25">
      <c r="A26" s="125" t="s">
        <v>164</v>
      </c>
      <c r="B26" s="484">
        <v>3527.4119999999998</v>
      </c>
      <c r="C26" s="484">
        <v>3542.857</v>
      </c>
      <c r="D26" s="484">
        <v>2750.3220000000001</v>
      </c>
      <c r="E26" s="484">
        <v>1673.1509999999998</v>
      </c>
      <c r="F26" s="484">
        <v>1971.48</v>
      </c>
      <c r="G26" s="484">
        <v>1649.337</v>
      </c>
      <c r="H26" s="484">
        <v>1729.375</v>
      </c>
      <c r="I26" s="484">
        <v>2555.3040000000001</v>
      </c>
      <c r="J26" s="484">
        <v>2992.0659999999998</v>
      </c>
      <c r="K26" s="484">
        <v>5894.5409999999993</v>
      </c>
      <c r="L26" s="484">
        <v>4297.7640000000001</v>
      </c>
      <c r="M26" s="484">
        <v>8605.1929999999993</v>
      </c>
      <c r="N26" s="342">
        <f t="shared" si="2"/>
        <v>41188.801999999996</v>
      </c>
    </row>
    <row r="27" spans="1:15" s="28" customFormat="1" ht="20.100000000000001" customHeight="1" x14ac:dyDescent="0.25">
      <c r="A27" s="125" t="s">
        <v>186</v>
      </c>
      <c r="B27" s="484">
        <v>42.45</v>
      </c>
      <c r="C27" s="484">
        <v>53.14</v>
      </c>
      <c r="D27" s="484">
        <v>52.74</v>
      </c>
      <c r="E27" s="484">
        <v>27.43</v>
      </c>
      <c r="F27" s="484">
        <v>32.659999999999997</v>
      </c>
      <c r="G27" s="484">
        <v>15.41</v>
      </c>
      <c r="H27" s="484">
        <v>5.15</v>
      </c>
      <c r="I27" s="484">
        <v>22.21</v>
      </c>
      <c r="J27" s="484">
        <v>10.309999999999999</v>
      </c>
      <c r="K27" s="484">
        <v>55.01</v>
      </c>
      <c r="L27" s="484">
        <v>39.86</v>
      </c>
      <c r="M27" s="484">
        <v>164.39</v>
      </c>
      <c r="N27" s="342">
        <f t="shared" si="2"/>
        <v>520.76</v>
      </c>
    </row>
    <row r="28" spans="1:15" s="28" customFormat="1" ht="20.100000000000001" customHeight="1" x14ac:dyDescent="0.25">
      <c r="A28" s="125" t="s">
        <v>165</v>
      </c>
      <c r="B28" s="484">
        <v>984.54700000000003</v>
      </c>
      <c r="C28" s="484">
        <v>990.37099999999998</v>
      </c>
      <c r="D28" s="484">
        <v>717.005</v>
      </c>
      <c r="E28" s="484">
        <v>384.53999999999996</v>
      </c>
      <c r="F28" s="484">
        <v>158.84100000000001</v>
      </c>
      <c r="G28" s="484">
        <v>119.123</v>
      </c>
      <c r="H28" s="484">
        <v>209.08</v>
      </c>
      <c r="I28" s="484">
        <v>123.86499999999999</v>
      </c>
      <c r="J28" s="484">
        <v>26.565999999999999</v>
      </c>
      <c r="K28" s="484">
        <v>53.546999999999997</v>
      </c>
      <c r="L28" s="484">
        <v>52.078000000000003</v>
      </c>
      <c r="M28" s="484">
        <v>61.602000000000004</v>
      </c>
      <c r="N28" s="342">
        <f t="shared" si="2"/>
        <v>3881.1649999999995</v>
      </c>
    </row>
    <row r="29" spans="1:15" s="28" customFormat="1" ht="20.100000000000001" customHeight="1" x14ac:dyDescent="0.25">
      <c r="A29" s="125" t="s">
        <v>166</v>
      </c>
      <c r="B29" s="484">
        <v>98.6</v>
      </c>
      <c r="C29" s="484">
        <v>74.099999999999994</v>
      </c>
      <c r="D29" s="484">
        <v>156.09</v>
      </c>
      <c r="E29" s="484">
        <v>289.58</v>
      </c>
      <c r="F29" s="484">
        <v>797.16000000000008</v>
      </c>
      <c r="G29" s="484">
        <v>2343.8200000000002</v>
      </c>
      <c r="H29" s="484">
        <v>1983.31</v>
      </c>
      <c r="I29" s="484">
        <v>1593.56</v>
      </c>
      <c r="J29" s="484">
        <v>681.42</v>
      </c>
      <c r="K29" s="484">
        <v>384.5</v>
      </c>
      <c r="L29" s="484">
        <v>162.69999999999999</v>
      </c>
      <c r="M29" s="484">
        <v>62.51</v>
      </c>
      <c r="N29" s="342">
        <f t="shared" si="2"/>
        <v>8627.35</v>
      </c>
    </row>
    <row r="30" spans="1:15" s="28" customFormat="1" ht="20.100000000000001" customHeight="1" x14ac:dyDescent="0.25">
      <c r="A30" s="125" t="s">
        <v>167</v>
      </c>
      <c r="B30" s="484">
        <v>13578.526</v>
      </c>
      <c r="C30" s="484">
        <v>17957.41</v>
      </c>
      <c r="D30" s="484">
        <v>9124.7000000000007</v>
      </c>
      <c r="E30" s="484"/>
      <c r="F30" s="484">
        <v>332.2</v>
      </c>
      <c r="G30" s="484"/>
      <c r="H30" s="484"/>
      <c r="I30" s="484">
        <v>1070.5999999999999</v>
      </c>
      <c r="J30" s="484">
        <v>2865.4</v>
      </c>
      <c r="K30" s="484">
        <v>6326.8</v>
      </c>
      <c r="L30" s="484">
        <v>8205.4</v>
      </c>
      <c r="M30" s="484">
        <v>9653.9</v>
      </c>
      <c r="N30" s="342">
        <f t="shared" si="2"/>
        <v>69114.936000000002</v>
      </c>
      <c r="O30" s="135"/>
    </row>
    <row r="31" spans="1:15" s="28" customFormat="1" ht="20.100000000000001" customHeight="1" x14ac:dyDescent="0.25">
      <c r="A31" s="125" t="s">
        <v>168</v>
      </c>
      <c r="B31" s="484">
        <v>0</v>
      </c>
      <c r="C31" s="484">
        <v>0</v>
      </c>
      <c r="D31" s="484">
        <v>0</v>
      </c>
      <c r="E31" s="484">
        <v>0</v>
      </c>
      <c r="F31" s="484">
        <v>0</v>
      </c>
      <c r="G31" s="484">
        <v>0</v>
      </c>
      <c r="H31" s="484">
        <v>0</v>
      </c>
      <c r="I31" s="484">
        <v>0</v>
      </c>
      <c r="J31" s="484">
        <v>0</v>
      </c>
      <c r="K31" s="484"/>
      <c r="L31" s="484"/>
      <c r="M31" s="484"/>
      <c r="N31" s="342">
        <f t="shared" si="2"/>
        <v>0</v>
      </c>
    </row>
    <row r="32" spans="1:15" s="28" customFormat="1" ht="20.100000000000001" customHeight="1" x14ac:dyDescent="0.25">
      <c r="A32" s="125" t="s">
        <v>169</v>
      </c>
      <c r="B32" s="484">
        <v>352.3</v>
      </c>
      <c r="C32" s="484">
        <v>307.26</v>
      </c>
      <c r="D32" s="484">
        <v>396.56</v>
      </c>
      <c r="E32" s="484">
        <v>272.42</v>
      </c>
      <c r="F32" s="484">
        <v>228.33</v>
      </c>
      <c r="G32" s="484">
        <v>251.06</v>
      </c>
      <c r="H32" s="484">
        <v>311.74</v>
      </c>
      <c r="I32" s="484">
        <v>370.67999999999995</v>
      </c>
      <c r="J32" s="484">
        <v>371.57</v>
      </c>
      <c r="K32" s="484">
        <v>295.82</v>
      </c>
      <c r="L32" s="484">
        <v>374.51</v>
      </c>
      <c r="M32" s="484">
        <v>209.56</v>
      </c>
      <c r="N32" s="342">
        <f t="shared" si="2"/>
        <v>3741.81</v>
      </c>
    </row>
    <row r="33" spans="1:14" s="28" customFormat="1" ht="20.100000000000001" customHeight="1" x14ac:dyDescent="0.25">
      <c r="A33" s="125" t="s">
        <v>170</v>
      </c>
      <c r="B33" s="484">
        <v>56331.550999999999</v>
      </c>
      <c r="C33" s="484">
        <v>56131.978999999999</v>
      </c>
      <c r="D33" s="484">
        <v>50822.683999999994</v>
      </c>
      <c r="E33" s="484">
        <v>36287.798999999999</v>
      </c>
      <c r="F33" s="484">
        <v>32917.61</v>
      </c>
      <c r="G33" s="484">
        <v>35358.342000000004</v>
      </c>
      <c r="H33" s="484">
        <v>31979.354999999996</v>
      </c>
      <c r="I33" s="484">
        <v>34904.262999999999</v>
      </c>
      <c r="J33" s="484">
        <v>34216.498999999996</v>
      </c>
      <c r="K33" s="484">
        <v>40695.395999999993</v>
      </c>
      <c r="L33" s="484">
        <v>41735.565000000002</v>
      </c>
      <c r="M33" s="484">
        <v>45831.171000000002</v>
      </c>
      <c r="N33" s="342">
        <f t="shared" si="2"/>
        <v>497212.21399999992</v>
      </c>
    </row>
    <row r="34" spans="1:14" s="28" customFormat="1" ht="20.100000000000001" customHeight="1" x14ac:dyDescent="0.25">
      <c r="A34" s="125" t="s">
        <v>306</v>
      </c>
      <c r="B34" s="484">
        <v>21449.821</v>
      </c>
      <c r="C34" s="484">
        <v>20344.847999999998</v>
      </c>
      <c r="D34" s="484">
        <v>19844.191999999999</v>
      </c>
      <c r="E34" s="484">
        <v>15305.603000000001</v>
      </c>
      <c r="F34" s="484">
        <v>15269.803999999998</v>
      </c>
      <c r="G34" s="484">
        <v>14022.396000000001</v>
      </c>
      <c r="H34" s="484">
        <v>14632.478999999999</v>
      </c>
      <c r="I34" s="484">
        <v>17254.59</v>
      </c>
      <c r="J34" s="484">
        <v>16289.656999999999</v>
      </c>
      <c r="K34" s="484">
        <v>37232.634000000005</v>
      </c>
      <c r="L34" s="484">
        <v>33514.703000000001</v>
      </c>
      <c r="M34" s="484">
        <v>38204.910999999993</v>
      </c>
      <c r="N34" s="342">
        <f t="shared" si="2"/>
        <v>263365.63799999998</v>
      </c>
    </row>
    <row r="35" spans="1:14" s="28" customFormat="1" ht="20.100000000000001" customHeight="1" x14ac:dyDescent="0.25">
      <c r="A35" s="125" t="s">
        <v>307</v>
      </c>
      <c r="B35" s="484">
        <v>0</v>
      </c>
      <c r="C35" s="484">
        <v>0</v>
      </c>
      <c r="D35" s="484">
        <v>0</v>
      </c>
      <c r="E35" s="484">
        <v>0</v>
      </c>
      <c r="F35" s="484">
        <v>0</v>
      </c>
      <c r="G35" s="484">
        <v>0</v>
      </c>
      <c r="H35" s="484">
        <v>0</v>
      </c>
      <c r="I35" s="484">
        <v>0</v>
      </c>
      <c r="J35" s="484">
        <v>0</v>
      </c>
      <c r="K35" s="484"/>
      <c r="L35" s="484"/>
      <c r="M35" s="484"/>
      <c r="N35" s="342">
        <f t="shared" si="2"/>
        <v>0</v>
      </c>
    </row>
    <row r="36" spans="1:14" s="28" customFormat="1" ht="20.100000000000001" customHeight="1" x14ac:dyDescent="0.25">
      <c r="A36" s="125" t="s">
        <v>177</v>
      </c>
      <c r="B36" s="484">
        <v>10</v>
      </c>
      <c r="C36" s="484">
        <v>15</v>
      </c>
      <c r="D36" s="484">
        <v>44.03</v>
      </c>
      <c r="E36" s="484">
        <v>28.07</v>
      </c>
      <c r="F36" s="484">
        <v>3728.3799999999997</v>
      </c>
      <c r="G36" s="484">
        <v>2808.14</v>
      </c>
      <c r="H36" s="484">
        <v>3176.85</v>
      </c>
      <c r="I36" s="484">
        <v>3664.0699999999997</v>
      </c>
      <c r="J36" s="484">
        <v>3624.9100000000003</v>
      </c>
      <c r="K36" s="484">
        <v>270.15999999999997</v>
      </c>
      <c r="L36" s="484">
        <v>185.23</v>
      </c>
      <c r="M36" s="484">
        <v>260.93</v>
      </c>
      <c r="N36" s="342">
        <f t="shared" si="2"/>
        <v>17815.77</v>
      </c>
    </row>
    <row r="37" spans="1:14" ht="15" x14ac:dyDescent="0.25">
      <c r="A37" s="125" t="s">
        <v>398</v>
      </c>
      <c r="B37" s="484">
        <v>321.47800000000001</v>
      </c>
      <c r="C37" s="484">
        <v>526.56600000000003</v>
      </c>
      <c r="D37" s="484"/>
      <c r="E37" s="484">
        <v>105.926</v>
      </c>
      <c r="F37" s="484">
        <v>2619.7280000000001</v>
      </c>
      <c r="G37" s="484">
        <v>767.82299999999998</v>
      </c>
      <c r="H37" s="484">
        <v>122.971</v>
      </c>
      <c r="I37" s="484"/>
      <c r="J37" s="484">
        <v>98.168000000000006</v>
      </c>
      <c r="K37" s="484">
        <v>280.80099999999999</v>
      </c>
      <c r="L37" s="484"/>
      <c r="M37" s="484"/>
      <c r="N37" s="342">
        <f t="shared" si="2"/>
        <v>4843.4610000000002</v>
      </c>
    </row>
    <row r="38" spans="1:14" ht="15" x14ac:dyDescent="0.25">
      <c r="A38" s="234" t="s">
        <v>15</v>
      </c>
      <c r="B38" s="501">
        <f>SUM(B24:B37)</f>
        <v>138128.69199999998</v>
      </c>
      <c r="C38" s="501">
        <f t="shared" ref="C38:M38" si="3">SUM(C24:C37)</f>
        <v>140899.03399999999</v>
      </c>
      <c r="D38" s="501">
        <f t="shared" si="3"/>
        <v>115865.91199999998</v>
      </c>
      <c r="E38" s="501">
        <f t="shared" si="3"/>
        <v>76996.15400000001</v>
      </c>
      <c r="F38" s="501">
        <f t="shared" si="3"/>
        <v>83047.507000000012</v>
      </c>
      <c r="G38" s="501">
        <f t="shared" si="3"/>
        <v>78376.835999999996</v>
      </c>
      <c r="H38" s="501">
        <f t="shared" si="3"/>
        <v>75405.260000000024</v>
      </c>
      <c r="I38" s="501">
        <f t="shared" si="3"/>
        <v>89522.841000000015</v>
      </c>
      <c r="J38" s="501">
        <f t="shared" si="3"/>
        <v>90053.62</v>
      </c>
      <c r="K38" s="501">
        <f t="shared" si="3"/>
        <v>126253.34700000001</v>
      </c>
      <c r="L38" s="501">
        <f t="shared" si="3"/>
        <v>128697.46700000002</v>
      </c>
      <c r="M38" s="501">
        <f t="shared" si="3"/>
        <v>143689.68199999997</v>
      </c>
      <c r="N38" s="342">
        <f t="shared" si="2"/>
        <v>1286936.352</v>
      </c>
    </row>
    <row r="39" spans="1:14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</sheetData>
  <pageMargins left="0.7" right="0.7" top="0.75" bottom="0.75" header="0.3" footer="0.3"/>
  <pageSetup paperSize="14" scale="7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>
    <pageSetUpPr fitToPage="1"/>
  </sheetPr>
  <dimension ref="A1:N37"/>
  <sheetViews>
    <sheetView topLeftCell="A14" zoomScaleNormal="100" workbookViewId="0">
      <selection activeCell="M39" sqref="M39"/>
    </sheetView>
  </sheetViews>
  <sheetFormatPr baseColWidth="10" defaultRowHeight="13.5" x14ac:dyDescent="0.25"/>
  <cols>
    <col min="1" max="1" width="32.42578125" style="8" customWidth="1"/>
    <col min="2" max="2" width="12.140625" style="8" customWidth="1"/>
    <col min="3" max="3" width="12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.7109375" style="8" customWidth="1"/>
    <col min="15" max="16384" width="11.42578125" style="8"/>
  </cols>
  <sheetData>
    <row r="1" spans="1:14" x14ac:dyDescent="0.25">
      <c r="A1" s="20" t="s">
        <v>484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1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0.100000000000001" customHeight="1" x14ac:dyDescent="0.25">
      <c r="A3" s="117" t="s">
        <v>197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ht="20.100000000000001" customHeight="1" x14ac:dyDescent="0.25">
      <c r="A4" s="35" t="s">
        <v>101</v>
      </c>
      <c r="B4" s="38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8" t="s">
        <v>13</v>
      </c>
      <c r="N4" s="38" t="s">
        <v>22</v>
      </c>
    </row>
    <row r="5" spans="1:14" ht="20.100000000000001" customHeight="1" x14ac:dyDescent="0.25">
      <c r="A5" s="125" t="s">
        <v>162</v>
      </c>
      <c r="B5" s="322">
        <v>13955.952000000001</v>
      </c>
      <c r="C5" s="322">
        <v>14086.174000000001</v>
      </c>
      <c r="D5" s="322">
        <v>11685.761999999999</v>
      </c>
      <c r="E5" s="322">
        <v>8617.25</v>
      </c>
      <c r="F5" s="322">
        <v>9443.9089999999997</v>
      </c>
      <c r="G5" s="322">
        <v>8662.5300000000007</v>
      </c>
      <c r="H5" s="322">
        <v>8493.2489999999998</v>
      </c>
      <c r="I5" s="322">
        <v>11208.555</v>
      </c>
      <c r="J5" s="322">
        <v>11591.954000000002</v>
      </c>
      <c r="K5" s="322">
        <v>13178.053</v>
      </c>
      <c r="L5" s="322">
        <v>14160.607</v>
      </c>
      <c r="M5" s="322">
        <v>15986.276000000002</v>
      </c>
      <c r="N5" s="343">
        <f>SUM(B5:M5)</f>
        <v>141070.27100000001</v>
      </c>
    </row>
    <row r="6" spans="1:14" ht="20.100000000000001" customHeight="1" x14ac:dyDescent="0.25">
      <c r="A6" s="125" t="s">
        <v>163</v>
      </c>
      <c r="B6" s="322">
        <v>6642.68</v>
      </c>
      <c r="C6" s="322">
        <v>6720.66</v>
      </c>
      <c r="D6" s="322">
        <v>5148.55</v>
      </c>
      <c r="E6" s="322">
        <v>3437</v>
      </c>
      <c r="F6" s="322">
        <v>3839.63</v>
      </c>
      <c r="G6" s="322">
        <v>3364.7100000000005</v>
      </c>
      <c r="H6" s="322">
        <v>3377.77</v>
      </c>
      <c r="I6" s="322">
        <v>4601.0600000000004</v>
      </c>
      <c r="J6" s="322">
        <v>3909.08</v>
      </c>
      <c r="K6" s="322">
        <v>4522.95</v>
      </c>
      <c r="L6" s="322">
        <v>5123.74</v>
      </c>
      <c r="M6" s="322">
        <v>5640.54</v>
      </c>
      <c r="N6" s="343">
        <f t="shared" ref="N6:N19" si="0">SUM(B6:M6)</f>
        <v>56328.369999999995</v>
      </c>
    </row>
    <row r="7" spans="1:14" ht="20.100000000000001" customHeight="1" x14ac:dyDescent="0.25">
      <c r="A7" s="125" t="s">
        <v>164</v>
      </c>
      <c r="B7" s="322">
        <v>1456.7460000000001</v>
      </c>
      <c r="C7" s="322">
        <v>1467.2139999999999</v>
      </c>
      <c r="D7" s="322">
        <v>1172.489</v>
      </c>
      <c r="E7" s="322">
        <v>861.16300000000001</v>
      </c>
      <c r="F7" s="322">
        <v>1005.0390000000001</v>
      </c>
      <c r="G7" s="322">
        <v>999.12900000000002</v>
      </c>
      <c r="H7" s="322">
        <v>971.779</v>
      </c>
      <c r="I7" s="322">
        <v>1536.479</v>
      </c>
      <c r="J7" s="322">
        <v>2072.413</v>
      </c>
      <c r="K7" s="322">
        <v>2373.6480000000001</v>
      </c>
      <c r="L7" s="322">
        <v>2614.8560000000002</v>
      </c>
      <c r="M7" s="322">
        <v>3309.6710000000003</v>
      </c>
      <c r="N7" s="343">
        <f t="shared" si="0"/>
        <v>19840.626000000004</v>
      </c>
    </row>
    <row r="8" spans="1:14" ht="20.100000000000001" customHeight="1" x14ac:dyDescent="0.25">
      <c r="A8" s="125" t="s">
        <v>186</v>
      </c>
      <c r="B8" s="322">
        <v>25</v>
      </c>
      <c r="C8" s="322">
        <v>5</v>
      </c>
      <c r="D8" s="322">
        <v>16</v>
      </c>
      <c r="E8" s="322"/>
      <c r="F8" s="322">
        <v>10</v>
      </c>
      <c r="G8" s="322">
        <v>10</v>
      </c>
      <c r="H8" s="322"/>
      <c r="I8" s="322">
        <v>40</v>
      </c>
      <c r="J8" s="322"/>
      <c r="K8" s="322">
        <v>10</v>
      </c>
      <c r="L8" s="322">
        <v>10</v>
      </c>
      <c r="M8" s="322">
        <v>37</v>
      </c>
      <c r="N8" s="343">
        <f t="shared" si="0"/>
        <v>163</v>
      </c>
    </row>
    <row r="9" spans="1:14" ht="20.100000000000001" customHeight="1" x14ac:dyDescent="0.25">
      <c r="A9" s="125" t="s">
        <v>165</v>
      </c>
      <c r="B9" s="322">
        <v>174.01</v>
      </c>
      <c r="C9" s="322">
        <v>204.01</v>
      </c>
      <c r="D9" s="322">
        <v>164.51</v>
      </c>
      <c r="E9" s="322">
        <v>68</v>
      </c>
      <c r="F9" s="322">
        <v>78</v>
      </c>
      <c r="G9" s="322">
        <v>87</v>
      </c>
      <c r="H9" s="322">
        <v>90</v>
      </c>
      <c r="I9" s="322">
        <v>109</v>
      </c>
      <c r="J9" s="322">
        <v>93.18</v>
      </c>
      <c r="K9" s="322">
        <v>123</v>
      </c>
      <c r="L9" s="322">
        <v>124.00999999999999</v>
      </c>
      <c r="M9" s="322">
        <v>162.01</v>
      </c>
      <c r="N9" s="343">
        <f t="shared" si="0"/>
        <v>1476.73</v>
      </c>
    </row>
    <row r="10" spans="1:14" ht="20.100000000000001" customHeight="1" x14ac:dyDescent="0.25">
      <c r="A10" s="125" t="s">
        <v>166</v>
      </c>
      <c r="B10" s="322">
        <v>63.39</v>
      </c>
      <c r="C10" s="322">
        <v>141.17000000000002</v>
      </c>
      <c r="D10" s="322">
        <v>191.54</v>
      </c>
      <c r="E10" s="322">
        <v>487.49</v>
      </c>
      <c r="F10" s="322">
        <v>1829.33</v>
      </c>
      <c r="G10" s="322">
        <v>3753.8100000000004</v>
      </c>
      <c r="H10" s="322">
        <v>3462.58</v>
      </c>
      <c r="I10" s="322">
        <v>2612.1799999999998</v>
      </c>
      <c r="J10" s="322">
        <v>1090.8699999999999</v>
      </c>
      <c r="K10" s="322">
        <v>275.97000000000003</v>
      </c>
      <c r="L10" s="322">
        <v>138.07</v>
      </c>
      <c r="M10" s="322">
        <v>128.65</v>
      </c>
      <c r="N10" s="343">
        <f t="shared" si="0"/>
        <v>14175.05</v>
      </c>
    </row>
    <row r="11" spans="1:14" ht="20.100000000000001" customHeight="1" x14ac:dyDescent="0.25">
      <c r="A11" s="125" t="s">
        <v>167</v>
      </c>
      <c r="B11" s="322">
        <v>40.81</v>
      </c>
      <c r="C11" s="322">
        <v>54.97</v>
      </c>
      <c r="D11" s="322">
        <v>104.86</v>
      </c>
      <c r="E11" s="322">
        <v>108.82</v>
      </c>
      <c r="F11" s="322">
        <v>94.7</v>
      </c>
      <c r="G11" s="322">
        <v>103.83</v>
      </c>
      <c r="H11" s="322">
        <v>94.44</v>
      </c>
      <c r="I11" s="322">
        <v>63.86</v>
      </c>
      <c r="J11" s="322">
        <v>12.51</v>
      </c>
      <c r="K11" s="322">
        <v>38.78</v>
      </c>
      <c r="L11" s="322">
        <v>35.39</v>
      </c>
      <c r="M11" s="322">
        <v>23.52</v>
      </c>
      <c r="N11" s="343">
        <f t="shared" si="0"/>
        <v>776.4899999999999</v>
      </c>
    </row>
    <row r="12" spans="1:14" ht="20.100000000000001" customHeight="1" x14ac:dyDescent="0.25">
      <c r="A12" s="125" t="s">
        <v>168</v>
      </c>
      <c r="B12" s="322">
        <v>0</v>
      </c>
      <c r="C12" s="322">
        <v>0</v>
      </c>
      <c r="D12" s="322">
        <v>0</v>
      </c>
      <c r="E12" s="322">
        <v>0</v>
      </c>
      <c r="F12" s="322">
        <v>0</v>
      </c>
      <c r="G12" s="322">
        <v>0</v>
      </c>
      <c r="H12" s="322">
        <v>0</v>
      </c>
      <c r="I12" s="322">
        <v>0</v>
      </c>
      <c r="J12" s="322">
        <v>0</v>
      </c>
      <c r="K12" s="322">
        <v>0</v>
      </c>
      <c r="L12" s="322"/>
      <c r="M12" s="322"/>
      <c r="N12" s="343">
        <f t="shared" si="0"/>
        <v>0</v>
      </c>
    </row>
    <row r="13" spans="1:14" ht="20.100000000000001" customHeight="1" x14ac:dyDescent="0.25">
      <c r="A13" s="125" t="s">
        <v>169</v>
      </c>
      <c r="B13" s="322"/>
      <c r="C13" s="322">
        <v>27.6</v>
      </c>
      <c r="D13" s="322">
        <v>384.5</v>
      </c>
      <c r="E13" s="322">
        <v>287.17</v>
      </c>
      <c r="F13" s="322">
        <v>275.07</v>
      </c>
      <c r="G13" s="322">
        <v>344.19</v>
      </c>
      <c r="H13" s="322">
        <v>498.52</v>
      </c>
      <c r="I13" s="322">
        <v>109.73</v>
      </c>
      <c r="J13" s="322">
        <v>40.590000000000003</v>
      </c>
      <c r="K13" s="322"/>
      <c r="L13" s="322"/>
      <c r="M13" s="322">
        <v>27.66</v>
      </c>
      <c r="N13" s="343">
        <f t="shared" si="0"/>
        <v>1995.03</v>
      </c>
    </row>
    <row r="14" spans="1:14" ht="20.100000000000001" customHeight="1" x14ac:dyDescent="0.25">
      <c r="A14" s="125" t="s">
        <v>170</v>
      </c>
      <c r="B14" s="322">
        <v>23674.98</v>
      </c>
      <c r="C14" s="322">
        <v>23569.88</v>
      </c>
      <c r="D14" s="322">
        <v>25224.02</v>
      </c>
      <c r="E14" s="322">
        <v>18696.82</v>
      </c>
      <c r="F14" s="322">
        <v>18604.41</v>
      </c>
      <c r="G14" s="322">
        <v>16559.95</v>
      </c>
      <c r="H14" s="322">
        <v>16021.380000000001</v>
      </c>
      <c r="I14" s="322">
        <v>17907.21</v>
      </c>
      <c r="J14" s="322">
        <v>17437.62</v>
      </c>
      <c r="K14" s="322">
        <v>21283.050000000003</v>
      </c>
      <c r="L14" s="322">
        <v>21692.52</v>
      </c>
      <c r="M14" s="322">
        <v>24199.950000000004</v>
      </c>
      <c r="N14" s="343">
        <f t="shared" si="0"/>
        <v>244871.79</v>
      </c>
    </row>
    <row r="15" spans="1:14" ht="20.100000000000001" customHeight="1" x14ac:dyDescent="0.25">
      <c r="A15" s="125" t="s">
        <v>306</v>
      </c>
      <c r="B15" s="322">
        <v>11263.569</v>
      </c>
      <c r="C15" s="322">
        <v>11188.746999999999</v>
      </c>
      <c r="D15" s="322">
        <v>11364.534</v>
      </c>
      <c r="E15" s="322">
        <v>9542.6569999999992</v>
      </c>
      <c r="F15" s="322">
        <v>9397.7160000000003</v>
      </c>
      <c r="G15" s="322">
        <v>9822.7210000000014</v>
      </c>
      <c r="H15" s="322">
        <v>9788.6970000000001</v>
      </c>
      <c r="I15" s="322">
        <v>10883.272000000001</v>
      </c>
      <c r="J15" s="322">
        <v>10295.77</v>
      </c>
      <c r="K15" s="322">
        <v>11266.441999999999</v>
      </c>
      <c r="L15" s="322">
        <v>11572.637999999999</v>
      </c>
      <c r="M15" s="322">
        <v>14275.993</v>
      </c>
      <c r="N15" s="343">
        <f t="shared" si="0"/>
        <v>130662.75600000001</v>
      </c>
    </row>
    <row r="16" spans="1:14" ht="20.100000000000001" customHeight="1" x14ac:dyDescent="0.25">
      <c r="A16" s="125" t="s">
        <v>307</v>
      </c>
      <c r="B16" s="322">
        <v>0</v>
      </c>
      <c r="C16" s="322">
        <v>0</v>
      </c>
      <c r="D16" s="322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/>
      <c r="L16" s="322"/>
      <c r="M16" s="322"/>
      <c r="N16" s="343">
        <f t="shared" si="0"/>
        <v>0</v>
      </c>
    </row>
    <row r="17" spans="1:14" ht="20.100000000000001" customHeight="1" x14ac:dyDescent="0.25">
      <c r="A17" s="125" t="s">
        <v>177</v>
      </c>
      <c r="B17" s="322"/>
      <c r="C17" s="322"/>
      <c r="D17" s="322"/>
      <c r="E17" s="322"/>
      <c r="F17" s="322"/>
      <c r="G17" s="322">
        <v>1489.57</v>
      </c>
      <c r="H17" s="322">
        <v>1643.6200000000001</v>
      </c>
      <c r="I17" s="322">
        <v>2373.5300000000002</v>
      </c>
      <c r="J17" s="322">
        <v>2642.96</v>
      </c>
      <c r="K17" s="322">
        <v>608.7399999999999</v>
      </c>
      <c r="L17" s="322"/>
      <c r="M17" s="322"/>
      <c r="N17" s="343">
        <f t="shared" si="0"/>
        <v>8758.42</v>
      </c>
    </row>
    <row r="18" spans="1:14" ht="20.100000000000001" customHeight="1" x14ac:dyDescent="0.25">
      <c r="A18" s="125" t="s">
        <v>398</v>
      </c>
      <c r="B18" s="322">
        <v>0</v>
      </c>
      <c r="C18" s="322">
        <v>0</v>
      </c>
      <c r="D18" s="322">
        <v>0</v>
      </c>
      <c r="E18" s="322">
        <v>0</v>
      </c>
      <c r="F18" s="322">
        <v>0</v>
      </c>
      <c r="G18" s="322">
        <v>0</v>
      </c>
      <c r="H18" s="322">
        <v>0</v>
      </c>
      <c r="I18" s="322">
        <v>0</v>
      </c>
      <c r="J18" s="322">
        <v>0</v>
      </c>
      <c r="K18" s="322">
        <v>0</v>
      </c>
      <c r="L18" s="322">
        <v>0</v>
      </c>
      <c r="M18" s="322">
        <v>0</v>
      </c>
      <c r="N18" s="343">
        <f t="shared" si="0"/>
        <v>0</v>
      </c>
    </row>
    <row r="19" spans="1:14" ht="20.100000000000001" customHeight="1" x14ac:dyDescent="0.25">
      <c r="A19" s="234" t="s">
        <v>15</v>
      </c>
      <c r="B19" s="344">
        <f>SUM(B5:B18)</f>
        <v>57297.137000000002</v>
      </c>
      <c r="C19" s="344">
        <f t="shared" ref="C19:M19" si="1">SUM(C5:C18)</f>
        <v>57465.425000000003</v>
      </c>
      <c r="D19" s="344">
        <f t="shared" si="1"/>
        <v>55456.764999999999</v>
      </c>
      <c r="E19" s="344">
        <f t="shared" si="1"/>
        <v>42106.369999999995</v>
      </c>
      <c r="F19" s="344">
        <f t="shared" si="1"/>
        <v>44577.804000000004</v>
      </c>
      <c r="G19" s="344">
        <f t="shared" si="1"/>
        <v>45197.44000000001</v>
      </c>
      <c r="H19" s="344">
        <f t="shared" si="1"/>
        <v>44442.035000000003</v>
      </c>
      <c r="I19" s="344">
        <f t="shared" si="1"/>
        <v>51444.876000000004</v>
      </c>
      <c r="J19" s="344">
        <f t="shared" si="1"/>
        <v>49186.946999999993</v>
      </c>
      <c r="K19" s="344">
        <f t="shared" si="1"/>
        <v>53680.632999999994</v>
      </c>
      <c r="L19" s="344">
        <f t="shared" si="1"/>
        <v>55471.830999999998</v>
      </c>
      <c r="M19" s="344">
        <f t="shared" si="1"/>
        <v>63791.270000000004</v>
      </c>
      <c r="N19" s="343">
        <f t="shared" si="0"/>
        <v>620118.53299999994</v>
      </c>
    </row>
    <row r="20" spans="1:14" ht="20.100000000000001" customHeight="1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4" ht="20.100000000000001" customHeight="1" x14ac:dyDescent="0.25">
      <c r="A21" s="117" t="s">
        <v>198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</row>
    <row r="22" spans="1:14" ht="20.100000000000001" customHeight="1" x14ac:dyDescent="0.25">
      <c r="A22" s="35" t="s">
        <v>101</v>
      </c>
      <c r="B22" s="35" t="s">
        <v>2</v>
      </c>
      <c r="C22" s="35" t="s">
        <v>3</v>
      </c>
      <c r="D22" s="35" t="s">
        <v>4</v>
      </c>
      <c r="E22" s="35" t="s">
        <v>5</v>
      </c>
      <c r="F22" s="35" t="s">
        <v>6</v>
      </c>
      <c r="G22" s="35" t="s">
        <v>7</v>
      </c>
      <c r="H22" s="35" t="s">
        <v>8</v>
      </c>
      <c r="I22" s="35" t="s">
        <v>9</v>
      </c>
      <c r="J22" s="35" t="s">
        <v>10</v>
      </c>
      <c r="K22" s="35" t="s">
        <v>11</v>
      </c>
      <c r="L22" s="35" t="s">
        <v>12</v>
      </c>
      <c r="M22" s="35" t="s">
        <v>13</v>
      </c>
      <c r="N22" s="35" t="s">
        <v>22</v>
      </c>
    </row>
    <row r="23" spans="1:14" ht="20.100000000000001" customHeight="1" x14ac:dyDescent="0.25">
      <c r="A23" s="125" t="s">
        <v>162</v>
      </c>
      <c r="B23" s="484">
        <v>19866.700999999997</v>
      </c>
      <c r="C23" s="484">
        <v>20324.210999999999</v>
      </c>
      <c r="D23" s="484">
        <v>15877.222000000002</v>
      </c>
      <c r="E23" s="484">
        <v>12605.834999999999</v>
      </c>
      <c r="F23" s="484">
        <v>13726.306</v>
      </c>
      <c r="G23" s="484">
        <v>11197.652</v>
      </c>
      <c r="H23" s="484">
        <v>12010.269</v>
      </c>
      <c r="I23" s="484">
        <v>16944.578000000001</v>
      </c>
      <c r="J23" s="484">
        <v>13280.222999999998</v>
      </c>
      <c r="K23" s="484">
        <v>17076.332999999999</v>
      </c>
      <c r="L23" s="484">
        <v>18468.421999999999</v>
      </c>
      <c r="M23" s="484">
        <v>21967.39</v>
      </c>
      <c r="N23" s="349">
        <f>SUM(B23:M23)</f>
        <v>193345.14199999999</v>
      </c>
    </row>
    <row r="24" spans="1:14" ht="20.100000000000001" customHeight="1" x14ac:dyDescent="0.25">
      <c r="A24" s="125" t="s">
        <v>163</v>
      </c>
      <c r="B24" s="484">
        <v>9155.91</v>
      </c>
      <c r="C24" s="484">
        <v>9918.74</v>
      </c>
      <c r="D24" s="484">
        <v>6795.1799999999994</v>
      </c>
      <c r="E24" s="484">
        <v>4516.46</v>
      </c>
      <c r="F24" s="484">
        <v>5391.87</v>
      </c>
      <c r="G24" s="484">
        <v>5000.7199999999993</v>
      </c>
      <c r="H24" s="484">
        <v>5223.7199999999993</v>
      </c>
      <c r="I24" s="484">
        <v>7351.0599999999995</v>
      </c>
      <c r="J24" s="484">
        <v>6753.94</v>
      </c>
      <c r="K24" s="484">
        <v>8077.7400000000007</v>
      </c>
      <c r="L24" s="484">
        <v>9117.1</v>
      </c>
      <c r="M24" s="484">
        <v>10165.9</v>
      </c>
      <c r="N24" s="349">
        <f t="shared" ref="N24:N37" si="2">SUM(B24:M24)</f>
        <v>87468.340000000011</v>
      </c>
    </row>
    <row r="25" spans="1:14" ht="20.100000000000001" customHeight="1" x14ac:dyDescent="0.25">
      <c r="A25" s="125" t="s">
        <v>164</v>
      </c>
      <c r="B25" s="484">
        <v>2137.4180000000001</v>
      </c>
      <c r="C25" s="484">
        <v>2161.6289999999999</v>
      </c>
      <c r="D25" s="484">
        <v>1641.6109999999999</v>
      </c>
      <c r="E25" s="484">
        <v>1264.191</v>
      </c>
      <c r="F25" s="484">
        <v>1448.0409999999999</v>
      </c>
      <c r="G25" s="484">
        <v>1342.2330000000002</v>
      </c>
      <c r="H25" s="484">
        <v>1476.9969999999998</v>
      </c>
      <c r="I25" s="484">
        <v>2199.8580000000002</v>
      </c>
      <c r="J25" s="484">
        <v>2202.9110000000001</v>
      </c>
      <c r="K25" s="484">
        <v>2278.7339999999999</v>
      </c>
      <c r="L25" s="484">
        <v>2470.3009999999999</v>
      </c>
      <c r="M25" s="484">
        <v>3525.8530000000001</v>
      </c>
      <c r="N25" s="349">
        <f t="shared" si="2"/>
        <v>24149.776999999998</v>
      </c>
    </row>
    <row r="26" spans="1:14" ht="20.100000000000001" customHeight="1" x14ac:dyDescent="0.25">
      <c r="A26" s="125" t="s">
        <v>186</v>
      </c>
      <c r="B26" s="484">
        <v>24</v>
      </c>
      <c r="C26" s="484">
        <v>20</v>
      </c>
      <c r="D26" s="484">
        <v>25</v>
      </c>
      <c r="E26" s="484">
        <v>15</v>
      </c>
      <c r="F26" s="484">
        <v>5</v>
      </c>
      <c r="G26" s="484"/>
      <c r="H26" s="484"/>
      <c r="I26" s="484">
        <v>5</v>
      </c>
      <c r="J26" s="484">
        <v>5</v>
      </c>
      <c r="K26" s="484">
        <v>10</v>
      </c>
      <c r="L26" s="484">
        <v>27</v>
      </c>
      <c r="M26" s="484">
        <v>13</v>
      </c>
      <c r="N26" s="349">
        <f t="shared" si="2"/>
        <v>149</v>
      </c>
    </row>
    <row r="27" spans="1:14" ht="20.100000000000001" customHeight="1" x14ac:dyDescent="0.25">
      <c r="A27" s="125" t="s">
        <v>165</v>
      </c>
      <c r="B27" s="484">
        <v>265.02</v>
      </c>
      <c r="C27" s="484">
        <v>441.02</v>
      </c>
      <c r="D27" s="484">
        <v>335.01</v>
      </c>
      <c r="E27" s="484">
        <v>24</v>
      </c>
      <c r="F27" s="484">
        <v>10</v>
      </c>
      <c r="G27" s="484"/>
      <c r="H27" s="484">
        <v>5</v>
      </c>
      <c r="I27" s="484">
        <v>10</v>
      </c>
      <c r="J27" s="484">
        <v>5</v>
      </c>
      <c r="K27" s="484">
        <v>85</v>
      </c>
      <c r="L27" s="484">
        <v>102.01</v>
      </c>
      <c r="M27" s="484">
        <v>150.01</v>
      </c>
      <c r="N27" s="349">
        <f t="shared" si="2"/>
        <v>1432.07</v>
      </c>
    </row>
    <row r="28" spans="1:14" ht="20.100000000000001" customHeight="1" x14ac:dyDescent="0.25">
      <c r="A28" s="125" t="s">
        <v>166</v>
      </c>
      <c r="B28" s="484">
        <v>3.3</v>
      </c>
      <c r="C28" s="484">
        <v>3.7600000000000002</v>
      </c>
      <c r="D28" s="484">
        <v>111.34</v>
      </c>
      <c r="E28" s="484">
        <v>678.24700000000007</v>
      </c>
      <c r="F28" s="484">
        <v>1733.1610000000001</v>
      </c>
      <c r="G28" s="484">
        <v>3468.1849999999999</v>
      </c>
      <c r="H28" s="484">
        <v>3099.306</v>
      </c>
      <c r="I28" s="484">
        <v>2870.0490000000004</v>
      </c>
      <c r="J28" s="484">
        <v>1152.8240000000001</v>
      </c>
      <c r="K28" s="484">
        <v>248.32</v>
      </c>
      <c r="L28" s="484">
        <v>14.98</v>
      </c>
      <c r="M28" s="484">
        <v>12.19</v>
      </c>
      <c r="N28" s="349">
        <f t="shared" si="2"/>
        <v>13395.662000000002</v>
      </c>
    </row>
    <row r="29" spans="1:14" ht="20.100000000000001" customHeight="1" x14ac:dyDescent="0.25">
      <c r="A29" s="125" t="s">
        <v>167</v>
      </c>
      <c r="B29" s="484">
        <v>13.68</v>
      </c>
      <c r="C29" s="484">
        <v>26.93</v>
      </c>
      <c r="D29" s="484">
        <v>40.93</v>
      </c>
      <c r="E29" s="484">
        <v>81.739999999999995</v>
      </c>
      <c r="F29" s="484">
        <v>26.81</v>
      </c>
      <c r="G29" s="484"/>
      <c r="H29" s="484">
        <v>13.5</v>
      </c>
      <c r="I29" s="484">
        <v>27.1</v>
      </c>
      <c r="J29" s="484">
        <v>27.03</v>
      </c>
      <c r="K29" s="484">
        <v>41.18</v>
      </c>
      <c r="L29" s="484">
        <v>59.42</v>
      </c>
      <c r="M29" s="484">
        <v>27.34</v>
      </c>
      <c r="N29" s="349">
        <f t="shared" si="2"/>
        <v>385.65999999999997</v>
      </c>
    </row>
    <row r="30" spans="1:14" ht="20.100000000000001" customHeight="1" x14ac:dyDescent="0.25">
      <c r="A30" s="125" t="s">
        <v>168</v>
      </c>
      <c r="B30" s="484">
        <v>0</v>
      </c>
      <c r="C30" s="484">
        <v>0</v>
      </c>
      <c r="D30" s="484">
        <v>0</v>
      </c>
      <c r="E30" s="484">
        <v>0</v>
      </c>
      <c r="F30" s="484">
        <v>0</v>
      </c>
      <c r="G30" s="484">
        <v>0</v>
      </c>
      <c r="H30" s="484">
        <v>0</v>
      </c>
      <c r="I30" s="484">
        <v>0</v>
      </c>
      <c r="J30" s="484">
        <v>0</v>
      </c>
      <c r="K30" s="484"/>
      <c r="L30" s="484"/>
      <c r="M30" s="484"/>
      <c r="N30" s="349">
        <f t="shared" si="2"/>
        <v>0</v>
      </c>
    </row>
    <row r="31" spans="1:14" ht="20.100000000000001" customHeight="1" x14ac:dyDescent="0.25">
      <c r="A31" s="125" t="s">
        <v>169</v>
      </c>
      <c r="B31" s="484">
        <v>2252.86</v>
      </c>
      <c r="C31" s="484">
        <v>1920.28</v>
      </c>
      <c r="D31" s="484">
        <v>4639.55</v>
      </c>
      <c r="E31" s="484">
        <v>4057.77</v>
      </c>
      <c r="F31" s="484">
        <v>3171.96</v>
      </c>
      <c r="G31" s="484">
        <v>2962.06</v>
      </c>
      <c r="H31" s="484">
        <v>4207.26</v>
      </c>
      <c r="I31" s="484">
        <v>3547.64</v>
      </c>
      <c r="J31" s="484">
        <v>3285.54</v>
      </c>
      <c r="K31" s="484">
        <v>3290.35</v>
      </c>
      <c r="L31" s="484">
        <v>2760.54</v>
      </c>
      <c r="M31" s="484">
        <v>2312.65</v>
      </c>
      <c r="N31" s="349">
        <f t="shared" si="2"/>
        <v>38408.460000000006</v>
      </c>
    </row>
    <row r="32" spans="1:14" ht="20.100000000000001" customHeight="1" x14ac:dyDescent="0.25">
      <c r="A32" s="125" t="s">
        <v>170</v>
      </c>
      <c r="B32" s="484">
        <v>23385.54</v>
      </c>
      <c r="C32" s="484">
        <v>23519.22</v>
      </c>
      <c r="D32" s="484">
        <v>23638.54</v>
      </c>
      <c r="E32" s="484">
        <v>19009.559999999998</v>
      </c>
      <c r="F32" s="484">
        <v>18828.16</v>
      </c>
      <c r="G32" s="484">
        <v>17664.559999999998</v>
      </c>
      <c r="H32" s="484">
        <v>18798.760000000002</v>
      </c>
      <c r="I32" s="484">
        <v>20148.330000000002</v>
      </c>
      <c r="J32" s="484">
        <v>20702.510000000002</v>
      </c>
      <c r="K32" s="484">
        <v>23670.65</v>
      </c>
      <c r="L32" s="484">
        <v>23981.59</v>
      </c>
      <c r="M32" s="484">
        <v>25029.79</v>
      </c>
      <c r="N32" s="349">
        <f t="shared" si="2"/>
        <v>258377.21</v>
      </c>
    </row>
    <row r="33" spans="1:14" ht="20.100000000000001" customHeight="1" x14ac:dyDescent="0.25">
      <c r="A33" s="125" t="s">
        <v>306</v>
      </c>
      <c r="B33" s="484">
        <v>29836.040999999997</v>
      </c>
      <c r="C33" s="484">
        <v>28761.409</v>
      </c>
      <c r="D33" s="484">
        <v>29721.663999999997</v>
      </c>
      <c r="E33" s="484">
        <v>24515.54</v>
      </c>
      <c r="F33" s="484">
        <v>23476.391</v>
      </c>
      <c r="G33" s="484">
        <v>18780.183000000001</v>
      </c>
      <c r="H33" s="484">
        <v>18836.474000000002</v>
      </c>
      <c r="I33" s="484">
        <v>26236.476999999999</v>
      </c>
      <c r="J33" s="484">
        <v>21742.695</v>
      </c>
      <c r="K33" s="484">
        <v>31454.368999999999</v>
      </c>
      <c r="L33" s="484">
        <v>30172.382000000001</v>
      </c>
      <c r="M33" s="484">
        <v>37686.803</v>
      </c>
      <c r="N33" s="349">
        <f t="shared" si="2"/>
        <v>321220.42800000001</v>
      </c>
    </row>
    <row r="34" spans="1:14" ht="20.100000000000001" customHeight="1" x14ac:dyDescent="0.25">
      <c r="A34" s="125" t="s">
        <v>307</v>
      </c>
      <c r="B34" s="484">
        <v>0</v>
      </c>
      <c r="C34" s="484">
        <v>0</v>
      </c>
      <c r="D34" s="484">
        <v>0</v>
      </c>
      <c r="E34" s="484">
        <v>0</v>
      </c>
      <c r="F34" s="484">
        <v>0</v>
      </c>
      <c r="G34" s="484">
        <v>0</v>
      </c>
      <c r="H34" s="484">
        <v>0</v>
      </c>
      <c r="I34" s="484">
        <v>0</v>
      </c>
      <c r="J34" s="484">
        <v>0</v>
      </c>
      <c r="K34" s="484"/>
      <c r="L34" s="484"/>
      <c r="M34" s="484"/>
      <c r="N34" s="349">
        <f t="shared" si="2"/>
        <v>0</v>
      </c>
    </row>
    <row r="35" spans="1:14" ht="20.100000000000001" customHeight="1" x14ac:dyDescent="0.25">
      <c r="A35" s="125" t="s">
        <v>177</v>
      </c>
      <c r="B35" s="484">
        <v>0</v>
      </c>
      <c r="C35" s="484">
        <v>0</v>
      </c>
      <c r="D35" s="484">
        <v>0</v>
      </c>
      <c r="E35" s="484">
        <v>0</v>
      </c>
      <c r="F35" s="484">
        <v>0</v>
      </c>
      <c r="G35" s="484">
        <v>0</v>
      </c>
      <c r="H35" s="484">
        <v>0</v>
      </c>
      <c r="I35" s="484">
        <v>0</v>
      </c>
      <c r="J35" s="484">
        <v>0</v>
      </c>
      <c r="K35" s="484">
        <v>0</v>
      </c>
      <c r="L35" s="484">
        <v>0</v>
      </c>
      <c r="M35" s="484">
        <v>0</v>
      </c>
      <c r="N35" s="349">
        <f t="shared" si="2"/>
        <v>0</v>
      </c>
    </row>
    <row r="36" spans="1:14" ht="15" x14ac:dyDescent="0.25">
      <c r="A36" s="125" t="s">
        <v>398</v>
      </c>
      <c r="B36" s="322">
        <v>0</v>
      </c>
      <c r="C36" s="322">
        <v>0</v>
      </c>
      <c r="D36" s="322">
        <v>0</v>
      </c>
      <c r="E36" s="322">
        <v>0</v>
      </c>
      <c r="F36" s="322">
        <v>0</v>
      </c>
      <c r="G36" s="322">
        <v>0</v>
      </c>
      <c r="H36" s="322">
        <v>0</v>
      </c>
      <c r="I36" s="322">
        <v>0</v>
      </c>
      <c r="J36" s="322">
        <v>0</v>
      </c>
      <c r="K36" s="322">
        <v>0</v>
      </c>
      <c r="L36" s="322">
        <v>0</v>
      </c>
      <c r="M36" s="322">
        <v>0</v>
      </c>
      <c r="N36" s="349">
        <f t="shared" si="2"/>
        <v>0</v>
      </c>
    </row>
    <row r="37" spans="1:14" ht="15" x14ac:dyDescent="0.25">
      <c r="A37" s="234" t="s">
        <v>15</v>
      </c>
      <c r="B37" s="621">
        <f>SUM(B23:B36)</f>
        <v>86940.47</v>
      </c>
      <c r="C37" s="621">
        <f t="shared" ref="C37:M37" si="3">SUM(C23:C36)</f>
        <v>87097.198999999993</v>
      </c>
      <c r="D37" s="621">
        <f t="shared" si="3"/>
        <v>82826.046999999991</v>
      </c>
      <c r="E37" s="621">
        <f t="shared" si="3"/>
        <v>66768.342999999993</v>
      </c>
      <c r="F37" s="621">
        <f t="shared" si="3"/>
        <v>67817.699000000008</v>
      </c>
      <c r="G37" s="621">
        <f t="shared" si="3"/>
        <v>60415.593000000008</v>
      </c>
      <c r="H37" s="621">
        <f t="shared" si="3"/>
        <v>63671.286000000007</v>
      </c>
      <c r="I37" s="621">
        <f t="shared" si="3"/>
        <v>79340.092000000004</v>
      </c>
      <c r="J37" s="621">
        <f t="shared" si="3"/>
        <v>69157.67300000001</v>
      </c>
      <c r="K37" s="621">
        <f t="shared" si="3"/>
        <v>86232.676000000007</v>
      </c>
      <c r="L37" s="621">
        <f t="shared" si="3"/>
        <v>87173.744999999995</v>
      </c>
      <c r="M37" s="621">
        <f t="shared" si="3"/>
        <v>100890.92600000001</v>
      </c>
      <c r="N37" s="349">
        <f t="shared" si="2"/>
        <v>938331.74899999995</v>
      </c>
    </row>
  </sheetData>
  <pageMargins left="0.7" right="0.7" top="0.75" bottom="0.75" header="0.3" footer="0.3"/>
  <pageSetup paperSize="14" scale="7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28B51-D8AE-402E-BB9C-FF7F359CCCBB}">
  <sheetPr>
    <pageSetUpPr fitToPage="1"/>
  </sheetPr>
  <dimension ref="A1:O38"/>
  <sheetViews>
    <sheetView zoomScale="89" zoomScaleNormal="89" workbookViewId="0">
      <selection activeCell="M39" sqref="M39"/>
    </sheetView>
  </sheetViews>
  <sheetFormatPr baseColWidth="10" defaultRowHeight="13.5" x14ac:dyDescent="0.25"/>
  <cols>
    <col min="1" max="1" width="32.42578125" style="8" customWidth="1"/>
    <col min="2" max="2" width="13.140625" style="8" customWidth="1"/>
    <col min="3" max="3" width="12" style="8" customWidth="1"/>
    <col min="4" max="4" width="12.7109375" style="124" customWidth="1"/>
    <col min="5" max="5" width="12.140625" style="8" customWidth="1"/>
    <col min="6" max="6" width="12.7109375" style="8" customWidth="1"/>
    <col min="7" max="7" width="13.5703125" style="8" customWidth="1"/>
    <col min="8" max="8" width="13" style="8" customWidth="1"/>
    <col min="9" max="9" width="12.85546875" style="8" customWidth="1"/>
    <col min="10" max="10" width="13" style="8" customWidth="1"/>
    <col min="11" max="11" width="12.85546875" style="8" customWidth="1"/>
    <col min="12" max="12" width="13" style="8" customWidth="1"/>
    <col min="13" max="13" width="13.140625" style="8" customWidth="1"/>
    <col min="14" max="14" width="17" style="8" customWidth="1"/>
    <col min="15" max="16384" width="11.42578125" style="8"/>
  </cols>
  <sheetData>
    <row r="1" spans="1:15" x14ac:dyDescent="0.25">
      <c r="A1" s="12" t="s">
        <v>484</v>
      </c>
      <c r="B1" s="12"/>
      <c r="C1" s="12"/>
      <c r="D1" s="34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x14ac:dyDescent="0.25">
      <c r="A2" s="121"/>
      <c r="B2" s="40"/>
      <c r="C2" s="40"/>
      <c r="D2" s="123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ht="20.100000000000001" customHeight="1" x14ac:dyDescent="0.25">
      <c r="A3" s="122" t="s">
        <v>406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5" ht="20.100000000000001" customHeight="1" x14ac:dyDescent="0.25">
      <c r="A4" s="38" t="s">
        <v>101</v>
      </c>
      <c r="B4" s="38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8" t="s">
        <v>13</v>
      </c>
      <c r="N4" s="38" t="s">
        <v>22</v>
      </c>
    </row>
    <row r="5" spans="1:15" ht="20.100000000000001" customHeight="1" x14ac:dyDescent="0.25">
      <c r="A5" s="125" t="s">
        <v>162</v>
      </c>
      <c r="B5" s="346">
        <v>6864.44</v>
      </c>
      <c r="C5" s="346">
        <v>7734.7</v>
      </c>
      <c r="D5" s="346">
        <v>5047.5599999999995</v>
      </c>
      <c r="E5" s="346">
        <v>2800.6200000000003</v>
      </c>
      <c r="F5" s="346">
        <v>4036.95</v>
      </c>
      <c r="G5" s="346">
        <v>3936.96</v>
      </c>
      <c r="H5" s="346">
        <v>4357.67</v>
      </c>
      <c r="I5" s="346">
        <v>5245.1900000000005</v>
      </c>
      <c r="J5" s="346">
        <v>4234.3099999999995</v>
      </c>
      <c r="K5" s="346">
        <v>5278.85</v>
      </c>
      <c r="L5" s="346">
        <v>5805.04</v>
      </c>
      <c r="M5" s="346">
        <v>6654.6400000000012</v>
      </c>
      <c r="N5" s="342">
        <f>SUM(B5:M5)</f>
        <v>61996.929999999993</v>
      </c>
    </row>
    <row r="6" spans="1:15" ht="20.100000000000001" customHeight="1" x14ac:dyDescent="0.25">
      <c r="A6" s="125" t="s">
        <v>163</v>
      </c>
      <c r="B6" s="346">
        <v>3205.3199999999997</v>
      </c>
      <c r="C6" s="346">
        <v>3449.46</v>
      </c>
      <c r="D6" s="346">
        <v>2322.62</v>
      </c>
      <c r="E6" s="346">
        <v>1023.8700000000001</v>
      </c>
      <c r="F6" s="346">
        <v>1965.3400000000001</v>
      </c>
      <c r="G6" s="346">
        <v>1960.7700000000002</v>
      </c>
      <c r="H6" s="346">
        <v>2200.3000000000002</v>
      </c>
      <c r="I6" s="346">
        <v>2876.23</v>
      </c>
      <c r="J6" s="346">
        <v>2033.95</v>
      </c>
      <c r="K6" s="346">
        <v>2960.74</v>
      </c>
      <c r="L6" s="346">
        <v>3061.59</v>
      </c>
      <c r="M6" s="346">
        <v>3279.6099999999997</v>
      </c>
      <c r="N6" s="342">
        <f t="shared" ref="N6:N19" si="0">SUM(B6:M6)</f>
        <v>30339.8</v>
      </c>
    </row>
    <row r="7" spans="1:15" ht="20.100000000000001" customHeight="1" x14ac:dyDescent="0.25">
      <c r="A7" s="125" t="s">
        <v>164</v>
      </c>
      <c r="B7" s="346">
        <v>1029.6399999999999</v>
      </c>
      <c r="C7" s="346">
        <v>1265.1199999999999</v>
      </c>
      <c r="D7" s="346">
        <v>609.02</v>
      </c>
      <c r="E7" s="346">
        <v>306.07</v>
      </c>
      <c r="F7" s="346">
        <v>456.86</v>
      </c>
      <c r="G7" s="346">
        <v>418.99</v>
      </c>
      <c r="H7" s="346">
        <v>478.1</v>
      </c>
      <c r="I7" s="346">
        <v>627.31000000000006</v>
      </c>
      <c r="J7" s="346">
        <v>618.86</v>
      </c>
      <c r="K7" s="346">
        <v>707.56</v>
      </c>
      <c r="L7" s="346">
        <v>861.37</v>
      </c>
      <c r="M7" s="346">
        <v>1181.55</v>
      </c>
      <c r="N7" s="342">
        <f t="shared" si="0"/>
        <v>8560.4500000000007</v>
      </c>
    </row>
    <row r="8" spans="1:15" ht="20.100000000000001" customHeight="1" x14ac:dyDescent="0.25">
      <c r="A8" s="125" t="s">
        <v>186</v>
      </c>
      <c r="B8" s="346">
        <v>10</v>
      </c>
      <c r="C8" s="346">
        <v>20</v>
      </c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2">
        <f t="shared" si="0"/>
        <v>30</v>
      </c>
    </row>
    <row r="9" spans="1:15" ht="20.100000000000001" customHeight="1" x14ac:dyDescent="0.25">
      <c r="A9" s="125" t="s">
        <v>165</v>
      </c>
      <c r="B9" s="346">
        <v>170</v>
      </c>
      <c r="C9" s="346">
        <v>237.02</v>
      </c>
      <c r="D9" s="346">
        <v>97</v>
      </c>
      <c r="E9" s="346"/>
      <c r="F9" s="346"/>
      <c r="G9" s="346">
        <v>20</v>
      </c>
      <c r="H9" s="346"/>
      <c r="I9" s="346">
        <v>20</v>
      </c>
      <c r="J9" s="346">
        <v>20</v>
      </c>
      <c r="K9" s="346">
        <v>28.01</v>
      </c>
      <c r="L9" s="346">
        <v>40</v>
      </c>
      <c r="M9" s="346">
        <v>40</v>
      </c>
      <c r="N9" s="342">
        <f t="shared" si="0"/>
        <v>672.03</v>
      </c>
    </row>
    <row r="10" spans="1:15" ht="20.100000000000001" customHeight="1" x14ac:dyDescent="0.25">
      <c r="A10" s="125" t="s">
        <v>166</v>
      </c>
      <c r="B10" s="346">
        <v>0.90999999999999992</v>
      </c>
      <c r="C10" s="346">
        <v>8.67</v>
      </c>
      <c r="D10" s="346">
        <v>72.739999999999995</v>
      </c>
      <c r="E10" s="346">
        <v>163.5</v>
      </c>
      <c r="F10" s="346">
        <v>470.79</v>
      </c>
      <c r="G10" s="346">
        <v>984.15000000000009</v>
      </c>
      <c r="H10" s="346">
        <v>998.13</v>
      </c>
      <c r="I10" s="346">
        <v>867.98</v>
      </c>
      <c r="J10" s="346">
        <v>437.18</v>
      </c>
      <c r="K10" s="346">
        <v>116.07</v>
      </c>
      <c r="L10" s="346">
        <v>13.59</v>
      </c>
      <c r="M10" s="346">
        <v>7.04</v>
      </c>
      <c r="N10" s="342">
        <f t="shared" si="0"/>
        <v>4140.75</v>
      </c>
    </row>
    <row r="11" spans="1:15" ht="20.100000000000001" customHeight="1" x14ac:dyDescent="0.25">
      <c r="A11" s="125" t="s">
        <v>167</v>
      </c>
      <c r="B11" s="346">
        <v>9.4700000000000006</v>
      </c>
      <c r="C11" s="346"/>
      <c r="D11" s="346">
        <v>9.9600000000000009</v>
      </c>
      <c r="E11" s="346"/>
      <c r="F11" s="346"/>
      <c r="G11" s="346"/>
      <c r="H11" s="346">
        <v>9.3000000000000007</v>
      </c>
      <c r="I11" s="346"/>
      <c r="J11" s="346"/>
      <c r="K11" s="346">
        <v>9.44</v>
      </c>
      <c r="L11" s="346"/>
      <c r="M11" s="346"/>
      <c r="N11" s="342">
        <f t="shared" si="0"/>
        <v>38.17</v>
      </c>
      <c r="O11" s="27"/>
    </row>
    <row r="12" spans="1:15" ht="20.100000000000001" customHeight="1" x14ac:dyDescent="0.25">
      <c r="A12" s="125" t="s">
        <v>168</v>
      </c>
      <c r="B12" s="346">
        <v>0</v>
      </c>
      <c r="C12" s="346">
        <v>0</v>
      </c>
      <c r="D12" s="346">
        <v>0</v>
      </c>
      <c r="E12" s="346">
        <v>0</v>
      </c>
      <c r="F12" s="346">
        <v>0</v>
      </c>
      <c r="G12" s="346">
        <v>0</v>
      </c>
      <c r="H12" s="346">
        <v>0</v>
      </c>
      <c r="I12" s="346">
        <v>0</v>
      </c>
      <c r="J12" s="346">
        <v>0</v>
      </c>
      <c r="K12" s="346"/>
      <c r="L12" s="346"/>
      <c r="M12" s="346"/>
      <c r="N12" s="342">
        <f t="shared" si="0"/>
        <v>0</v>
      </c>
    </row>
    <row r="13" spans="1:15" ht="20.100000000000001" customHeight="1" x14ac:dyDescent="0.25">
      <c r="A13" s="125" t="s">
        <v>169</v>
      </c>
      <c r="B13" s="346">
        <v>3438.49</v>
      </c>
      <c r="C13" s="346">
        <v>3306.06</v>
      </c>
      <c r="D13" s="346">
        <v>4398.37</v>
      </c>
      <c r="E13" s="346">
        <v>3607.64</v>
      </c>
      <c r="F13" s="346">
        <v>2692.09</v>
      </c>
      <c r="G13" s="346">
        <v>5128.1499999999996</v>
      </c>
      <c r="H13" s="346">
        <v>4316.3</v>
      </c>
      <c r="I13" s="346">
        <v>4622.18</v>
      </c>
      <c r="J13" s="346">
        <v>3965.07</v>
      </c>
      <c r="K13" s="346">
        <v>4057.49</v>
      </c>
      <c r="L13" s="346">
        <v>3218.29</v>
      </c>
      <c r="M13" s="346">
        <v>4289.13</v>
      </c>
      <c r="N13" s="342">
        <f t="shared" si="0"/>
        <v>47039.259999999995</v>
      </c>
    </row>
    <row r="14" spans="1:15" ht="20.100000000000001" customHeight="1" x14ac:dyDescent="0.25">
      <c r="A14" s="125" t="s">
        <v>170</v>
      </c>
      <c r="B14" s="346">
        <v>11590.73</v>
      </c>
      <c r="C14" s="346">
        <v>10836.06</v>
      </c>
      <c r="D14" s="346">
        <v>9626.2799999999988</v>
      </c>
      <c r="E14" s="346">
        <v>7623.2</v>
      </c>
      <c r="F14" s="346">
        <v>9036.2800000000007</v>
      </c>
      <c r="G14" s="346">
        <v>8296.02</v>
      </c>
      <c r="H14" s="346">
        <v>9317.77</v>
      </c>
      <c r="I14" s="346">
        <v>9712.4</v>
      </c>
      <c r="J14" s="346">
        <v>9655.119999999999</v>
      </c>
      <c r="K14" s="346">
        <v>11068</v>
      </c>
      <c r="L14" s="346">
        <v>11408.240000000002</v>
      </c>
      <c r="M14" s="346">
        <v>12502.64</v>
      </c>
      <c r="N14" s="342">
        <f t="shared" si="0"/>
        <v>120672.73999999999</v>
      </c>
    </row>
    <row r="15" spans="1:15" ht="20.100000000000001" customHeight="1" x14ac:dyDescent="0.25">
      <c r="A15" s="125" t="s">
        <v>306</v>
      </c>
      <c r="B15" s="346">
        <v>7896.31</v>
      </c>
      <c r="C15" s="346">
        <v>7890.85</v>
      </c>
      <c r="D15" s="346">
        <v>6967.9000000000005</v>
      </c>
      <c r="E15" s="346">
        <v>4885.7700000000004</v>
      </c>
      <c r="F15" s="346">
        <v>5799.98</v>
      </c>
      <c r="G15" s="346">
        <v>5443.5499999999993</v>
      </c>
      <c r="H15" s="346">
        <v>5627.7999999999993</v>
      </c>
      <c r="I15" s="346">
        <v>5802.16</v>
      </c>
      <c r="J15" s="346">
        <v>5497.9</v>
      </c>
      <c r="K15" s="346">
        <v>6375.55</v>
      </c>
      <c r="L15" s="346">
        <v>6410.99</v>
      </c>
      <c r="M15" s="346">
        <v>6597.08</v>
      </c>
      <c r="N15" s="342">
        <f t="shared" si="0"/>
        <v>75195.840000000011</v>
      </c>
    </row>
    <row r="16" spans="1:15" ht="20.100000000000001" customHeight="1" x14ac:dyDescent="0.25">
      <c r="A16" s="125" t="s">
        <v>307</v>
      </c>
      <c r="B16" s="346">
        <v>0</v>
      </c>
      <c r="C16" s="346">
        <v>0</v>
      </c>
      <c r="D16" s="346">
        <v>0</v>
      </c>
      <c r="E16" s="346">
        <v>0</v>
      </c>
      <c r="F16" s="346">
        <v>0</v>
      </c>
      <c r="G16" s="346">
        <v>0</v>
      </c>
      <c r="H16" s="346">
        <v>0</v>
      </c>
      <c r="I16" s="346">
        <v>0</v>
      </c>
      <c r="J16" s="346">
        <v>0</v>
      </c>
      <c r="K16" s="346"/>
      <c r="L16" s="346"/>
      <c r="M16" s="346"/>
      <c r="N16" s="342">
        <f t="shared" si="0"/>
        <v>0</v>
      </c>
    </row>
    <row r="17" spans="1:14" ht="20.100000000000001" customHeight="1" x14ac:dyDescent="0.25">
      <c r="A17" s="125" t="s">
        <v>177</v>
      </c>
      <c r="B17" s="346">
        <v>0</v>
      </c>
      <c r="C17" s="346">
        <v>0</v>
      </c>
      <c r="D17" s="346">
        <v>0</v>
      </c>
      <c r="E17" s="346">
        <v>0</v>
      </c>
      <c r="F17" s="346">
        <v>0</v>
      </c>
      <c r="G17" s="346">
        <v>0</v>
      </c>
      <c r="H17" s="346">
        <v>0</v>
      </c>
      <c r="I17" s="346">
        <v>0</v>
      </c>
      <c r="J17" s="346">
        <v>0</v>
      </c>
      <c r="K17" s="346">
        <v>0</v>
      </c>
      <c r="L17" s="346">
        <v>0</v>
      </c>
      <c r="M17" s="346">
        <v>0</v>
      </c>
      <c r="N17" s="342">
        <f t="shared" si="0"/>
        <v>0</v>
      </c>
    </row>
    <row r="18" spans="1:14" ht="20.100000000000001" customHeight="1" x14ac:dyDescent="0.25">
      <c r="A18" s="125" t="s">
        <v>398</v>
      </c>
      <c r="B18" s="346">
        <v>0</v>
      </c>
      <c r="C18" s="346">
        <v>0</v>
      </c>
      <c r="D18" s="346">
        <v>0</v>
      </c>
      <c r="E18" s="346">
        <v>0</v>
      </c>
      <c r="F18" s="346">
        <v>0</v>
      </c>
      <c r="G18" s="346">
        <v>0</v>
      </c>
      <c r="H18" s="346">
        <v>0</v>
      </c>
      <c r="I18" s="346">
        <v>0</v>
      </c>
      <c r="J18" s="346">
        <v>0</v>
      </c>
      <c r="K18" s="346">
        <v>0</v>
      </c>
      <c r="L18" s="346">
        <v>0</v>
      </c>
      <c r="M18" s="346">
        <v>0</v>
      </c>
      <c r="N18" s="342">
        <f t="shared" si="0"/>
        <v>0</v>
      </c>
    </row>
    <row r="19" spans="1:14" ht="20.100000000000001" customHeight="1" x14ac:dyDescent="0.25">
      <c r="A19" s="234" t="s">
        <v>15</v>
      </c>
      <c r="B19" s="347">
        <f>SUM(B5:B18)</f>
        <v>34215.31</v>
      </c>
      <c r="C19" s="347">
        <f t="shared" ref="C19:M19" si="1">SUM(C5:C18)</f>
        <v>34747.939999999995</v>
      </c>
      <c r="D19" s="347">
        <f t="shared" si="1"/>
        <v>29151.449999999997</v>
      </c>
      <c r="E19" s="347">
        <f t="shared" si="1"/>
        <v>20410.670000000002</v>
      </c>
      <c r="F19" s="347">
        <f t="shared" si="1"/>
        <v>24458.289999999997</v>
      </c>
      <c r="G19" s="347">
        <f t="shared" si="1"/>
        <v>26188.59</v>
      </c>
      <c r="H19" s="347">
        <f t="shared" si="1"/>
        <v>27305.37</v>
      </c>
      <c r="I19" s="347">
        <f t="shared" si="1"/>
        <v>29773.45</v>
      </c>
      <c r="J19" s="347">
        <f t="shared" si="1"/>
        <v>26462.39</v>
      </c>
      <c r="K19" s="347">
        <f t="shared" si="1"/>
        <v>30601.71</v>
      </c>
      <c r="L19" s="347">
        <f t="shared" si="1"/>
        <v>30819.11</v>
      </c>
      <c r="M19" s="347">
        <f t="shared" si="1"/>
        <v>34551.69</v>
      </c>
      <c r="N19" s="342">
        <f t="shared" si="0"/>
        <v>348685.97000000003</v>
      </c>
    </row>
    <row r="20" spans="1:14" ht="20.100000000000001" customHeight="1" x14ac:dyDescent="0.25">
      <c r="A20" s="11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58"/>
    </row>
    <row r="21" spans="1:14" s="28" customFormat="1" ht="20.100000000000001" customHeight="1" x14ac:dyDescent="0.25">
      <c r="A21" s="12"/>
      <c r="B21" s="12"/>
      <c r="C21" s="12"/>
      <c r="D21" s="34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s="28" customFormat="1" ht="20.100000000000001" customHeight="1" x14ac:dyDescent="0.25">
      <c r="A22" s="122" t="s">
        <v>199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</row>
    <row r="23" spans="1:14" s="28" customFormat="1" ht="20.100000000000001" customHeight="1" x14ac:dyDescent="0.25">
      <c r="A23" s="38" t="s">
        <v>101</v>
      </c>
      <c r="B23" s="38" t="s">
        <v>2</v>
      </c>
      <c r="C23" s="38" t="s">
        <v>3</v>
      </c>
      <c r="D23" s="38" t="s">
        <v>4</v>
      </c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  <c r="N23" s="38" t="s">
        <v>22</v>
      </c>
    </row>
    <row r="24" spans="1:14" s="28" customFormat="1" ht="20.100000000000001" customHeight="1" x14ac:dyDescent="0.25">
      <c r="A24" s="125" t="s">
        <v>162</v>
      </c>
      <c r="B24" s="346">
        <v>23189.35</v>
      </c>
      <c r="C24" s="346">
        <v>24058.74</v>
      </c>
      <c r="D24" s="346">
        <v>19081.2</v>
      </c>
      <c r="E24" s="346">
        <v>14009.7</v>
      </c>
      <c r="F24" s="346">
        <v>16751.09</v>
      </c>
      <c r="G24" s="346">
        <v>16179.190000000002</v>
      </c>
      <c r="H24" s="346">
        <v>18128.099999999999</v>
      </c>
      <c r="I24" s="346">
        <v>20819.38</v>
      </c>
      <c r="J24" s="346">
        <v>16884.02</v>
      </c>
      <c r="K24" s="346">
        <v>20064.52</v>
      </c>
      <c r="L24" s="339">
        <v>21223.37</v>
      </c>
      <c r="M24" s="345">
        <v>24158.76</v>
      </c>
      <c r="N24" s="342">
        <f t="shared" ref="N24:N38" si="2">SUM(B24:M24)</f>
        <v>234547.41999999998</v>
      </c>
    </row>
    <row r="25" spans="1:14" s="28" customFormat="1" ht="20.100000000000001" customHeight="1" x14ac:dyDescent="0.25">
      <c r="A25" s="125" t="s">
        <v>163</v>
      </c>
      <c r="B25" s="346">
        <v>8795.59</v>
      </c>
      <c r="C25" s="346">
        <v>9006.9900000000016</v>
      </c>
      <c r="D25" s="346">
        <v>6438.6500000000005</v>
      </c>
      <c r="E25" s="346">
        <v>4151.3599999999997</v>
      </c>
      <c r="F25" s="346">
        <v>5029.3099999999995</v>
      </c>
      <c r="G25" s="346">
        <v>4905.09</v>
      </c>
      <c r="H25" s="346">
        <v>5535.0199999999995</v>
      </c>
      <c r="I25" s="346">
        <v>7037.82</v>
      </c>
      <c r="J25" s="346">
        <v>5725.619999999999</v>
      </c>
      <c r="K25" s="346">
        <v>6969.8</v>
      </c>
      <c r="L25" s="339">
        <v>7191.16</v>
      </c>
      <c r="M25" s="345">
        <v>7849.09</v>
      </c>
      <c r="N25" s="342">
        <f t="shared" si="2"/>
        <v>78635.5</v>
      </c>
    </row>
    <row r="26" spans="1:14" s="28" customFormat="1" ht="20.100000000000001" customHeight="1" x14ac:dyDescent="0.25">
      <c r="A26" s="125" t="s">
        <v>164</v>
      </c>
      <c r="B26" s="346">
        <v>2910.9700000000003</v>
      </c>
      <c r="C26" s="346">
        <v>3077.84</v>
      </c>
      <c r="D26" s="346">
        <v>2289.1</v>
      </c>
      <c r="E26" s="346">
        <v>1610.82</v>
      </c>
      <c r="F26" s="346">
        <v>2011.34</v>
      </c>
      <c r="G26" s="346">
        <v>2008.72</v>
      </c>
      <c r="H26" s="346">
        <v>2325.37</v>
      </c>
      <c r="I26" s="346">
        <v>2911.71</v>
      </c>
      <c r="J26" s="346">
        <v>2694.16</v>
      </c>
      <c r="K26" s="346">
        <v>2922.9700000000003</v>
      </c>
      <c r="L26" s="339">
        <v>3231.06</v>
      </c>
      <c r="M26" s="345">
        <v>4127.0200000000004</v>
      </c>
      <c r="N26" s="342">
        <f t="shared" si="2"/>
        <v>32121.08</v>
      </c>
    </row>
    <row r="27" spans="1:14" s="28" customFormat="1" ht="20.100000000000001" customHeight="1" x14ac:dyDescent="0.25">
      <c r="A27" s="125" t="s">
        <v>186</v>
      </c>
      <c r="B27" s="346">
        <v>45.64</v>
      </c>
      <c r="C27" s="346">
        <v>47.94</v>
      </c>
      <c r="D27" s="346">
        <v>52.64</v>
      </c>
      <c r="E27" s="346">
        <v>21.06</v>
      </c>
      <c r="F27" s="346">
        <v>16.189999999999998</v>
      </c>
      <c r="G27" s="346">
        <v>6.98</v>
      </c>
      <c r="H27" s="346">
        <v>15.100000000000001</v>
      </c>
      <c r="I27" s="346">
        <v>33.07</v>
      </c>
      <c r="J27" s="346">
        <v>18.73</v>
      </c>
      <c r="K27" s="346">
        <v>40.03</v>
      </c>
      <c r="L27" s="339">
        <v>21.62</v>
      </c>
      <c r="M27" s="345">
        <v>63.96</v>
      </c>
      <c r="N27" s="342">
        <f t="shared" si="2"/>
        <v>382.96</v>
      </c>
    </row>
    <row r="28" spans="1:14" s="28" customFormat="1" ht="20.100000000000001" customHeight="1" x14ac:dyDescent="0.25">
      <c r="A28" s="125" t="s">
        <v>165</v>
      </c>
      <c r="B28" s="346">
        <v>3108.17</v>
      </c>
      <c r="C28" s="346">
        <v>3024.96</v>
      </c>
      <c r="D28" s="346">
        <v>1851.01</v>
      </c>
      <c r="E28" s="346">
        <v>595.36</v>
      </c>
      <c r="F28" s="346">
        <v>465.84000000000003</v>
      </c>
      <c r="G28" s="346">
        <v>355.89</v>
      </c>
      <c r="H28" s="346">
        <v>457.02</v>
      </c>
      <c r="I28" s="346">
        <v>419.24</v>
      </c>
      <c r="J28" s="346">
        <v>657.15</v>
      </c>
      <c r="K28" s="346">
        <v>662.21</v>
      </c>
      <c r="L28" s="339">
        <v>1067.6399999999999</v>
      </c>
      <c r="M28" s="345">
        <v>1185.6799999999998</v>
      </c>
      <c r="N28" s="342">
        <f t="shared" si="2"/>
        <v>13850.169999999998</v>
      </c>
    </row>
    <row r="29" spans="1:14" s="28" customFormat="1" ht="20.100000000000001" customHeight="1" x14ac:dyDescent="0.25">
      <c r="A29" s="125" t="s">
        <v>166</v>
      </c>
      <c r="B29" s="346">
        <v>30.79</v>
      </c>
      <c r="C29" s="346">
        <v>76.349999999999994</v>
      </c>
      <c r="D29" s="346">
        <v>317.27</v>
      </c>
      <c r="E29" s="346">
        <v>619.29</v>
      </c>
      <c r="F29" s="346">
        <v>1294.55</v>
      </c>
      <c r="G29" s="346">
        <v>2746.2799999999997</v>
      </c>
      <c r="H29" s="346">
        <v>2756.15</v>
      </c>
      <c r="I29" s="346">
        <v>2722.42</v>
      </c>
      <c r="J29" s="346">
        <v>1377.24</v>
      </c>
      <c r="K29" s="346">
        <v>510.98</v>
      </c>
      <c r="L29" s="339">
        <v>171.76</v>
      </c>
      <c r="M29" s="345">
        <v>48.56</v>
      </c>
      <c r="N29" s="342">
        <f t="shared" si="2"/>
        <v>12671.64</v>
      </c>
    </row>
    <row r="30" spans="1:14" s="28" customFormat="1" ht="20.100000000000001" customHeight="1" x14ac:dyDescent="0.25">
      <c r="A30" s="125" t="s">
        <v>167</v>
      </c>
      <c r="B30" s="346">
        <v>3817.56</v>
      </c>
      <c r="C30" s="346">
        <v>115.09</v>
      </c>
      <c r="D30" s="346">
        <v>3591.45</v>
      </c>
      <c r="E30" s="346">
        <v>89.87</v>
      </c>
      <c r="F30" s="346">
        <v>109.97</v>
      </c>
      <c r="G30" s="346">
        <v>162.09</v>
      </c>
      <c r="H30" s="346">
        <v>124.53</v>
      </c>
      <c r="I30" s="346">
        <v>2344.31</v>
      </c>
      <c r="J30" s="346">
        <v>2811.42</v>
      </c>
      <c r="K30" s="346">
        <v>3478.99</v>
      </c>
      <c r="L30" s="339">
        <v>2259.08</v>
      </c>
      <c r="M30" s="345">
        <v>3073.67</v>
      </c>
      <c r="N30" s="342">
        <f t="shared" si="2"/>
        <v>21978.03</v>
      </c>
    </row>
    <row r="31" spans="1:14" s="28" customFormat="1" ht="20.100000000000001" customHeight="1" x14ac:dyDescent="0.25">
      <c r="A31" s="125" t="s">
        <v>168</v>
      </c>
      <c r="B31" s="346">
        <v>0</v>
      </c>
      <c r="C31" s="346">
        <v>0</v>
      </c>
      <c r="D31" s="346">
        <v>0</v>
      </c>
      <c r="E31" s="346">
        <v>0</v>
      </c>
      <c r="F31" s="346">
        <v>0</v>
      </c>
      <c r="G31" s="346">
        <v>0</v>
      </c>
      <c r="H31" s="346">
        <v>0</v>
      </c>
      <c r="I31" s="346">
        <v>0</v>
      </c>
      <c r="J31" s="346">
        <v>0</v>
      </c>
      <c r="K31" s="346"/>
      <c r="L31" s="339"/>
      <c r="M31" s="345"/>
      <c r="N31" s="342">
        <f t="shared" si="2"/>
        <v>0</v>
      </c>
    </row>
    <row r="32" spans="1:14" s="28" customFormat="1" ht="20.100000000000001" customHeight="1" x14ac:dyDescent="0.25">
      <c r="A32" s="125" t="s">
        <v>169</v>
      </c>
      <c r="B32" s="346">
        <v>12800.61</v>
      </c>
      <c r="C32" s="346">
        <v>12710.82</v>
      </c>
      <c r="D32" s="346">
        <v>12917.829999999998</v>
      </c>
      <c r="E32" s="346">
        <v>18621.79</v>
      </c>
      <c r="F32" s="346">
        <v>16532.73</v>
      </c>
      <c r="G32" s="346">
        <v>18564.730000000003</v>
      </c>
      <c r="H32" s="346">
        <v>18017.890000000003</v>
      </c>
      <c r="I32" s="346">
        <v>17265.77</v>
      </c>
      <c r="J32" s="346">
        <v>13310.91</v>
      </c>
      <c r="K32" s="346">
        <v>14010.89</v>
      </c>
      <c r="L32" s="339">
        <v>15554.18</v>
      </c>
      <c r="M32" s="345">
        <v>15722.11</v>
      </c>
      <c r="N32" s="342">
        <f t="shared" si="2"/>
        <v>186030.26</v>
      </c>
    </row>
    <row r="33" spans="1:14" s="28" customFormat="1" ht="20.100000000000001" customHeight="1" x14ac:dyDescent="0.25">
      <c r="A33" s="125" t="s">
        <v>170</v>
      </c>
      <c r="B33" s="346">
        <v>27296.61</v>
      </c>
      <c r="C33" s="346">
        <v>26197.61</v>
      </c>
      <c r="D33" s="346">
        <v>25655.31</v>
      </c>
      <c r="E33" s="346">
        <v>20734.440000000002</v>
      </c>
      <c r="F33" s="346">
        <v>22270.489999999998</v>
      </c>
      <c r="G33" s="346">
        <v>22178.91</v>
      </c>
      <c r="H33" s="346">
        <v>24148.410000000003</v>
      </c>
      <c r="I33" s="346">
        <v>24126.91</v>
      </c>
      <c r="J33" s="346">
        <v>25550.54</v>
      </c>
      <c r="K33" s="346">
        <v>26592.1</v>
      </c>
      <c r="L33" s="339">
        <v>26343.73</v>
      </c>
      <c r="M33" s="345">
        <v>26714.47</v>
      </c>
      <c r="N33" s="342">
        <f t="shared" si="2"/>
        <v>297809.53000000003</v>
      </c>
    </row>
    <row r="34" spans="1:14" s="28" customFormat="1" ht="20.100000000000001" customHeight="1" x14ac:dyDescent="0.25">
      <c r="A34" s="125" t="s">
        <v>306</v>
      </c>
      <c r="B34" s="346">
        <v>45362.428999999996</v>
      </c>
      <c r="C34" s="346">
        <v>42307.883000000002</v>
      </c>
      <c r="D34" s="346">
        <v>46259.884999999995</v>
      </c>
      <c r="E34" s="346">
        <v>34584.686999999998</v>
      </c>
      <c r="F34" s="346">
        <v>35675.837</v>
      </c>
      <c r="G34" s="346">
        <v>35962.101000000002</v>
      </c>
      <c r="H34" s="346">
        <v>31951.003000000001</v>
      </c>
      <c r="I34" s="346">
        <v>33167.69</v>
      </c>
      <c r="J34" s="346">
        <v>29223.184000000001</v>
      </c>
      <c r="K34" s="346">
        <v>35754.92</v>
      </c>
      <c r="L34" s="339">
        <v>38762.950000000004</v>
      </c>
      <c r="M34" s="345">
        <v>39596.411999999997</v>
      </c>
      <c r="N34" s="342">
        <f t="shared" si="2"/>
        <v>448608.98100000003</v>
      </c>
    </row>
    <row r="35" spans="1:14" s="28" customFormat="1" ht="20.100000000000001" customHeight="1" x14ac:dyDescent="0.25">
      <c r="A35" s="125" t="s">
        <v>307</v>
      </c>
      <c r="B35" s="346">
        <v>0</v>
      </c>
      <c r="C35" s="346">
        <v>0</v>
      </c>
      <c r="D35" s="346">
        <v>0</v>
      </c>
      <c r="E35" s="346">
        <v>0</v>
      </c>
      <c r="F35" s="346">
        <v>0</v>
      </c>
      <c r="G35" s="346">
        <v>0</v>
      </c>
      <c r="H35" s="346">
        <v>0</v>
      </c>
      <c r="I35" s="346">
        <v>0</v>
      </c>
      <c r="J35" s="346">
        <v>0</v>
      </c>
      <c r="K35" s="346"/>
      <c r="L35" s="346"/>
      <c r="M35" s="346"/>
      <c r="N35" s="342">
        <f t="shared" si="2"/>
        <v>0</v>
      </c>
    </row>
    <row r="36" spans="1:14" s="28" customFormat="1" ht="20.100000000000001" customHeight="1" x14ac:dyDescent="0.25">
      <c r="A36" s="125" t="s">
        <v>177</v>
      </c>
      <c r="B36" s="346">
        <v>0</v>
      </c>
      <c r="C36" s="346">
        <v>0</v>
      </c>
      <c r="D36" s="346">
        <v>0</v>
      </c>
      <c r="E36" s="346">
        <v>0</v>
      </c>
      <c r="F36" s="346">
        <v>0</v>
      </c>
      <c r="G36" s="346">
        <v>0</v>
      </c>
      <c r="H36" s="346">
        <v>0</v>
      </c>
      <c r="I36" s="346">
        <v>0</v>
      </c>
      <c r="J36" s="346">
        <v>0</v>
      </c>
      <c r="K36" s="346">
        <v>0</v>
      </c>
      <c r="L36" s="346">
        <v>0</v>
      </c>
      <c r="M36" s="346">
        <v>0</v>
      </c>
      <c r="N36" s="342">
        <f t="shared" si="2"/>
        <v>0</v>
      </c>
    </row>
    <row r="37" spans="1:14" ht="15" x14ac:dyDescent="0.25">
      <c r="A37" s="125" t="s">
        <v>398</v>
      </c>
      <c r="B37" s="346">
        <v>351.75900000000001</v>
      </c>
      <c r="C37" s="346"/>
      <c r="D37" s="346">
        <v>162.19399999999999</v>
      </c>
      <c r="E37" s="346"/>
      <c r="F37" s="346">
        <v>69.968999999999994</v>
      </c>
      <c r="G37" s="346"/>
      <c r="H37" s="346"/>
      <c r="I37" s="346"/>
      <c r="J37" s="346"/>
      <c r="K37" s="346"/>
      <c r="L37" s="346"/>
      <c r="M37" s="346"/>
      <c r="N37" s="342">
        <f t="shared" si="2"/>
        <v>583.92200000000003</v>
      </c>
    </row>
    <row r="38" spans="1:14" ht="15" x14ac:dyDescent="0.25">
      <c r="A38" s="234" t="s">
        <v>15</v>
      </c>
      <c r="B38" s="348">
        <f t="shared" ref="B38:M38" si="3">SUM(B24:B37)</f>
        <v>127709.47799999999</v>
      </c>
      <c r="C38" s="348">
        <f t="shared" si="3"/>
        <v>120624.223</v>
      </c>
      <c r="D38" s="348">
        <f t="shared" si="3"/>
        <v>118616.53899999999</v>
      </c>
      <c r="E38" s="348">
        <f t="shared" si="3"/>
        <v>95038.377000000008</v>
      </c>
      <c r="F38" s="348">
        <f t="shared" si="3"/>
        <v>100227.31600000001</v>
      </c>
      <c r="G38" s="348">
        <f t="shared" si="3"/>
        <v>103069.981</v>
      </c>
      <c r="H38" s="348">
        <f t="shared" si="3"/>
        <v>103458.59299999999</v>
      </c>
      <c r="I38" s="348">
        <f t="shared" si="3"/>
        <v>110848.32000000001</v>
      </c>
      <c r="J38" s="348">
        <f t="shared" si="3"/>
        <v>98252.974000000017</v>
      </c>
      <c r="K38" s="348">
        <f t="shared" si="3"/>
        <v>111007.40999999999</v>
      </c>
      <c r="L38" s="348">
        <f t="shared" si="3"/>
        <v>115826.55000000002</v>
      </c>
      <c r="M38" s="348">
        <f t="shared" si="3"/>
        <v>122539.73199999999</v>
      </c>
      <c r="N38" s="342">
        <f t="shared" si="2"/>
        <v>1327219.4930000002</v>
      </c>
    </row>
  </sheetData>
  <pageMargins left="0.7" right="0.7" top="0.75" bottom="0.75" header="0.3" footer="0.3"/>
  <pageSetup paperSize="14" scale="7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>
    <pageSetUpPr fitToPage="1"/>
  </sheetPr>
  <dimension ref="A1:O38"/>
  <sheetViews>
    <sheetView topLeftCell="A13" zoomScale="89" zoomScaleNormal="89" workbookViewId="0">
      <selection activeCell="M39" sqref="M39"/>
    </sheetView>
  </sheetViews>
  <sheetFormatPr baseColWidth="10" defaultRowHeight="13.5" x14ac:dyDescent="0.25"/>
  <cols>
    <col min="1" max="1" width="32.42578125" style="8" customWidth="1"/>
    <col min="2" max="2" width="13.140625" style="8" customWidth="1"/>
    <col min="3" max="3" width="12" style="8" customWidth="1"/>
    <col min="4" max="4" width="12.7109375" style="124" customWidth="1"/>
    <col min="5" max="5" width="12.140625" style="8" customWidth="1"/>
    <col min="6" max="6" width="12.7109375" style="8" customWidth="1"/>
    <col min="7" max="7" width="13.5703125" style="8" customWidth="1"/>
    <col min="8" max="8" width="13" style="8" customWidth="1"/>
    <col min="9" max="9" width="12.85546875" style="8" customWidth="1"/>
    <col min="10" max="10" width="13" style="8" customWidth="1"/>
    <col min="11" max="11" width="12.85546875" style="8" customWidth="1"/>
    <col min="12" max="12" width="13" style="8" customWidth="1"/>
    <col min="13" max="13" width="13.140625" style="8" customWidth="1"/>
    <col min="14" max="14" width="17" style="8" customWidth="1"/>
    <col min="15" max="16384" width="11.42578125" style="8"/>
  </cols>
  <sheetData>
    <row r="1" spans="1:15" x14ac:dyDescent="0.25">
      <c r="A1" s="12" t="s">
        <v>484</v>
      </c>
      <c r="B1" s="12"/>
      <c r="C1" s="12"/>
      <c r="D1" s="34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x14ac:dyDescent="0.25">
      <c r="A2" s="121"/>
      <c r="B2" s="40"/>
      <c r="C2" s="40"/>
      <c r="D2" s="123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ht="20.100000000000001" customHeight="1" x14ac:dyDescent="0.25">
      <c r="A3" s="122" t="s">
        <v>200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5" ht="20.100000000000001" customHeight="1" x14ac:dyDescent="0.25">
      <c r="A4" s="38" t="s">
        <v>101</v>
      </c>
      <c r="B4" s="38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8" t="s">
        <v>13</v>
      </c>
      <c r="N4" s="38" t="s">
        <v>22</v>
      </c>
    </row>
    <row r="5" spans="1:15" ht="20.100000000000001" customHeight="1" x14ac:dyDescent="0.25">
      <c r="A5" s="125" t="s">
        <v>162</v>
      </c>
      <c r="B5" s="346">
        <v>16081.81</v>
      </c>
      <c r="C5" s="346">
        <v>18447.11</v>
      </c>
      <c r="D5" s="346">
        <v>11974.330000000002</v>
      </c>
      <c r="E5" s="346">
        <v>6835.7999999999993</v>
      </c>
      <c r="F5" s="346">
        <v>8825.7799999999988</v>
      </c>
      <c r="G5" s="346">
        <v>9628.9600000000009</v>
      </c>
      <c r="H5" s="346">
        <v>10594.36</v>
      </c>
      <c r="I5" s="346">
        <v>12501.539999999999</v>
      </c>
      <c r="J5" s="346">
        <v>11903.359999999999</v>
      </c>
      <c r="K5" s="346">
        <v>11319.269999999999</v>
      </c>
      <c r="L5" s="346">
        <v>10664.470000000001</v>
      </c>
      <c r="M5" s="346">
        <v>14973.57</v>
      </c>
      <c r="N5" s="342">
        <f>SUM(B5:M5)</f>
        <v>143750.36000000002</v>
      </c>
    </row>
    <row r="6" spans="1:15" ht="20.100000000000001" customHeight="1" x14ac:dyDescent="0.25">
      <c r="A6" s="125" t="s">
        <v>163</v>
      </c>
      <c r="B6" s="346">
        <v>5354.6</v>
      </c>
      <c r="C6" s="346">
        <v>5802.9800000000005</v>
      </c>
      <c r="D6" s="346">
        <v>3420.09</v>
      </c>
      <c r="E6" s="346">
        <v>1816.0900000000001</v>
      </c>
      <c r="F6" s="346">
        <v>2616.62</v>
      </c>
      <c r="G6" s="346">
        <v>2925.04</v>
      </c>
      <c r="H6" s="346">
        <v>3365.92</v>
      </c>
      <c r="I6" s="346">
        <v>4344.8999999999996</v>
      </c>
      <c r="J6" s="346">
        <v>4044.54</v>
      </c>
      <c r="K6" s="346">
        <v>3931.8900000000003</v>
      </c>
      <c r="L6" s="346">
        <v>3524.77</v>
      </c>
      <c r="M6" s="346">
        <v>4946.28</v>
      </c>
      <c r="N6" s="342">
        <f t="shared" ref="N6:N19" si="0">SUM(B6:M6)</f>
        <v>46093.72</v>
      </c>
    </row>
    <row r="7" spans="1:15" ht="20.100000000000001" customHeight="1" x14ac:dyDescent="0.25">
      <c r="A7" s="125" t="s">
        <v>164</v>
      </c>
      <c r="B7" s="346">
        <v>3366.94</v>
      </c>
      <c r="C7" s="346">
        <v>4027.4900000000002</v>
      </c>
      <c r="D7" s="346">
        <v>2251.23</v>
      </c>
      <c r="E7" s="346">
        <v>944.65000000000009</v>
      </c>
      <c r="F7" s="346">
        <v>1513.1100000000001</v>
      </c>
      <c r="G7" s="346">
        <v>1762.78</v>
      </c>
      <c r="H7" s="346">
        <v>2074.92</v>
      </c>
      <c r="I7" s="346">
        <v>2691.9900000000002</v>
      </c>
      <c r="J7" s="346">
        <v>3001.71</v>
      </c>
      <c r="K7" s="346">
        <v>2453.0299999999997</v>
      </c>
      <c r="L7" s="346">
        <v>2305.9499999999998</v>
      </c>
      <c r="M7" s="346">
        <v>3730.1400000000003</v>
      </c>
      <c r="N7" s="342">
        <f t="shared" si="0"/>
        <v>30123.94</v>
      </c>
    </row>
    <row r="8" spans="1:15" ht="20.100000000000001" customHeight="1" x14ac:dyDescent="0.25">
      <c r="A8" s="125" t="s">
        <v>186</v>
      </c>
      <c r="B8" s="346">
        <v>75.210000000000008</v>
      </c>
      <c r="C8" s="346">
        <v>83.82</v>
      </c>
      <c r="D8" s="346">
        <v>30.740000000000002</v>
      </c>
      <c r="E8" s="346">
        <v>14.98</v>
      </c>
      <c r="F8" s="346">
        <v>5.2</v>
      </c>
      <c r="G8" s="346">
        <v>1.71</v>
      </c>
      <c r="H8" s="346">
        <v>3.25</v>
      </c>
      <c r="I8" s="346">
        <v>6.4399999999999995</v>
      </c>
      <c r="J8" s="346">
        <v>15.120000000000001</v>
      </c>
      <c r="K8" s="346">
        <v>16.72</v>
      </c>
      <c r="L8" s="346">
        <v>8.129999999999999</v>
      </c>
      <c r="M8" s="346">
        <v>21.130000000000003</v>
      </c>
      <c r="N8" s="342">
        <f t="shared" si="0"/>
        <v>282.45</v>
      </c>
    </row>
    <row r="9" spans="1:15" ht="20.100000000000001" customHeight="1" x14ac:dyDescent="0.25">
      <c r="A9" s="125" t="s">
        <v>165</v>
      </c>
      <c r="B9" s="346">
        <v>811.18</v>
      </c>
      <c r="C9" s="346">
        <v>790.38</v>
      </c>
      <c r="D9" s="346">
        <v>378.64</v>
      </c>
      <c r="E9" s="346">
        <v>115.64</v>
      </c>
      <c r="F9" s="346">
        <v>8.34</v>
      </c>
      <c r="G9" s="346">
        <v>8.67</v>
      </c>
      <c r="H9" s="346">
        <v>10</v>
      </c>
      <c r="I9" s="346">
        <v>9.02</v>
      </c>
      <c r="J9" s="346">
        <v>38.4</v>
      </c>
      <c r="K9" s="346">
        <v>41.92</v>
      </c>
      <c r="L9" s="346">
        <v>76.84</v>
      </c>
      <c r="M9" s="346">
        <v>150.1</v>
      </c>
      <c r="N9" s="342">
        <f t="shared" si="0"/>
        <v>2439.13</v>
      </c>
    </row>
    <row r="10" spans="1:15" ht="20.100000000000001" customHeight="1" x14ac:dyDescent="0.25">
      <c r="A10" s="125" t="s">
        <v>166</v>
      </c>
      <c r="B10" s="346">
        <v>33.61</v>
      </c>
      <c r="C10" s="346">
        <v>27.060000000000002</v>
      </c>
      <c r="D10" s="346">
        <v>183.61</v>
      </c>
      <c r="E10" s="346">
        <v>404.44</v>
      </c>
      <c r="F10" s="346">
        <v>794.61</v>
      </c>
      <c r="G10" s="346">
        <v>1479.0099999999998</v>
      </c>
      <c r="H10" s="346">
        <v>1652.77</v>
      </c>
      <c r="I10" s="346">
        <v>1530.97</v>
      </c>
      <c r="J10" s="346">
        <v>992.17000000000007</v>
      </c>
      <c r="K10" s="346">
        <v>570.51</v>
      </c>
      <c r="L10" s="346">
        <v>162.01999999999998</v>
      </c>
      <c r="M10" s="346">
        <v>112.59</v>
      </c>
      <c r="N10" s="342">
        <f t="shared" si="0"/>
        <v>7943.3700000000008</v>
      </c>
    </row>
    <row r="11" spans="1:15" ht="20.100000000000001" customHeight="1" x14ac:dyDescent="0.25">
      <c r="A11" s="125" t="s">
        <v>167</v>
      </c>
      <c r="B11" s="346">
        <v>0</v>
      </c>
      <c r="C11" s="346">
        <v>0</v>
      </c>
      <c r="D11" s="346">
        <v>0</v>
      </c>
      <c r="E11" s="346">
        <v>0</v>
      </c>
      <c r="F11" s="346">
        <v>0</v>
      </c>
      <c r="G11" s="346">
        <v>0</v>
      </c>
      <c r="H11" s="346">
        <v>0</v>
      </c>
      <c r="I11" s="346">
        <v>0</v>
      </c>
      <c r="J11" s="346">
        <v>0</v>
      </c>
      <c r="K11" s="346"/>
      <c r="L11" s="346"/>
      <c r="M11" s="346"/>
      <c r="N11" s="342">
        <f t="shared" si="0"/>
        <v>0</v>
      </c>
      <c r="O11" s="27"/>
    </row>
    <row r="12" spans="1:15" ht="20.100000000000001" customHeight="1" x14ac:dyDescent="0.25">
      <c r="A12" s="125" t="s">
        <v>168</v>
      </c>
      <c r="B12" s="346">
        <v>0</v>
      </c>
      <c r="C12" s="346">
        <v>0</v>
      </c>
      <c r="D12" s="346">
        <v>0</v>
      </c>
      <c r="E12" s="346">
        <v>0</v>
      </c>
      <c r="F12" s="346">
        <v>0</v>
      </c>
      <c r="G12" s="346">
        <v>0</v>
      </c>
      <c r="H12" s="346">
        <v>0</v>
      </c>
      <c r="I12" s="346">
        <v>0</v>
      </c>
      <c r="J12" s="346">
        <v>0</v>
      </c>
      <c r="K12" s="346"/>
      <c r="L12" s="346"/>
      <c r="M12" s="346"/>
      <c r="N12" s="342">
        <f t="shared" si="0"/>
        <v>0</v>
      </c>
    </row>
    <row r="13" spans="1:15" ht="20.100000000000001" customHeight="1" x14ac:dyDescent="0.25">
      <c r="A13" s="125" t="s">
        <v>169</v>
      </c>
      <c r="B13" s="346">
        <v>0</v>
      </c>
      <c r="C13" s="346">
        <v>0</v>
      </c>
      <c r="D13" s="346">
        <v>0</v>
      </c>
      <c r="E13" s="346">
        <v>0</v>
      </c>
      <c r="F13" s="346">
        <v>0</v>
      </c>
      <c r="G13" s="346">
        <v>0</v>
      </c>
      <c r="H13" s="346">
        <v>0</v>
      </c>
      <c r="I13" s="346">
        <v>0</v>
      </c>
      <c r="J13" s="346">
        <v>0</v>
      </c>
      <c r="K13" s="346"/>
      <c r="L13" s="346"/>
      <c r="M13" s="346"/>
      <c r="N13" s="342">
        <f t="shared" si="0"/>
        <v>0</v>
      </c>
    </row>
    <row r="14" spans="1:15" ht="20.100000000000001" customHeight="1" x14ac:dyDescent="0.25">
      <c r="A14" s="125" t="s">
        <v>170</v>
      </c>
      <c r="B14" s="346">
        <v>17837.13</v>
      </c>
      <c r="C14" s="346">
        <v>18216.41</v>
      </c>
      <c r="D14" s="346">
        <v>15722.39</v>
      </c>
      <c r="E14" s="346">
        <v>11054.619999999999</v>
      </c>
      <c r="F14" s="346">
        <v>12752.91</v>
      </c>
      <c r="G14" s="346">
        <v>13161.259999999998</v>
      </c>
      <c r="H14" s="346">
        <v>14123.56</v>
      </c>
      <c r="I14" s="346">
        <v>14036.53</v>
      </c>
      <c r="J14" s="346">
        <v>13997.65</v>
      </c>
      <c r="K14" s="346">
        <v>14961.78</v>
      </c>
      <c r="L14" s="346">
        <v>14992.98</v>
      </c>
      <c r="M14" s="346">
        <v>16244.640000000001</v>
      </c>
      <c r="N14" s="342">
        <f t="shared" si="0"/>
        <v>177101.86000000002</v>
      </c>
    </row>
    <row r="15" spans="1:15" ht="20.100000000000001" customHeight="1" x14ac:dyDescent="0.25">
      <c r="A15" s="125" t="s">
        <v>306</v>
      </c>
      <c r="B15" s="346">
        <v>20318.490000000002</v>
      </c>
      <c r="C15" s="346">
        <v>20261.04</v>
      </c>
      <c r="D15" s="346">
        <v>16434.66</v>
      </c>
      <c r="E15" s="346">
        <v>10921.220000000001</v>
      </c>
      <c r="F15" s="346">
        <v>12373.43</v>
      </c>
      <c r="G15" s="346">
        <v>12717.82</v>
      </c>
      <c r="H15" s="346">
        <v>13343.21</v>
      </c>
      <c r="I15" s="346">
        <v>14555.64</v>
      </c>
      <c r="J15" s="346">
        <v>14760.089999999998</v>
      </c>
      <c r="K15" s="346">
        <v>15934.689999999999</v>
      </c>
      <c r="L15" s="346">
        <v>15161.17</v>
      </c>
      <c r="M15" s="346">
        <v>17391.73</v>
      </c>
      <c r="N15" s="342">
        <f t="shared" si="0"/>
        <v>184173.19000000003</v>
      </c>
    </row>
    <row r="16" spans="1:15" ht="20.100000000000001" customHeight="1" x14ac:dyDescent="0.25">
      <c r="A16" s="125" t="s">
        <v>307</v>
      </c>
      <c r="B16" s="346">
        <v>0</v>
      </c>
      <c r="C16" s="346">
        <v>0</v>
      </c>
      <c r="D16" s="346">
        <v>0</v>
      </c>
      <c r="E16" s="346">
        <v>0</v>
      </c>
      <c r="F16" s="346">
        <v>0</v>
      </c>
      <c r="G16" s="346">
        <v>0</v>
      </c>
      <c r="H16" s="346">
        <v>0</v>
      </c>
      <c r="I16" s="346">
        <v>0</v>
      </c>
      <c r="J16" s="346">
        <v>0</v>
      </c>
      <c r="K16" s="346"/>
      <c r="L16" s="346"/>
      <c r="M16" s="346"/>
      <c r="N16" s="342">
        <f t="shared" si="0"/>
        <v>0</v>
      </c>
    </row>
    <row r="17" spans="1:14" ht="20.100000000000001" customHeight="1" x14ac:dyDescent="0.25">
      <c r="A17" s="125" t="s">
        <v>177</v>
      </c>
      <c r="B17" s="346">
        <v>0</v>
      </c>
      <c r="C17" s="346">
        <v>0</v>
      </c>
      <c r="D17" s="346">
        <v>0</v>
      </c>
      <c r="E17" s="346">
        <v>0</v>
      </c>
      <c r="F17" s="346">
        <v>0</v>
      </c>
      <c r="G17" s="346">
        <v>0</v>
      </c>
      <c r="H17" s="346">
        <v>0</v>
      </c>
      <c r="I17" s="346">
        <v>0</v>
      </c>
      <c r="J17" s="346">
        <v>0</v>
      </c>
      <c r="K17" s="346">
        <v>0</v>
      </c>
      <c r="L17" s="346">
        <v>0</v>
      </c>
      <c r="M17" s="346">
        <v>0</v>
      </c>
      <c r="N17" s="342">
        <f t="shared" si="0"/>
        <v>0</v>
      </c>
    </row>
    <row r="18" spans="1:14" ht="20.100000000000001" customHeight="1" x14ac:dyDescent="0.25">
      <c r="A18" s="125" t="s">
        <v>398</v>
      </c>
      <c r="B18" s="346">
        <v>0</v>
      </c>
      <c r="C18" s="346">
        <v>0</v>
      </c>
      <c r="D18" s="346">
        <v>0</v>
      </c>
      <c r="E18" s="346">
        <v>0</v>
      </c>
      <c r="F18" s="346">
        <v>0</v>
      </c>
      <c r="G18" s="346">
        <v>0</v>
      </c>
      <c r="H18" s="346">
        <v>0</v>
      </c>
      <c r="I18" s="346">
        <v>0</v>
      </c>
      <c r="J18" s="346">
        <v>0</v>
      </c>
      <c r="K18" s="346">
        <v>0</v>
      </c>
      <c r="L18" s="346">
        <v>0</v>
      </c>
      <c r="M18" s="346">
        <v>0</v>
      </c>
      <c r="N18" s="342">
        <f t="shared" si="0"/>
        <v>0</v>
      </c>
    </row>
    <row r="19" spans="1:14" ht="20.100000000000001" customHeight="1" x14ac:dyDescent="0.25">
      <c r="A19" s="234" t="s">
        <v>15</v>
      </c>
      <c r="B19" s="347">
        <f>SUM(B5:B18)</f>
        <v>63878.97</v>
      </c>
      <c r="C19" s="347">
        <f t="shared" ref="C19:M19" si="1">SUM(C5:C18)</f>
        <v>67656.290000000008</v>
      </c>
      <c r="D19" s="347">
        <f t="shared" si="1"/>
        <v>50395.69</v>
      </c>
      <c r="E19" s="347">
        <f t="shared" si="1"/>
        <v>32107.439999999999</v>
      </c>
      <c r="F19" s="347">
        <f t="shared" si="1"/>
        <v>38890</v>
      </c>
      <c r="G19" s="347">
        <f t="shared" si="1"/>
        <v>41685.25</v>
      </c>
      <c r="H19" s="347">
        <f t="shared" si="1"/>
        <v>45167.99</v>
      </c>
      <c r="I19" s="347">
        <f t="shared" si="1"/>
        <v>49677.03</v>
      </c>
      <c r="J19" s="347">
        <f t="shared" si="1"/>
        <v>48753.039999999994</v>
      </c>
      <c r="K19" s="347">
        <f t="shared" si="1"/>
        <v>49229.81</v>
      </c>
      <c r="L19" s="347">
        <f t="shared" si="1"/>
        <v>46896.33</v>
      </c>
      <c r="M19" s="347">
        <f t="shared" si="1"/>
        <v>57570.179999999993</v>
      </c>
      <c r="N19" s="342">
        <f t="shared" si="0"/>
        <v>591908.02</v>
      </c>
    </row>
    <row r="20" spans="1:14" ht="20.100000000000001" customHeight="1" x14ac:dyDescent="0.25">
      <c r="A20" s="11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58"/>
    </row>
    <row r="21" spans="1:14" s="28" customFormat="1" ht="20.100000000000001" customHeight="1" x14ac:dyDescent="0.25">
      <c r="A21" s="12"/>
      <c r="B21" s="12"/>
      <c r="C21" s="12"/>
      <c r="D21" s="34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s="28" customFormat="1" ht="20.100000000000001" customHeight="1" x14ac:dyDescent="0.25">
      <c r="A22" s="122" t="s">
        <v>201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</row>
    <row r="23" spans="1:14" s="28" customFormat="1" ht="20.100000000000001" customHeight="1" x14ac:dyDescent="0.25">
      <c r="A23" s="38" t="s">
        <v>101</v>
      </c>
      <c r="B23" s="38" t="s">
        <v>2</v>
      </c>
      <c r="C23" s="38" t="s">
        <v>3</v>
      </c>
      <c r="D23" s="38" t="s">
        <v>4</v>
      </c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  <c r="N23" s="38" t="s">
        <v>22</v>
      </c>
    </row>
    <row r="24" spans="1:14" s="28" customFormat="1" ht="20.100000000000001" customHeight="1" x14ac:dyDescent="0.25">
      <c r="A24" s="125" t="s">
        <v>162</v>
      </c>
      <c r="B24" s="346">
        <v>5913.0599999999995</v>
      </c>
      <c r="C24" s="346">
        <v>6831.92</v>
      </c>
      <c r="D24" s="346">
        <v>4432.09</v>
      </c>
      <c r="E24" s="346">
        <v>3113.86</v>
      </c>
      <c r="F24" s="346">
        <v>3609.48</v>
      </c>
      <c r="G24" s="346">
        <v>3493.2700000000004</v>
      </c>
      <c r="H24" s="346">
        <v>3840.8100000000004</v>
      </c>
      <c r="I24" s="346">
        <v>4477.5</v>
      </c>
      <c r="J24" s="346">
        <v>4321.1499999999996</v>
      </c>
      <c r="K24" s="346">
        <v>4224.83</v>
      </c>
      <c r="L24" s="339">
        <v>3831.1499999999996</v>
      </c>
      <c r="M24" s="345">
        <v>4762.9799999999996</v>
      </c>
      <c r="N24" s="342">
        <f t="shared" ref="N24:N38" si="2">SUM(B24:M24)</f>
        <v>52852.100000000006</v>
      </c>
    </row>
    <row r="25" spans="1:14" s="28" customFormat="1" ht="20.100000000000001" customHeight="1" x14ac:dyDescent="0.25">
      <c r="A25" s="125" t="s">
        <v>163</v>
      </c>
      <c r="B25" s="346">
        <v>2494.42</v>
      </c>
      <c r="C25" s="346">
        <v>3001.43</v>
      </c>
      <c r="D25" s="346">
        <v>1826.77</v>
      </c>
      <c r="E25" s="346">
        <v>1169.48</v>
      </c>
      <c r="F25" s="346">
        <v>1419.21</v>
      </c>
      <c r="G25" s="346">
        <v>1435.6399999999999</v>
      </c>
      <c r="H25" s="346">
        <v>1612.6799999999998</v>
      </c>
      <c r="I25" s="346">
        <v>1986.1399999999999</v>
      </c>
      <c r="J25" s="346">
        <v>1884.26</v>
      </c>
      <c r="K25" s="346">
        <v>1903.52</v>
      </c>
      <c r="L25" s="339">
        <v>1673.54</v>
      </c>
      <c r="M25" s="345">
        <v>2205.5699999999997</v>
      </c>
      <c r="N25" s="342">
        <f t="shared" si="2"/>
        <v>22612.66</v>
      </c>
    </row>
    <row r="26" spans="1:14" s="28" customFormat="1" ht="20.100000000000001" customHeight="1" x14ac:dyDescent="0.25">
      <c r="A26" s="125" t="s">
        <v>164</v>
      </c>
      <c r="B26" s="346">
        <v>1235.0999999999999</v>
      </c>
      <c r="C26" s="346">
        <v>1447.2399999999998</v>
      </c>
      <c r="D26" s="346">
        <v>896.91000000000008</v>
      </c>
      <c r="E26" s="346">
        <v>561.11</v>
      </c>
      <c r="F26" s="346">
        <v>731.52</v>
      </c>
      <c r="G26" s="346">
        <v>732.69</v>
      </c>
      <c r="H26" s="346">
        <v>819.31000000000006</v>
      </c>
      <c r="I26" s="346">
        <v>1156.7</v>
      </c>
      <c r="J26" s="346">
        <v>1115.3600000000001</v>
      </c>
      <c r="K26" s="346">
        <v>997.48</v>
      </c>
      <c r="L26" s="339">
        <v>892.53</v>
      </c>
      <c r="M26" s="345">
        <v>1241.6099999999999</v>
      </c>
      <c r="N26" s="342">
        <f t="shared" si="2"/>
        <v>11827.560000000001</v>
      </c>
    </row>
    <row r="27" spans="1:14" s="28" customFormat="1" ht="20.100000000000001" customHeight="1" x14ac:dyDescent="0.25">
      <c r="A27" s="125" t="s">
        <v>186</v>
      </c>
      <c r="B27" s="346">
        <v>19</v>
      </c>
      <c r="C27" s="346">
        <v>15</v>
      </c>
      <c r="D27" s="346">
        <v>5</v>
      </c>
      <c r="E27" s="346">
        <v>4</v>
      </c>
      <c r="F27" s="346"/>
      <c r="G27" s="346"/>
      <c r="H27" s="346"/>
      <c r="I27" s="346"/>
      <c r="J27" s="346">
        <v>9</v>
      </c>
      <c r="K27" s="346"/>
      <c r="L27" s="339">
        <v>4</v>
      </c>
      <c r="M27" s="345">
        <v>5</v>
      </c>
      <c r="N27" s="342">
        <f t="shared" si="2"/>
        <v>61</v>
      </c>
    </row>
    <row r="28" spans="1:14" s="28" customFormat="1" ht="20.100000000000001" customHeight="1" x14ac:dyDescent="0.25">
      <c r="A28" s="125" t="s">
        <v>165</v>
      </c>
      <c r="B28" s="346">
        <v>13.51</v>
      </c>
      <c r="C28" s="346">
        <v>114.45</v>
      </c>
      <c r="D28" s="346">
        <v>9.81</v>
      </c>
      <c r="E28" s="346">
        <v>1.7</v>
      </c>
      <c r="F28" s="346">
        <v>1.08</v>
      </c>
      <c r="G28" s="346">
        <v>3.25</v>
      </c>
      <c r="H28" s="346">
        <v>5.73</v>
      </c>
      <c r="I28" s="346">
        <v>12.79</v>
      </c>
      <c r="J28" s="346">
        <v>1.46</v>
      </c>
      <c r="K28" s="346">
        <v>8.31</v>
      </c>
      <c r="L28" s="339">
        <v>1.67</v>
      </c>
      <c r="M28" s="345">
        <v>22.85</v>
      </c>
      <c r="N28" s="342">
        <f t="shared" si="2"/>
        <v>196.60999999999999</v>
      </c>
    </row>
    <row r="29" spans="1:14" s="28" customFormat="1" ht="20.100000000000001" customHeight="1" x14ac:dyDescent="0.25">
      <c r="A29" s="125" t="s">
        <v>166</v>
      </c>
      <c r="B29" s="346">
        <v>8.27</v>
      </c>
      <c r="C29" s="346">
        <v>5.35</v>
      </c>
      <c r="D29" s="346">
        <v>104.53999999999999</v>
      </c>
      <c r="E29" s="346">
        <v>220.67000000000002</v>
      </c>
      <c r="F29" s="346">
        <v>350.27</v>
      </c>
      <c r="G29" s="346">
        <v>567.93999999999994</v>
      </c>
      <c r="H29" s="346">
        <v>679.62</v>
      </c>
      <c r="I29" s="346">
        <v>637.13</v>
      </c>
      <c r="J29" s="346">
        <v>450.47</v>
      </c>
      <c r="K29" s="346">
        <v>254.14000000000001</v>
      </c>
      <c r="L29" s="339">
        <v>97.2</v>
      </c>
      <c r="M29" s="345">
        <v>32.260000000000005</v>
      </c>
      <c r="N29" s="342">
        <f t="shared" si="2"/>
        <v>3407.86</v>
      </c>
    </row>
    <row r="30" spans="1:14" s="28" customFormat="1" ht="20.100000000000001" customHeight="1" x14ac:dyDescent="0.25">
      <c r="A30" s="125" t="s">
        <v>167</v>
      </c>
      <c r="B30" s="346">
        <v>251.24</v>
      </c>
      <c r="C30" s="346">
        <v>223.7</v>
      </c>
      <c r="D30" s="346">
        <v>310.08999999999997</v>
      </c>
      <c r="E30" s="346">
        <v>251.24</v>
      </c>
      <c r="F30" s="346">
        <v>251.64</v>
      </c>
      <c r="G30" s="346">
        <v>196.15</v>
      </c>
      <c r="H30" s="346">
        <v>220.02</v>
      </c>
      <c r="I30" s="346">
        <v>165.81</v>
      </c>
      <c r="J30" s="346">
        <v>307.36</v>
      </c>
      <c r="K30" s="346">
        <v>418.31</v>
      </c>
      <c r="L30" s="339">
        <v>445.53</v>
      </c>
      <c r="M30" s="345">
        <v>416.87</v>
      </c>
      <c r="N30" s="342">
        <f t="shared" si="2"/>
        <v>3457.96</v>
      </c>
    </row>
    <row r="31" spans="1:14" s="28" customFormat="1" ht="20.100000000000001" customHeight="1" x14ac:dyDescent="0.25">
      <c r="A31" s="125" t="s">
        <v>168</v>
      </c>
      <c r="B31" s="346">
        <v>268.33999999999997</v>
      </c>
      <c r="C31" s="346">
        <v>240.83</v>
      </c>
      <c r="D31" s="346">
        <v>162.78</v>
      </c>
      <c r="E31" s="346">
        <v>160.75</v>
      </c>
      <c r="F31" s="346">
        <v>107.39</v>
      </c>
      <c r="G31" s="346">
        <v>239.18</v>
      </c>
      <c r="H31" s="346">
        <v>131.96</v>
      </c>
      <c r="I31" s="346">
        <v>159.82</v>
      </c>
      <c r="J31" s="346">
        <v>239.64</v>
      </c>
      <c r="K31" s="346">
        <v>370.31</v>
      </c>
      <c r="L31" s="339">
        <v>424.87</v>
      </c>
      <c r="M31" s="345">
        <v>402.42</v>
      </c>
      <c r="N31" s="342">
        <f t="shared" si="2"/>
        <v>2908.29</v>
      </c>
    </row>
    <row r="32" spans="1:14" s="28" customFormat="1" ht="20.100000000000001" customHeight="1" x14ac:dyDescent="0.25">
      <c r="A32" s="125" t="s">
        <v>169</v>
      </c>
      <c r="B32" s="346">
        <v>3284.27</v>
      </c>
      <c r="C32" s="346">
        <v>4380</v>
      </c>
      <c r="D32" s="346">
        <v>4244.8500000000004</v>
      </c>
      <c r="E32" s="346">
        <v>4390.6399999999994</v>
      </c>
      <c r="F32" s="346">
        <v>5034.63</v>
      </c>
      <c r="G32" s="346">
        <v>5905.7</v>
      </c>
      <c r="H32" s="346">
        <v>4479.6000000000004</v>
      </c>
      <c r="I32" s="346">
        <v>5128.7199999999993</v>
      </c>
      <c r="J32" s="346">
        <v>5057.17</v>
      </c>
      <c r="K32" s="346">
        <v>3917.0699999999997</v>
      </c>
      <c r="L32" s="339">
        <v>3777.7400000000002</v>
      </c>
      <c r="M32" s="345">
        <v>4336.66</v>
      </c>
      <c r="N32" s="342">
        <f t="shared" si="2"/>
        <v>53937.05</v>
      </c>
    </row>
    <row r="33" spans="1:14" s="28" customFormat="1" ht="20.100000000000001" customHeight="1" x14ac:dyDescent="0.25">
      <c r="A33" s="125" t="s">
        <v>170</v>
      </c>
      <c r="B33" s="346">
        <v>8446.23</v>
      </c>
      <c r="C33" s="346">
        <v>8556.0999999999985</v>
      </c>
      <c r="D33" s="346">
        <v>7341.8700000000008</v>
      </c>
      <c r="E33" s="346">
        <v>5366.3099999999995</v>
      </c>
      <c r="F33" s="346">
        <v>5358.32</v>
      </c>
      <c r="G33" s="346">
        <v>5739.95</v>
      </c>
      <c r="H33" s="346">
        <v>6081.24</v>
      </c>
      <c r="I33" s="346">
        <v>6258.6200000000008</v>
      </c>
      <c r="J33" s="346">
        <v>6313.05</v>
      </c>
      <c r="K33" s="346">
        <v>7236.79</v>
      </c>
      <c r="L33" s="339">
        <v>7296.2000000000007</v>
      </c>
      <c r="M33" s="345">
        <v>7571.77</v>
      </c>
      <c r="N33" s="342">
        <f t="shared" si="2"/>
        <v>81566.45</v>
      </c>
    </row>
    <row r="34" spans="1:14" s="28" customFormat="1" ht="20.100000000000001" customHeight="1" x14ac:dyDescent="0.25">
      <c r="A34" s="125" t="s">
        <v>306</v>
      </c>
      <c r="B34" s="346">
        <v>8045.41</v>
      </c>
      <c r="C34" s="346">
        <v>8703.85</v>
      </c>
      <c r="D34" s="346">
        <v>10935.11</v>
      </c>
      <c r="E34" s="346">
        <v>6509.0400000000009</v>
      </c>
      <c r="F34" s="346">
        <v>6001.9500000000007</v>
      </c>
      <c r="G34" s="346">
        <v>6609.9400000000005</v>
      </c>
      <c r="H34" s="346">
        <v>6420.81</v>
      </c>
      <c r="I34" s="346">
        <v>6812.42</v>
      </c>
      <c r="J34" s="346">
        <v>6783.39</v>
      </c>
      <c r="K34" s="346">
        <v>7242.1299999999992</v>
      </c>
      <c r="L34" s="339">
        <v>7299.02</v>
      </c>
      <c r="M34" s="345">
        <v>8076.1799999999994</v>
      </c>
      <c r="N34" s="342">
        <f t="shared" si="2"/>
        <v>89439.25</v>
      </c>
    </row>
    <row r="35" spans="1:14" s="28" customFormat="1" ht="20.100000000000001" customHeight="1" x14ac:dyDescent="0.25">
      <c r="A35" s="125" t="s">
        <v>307</v>
      </c>
      <c r="B35" s="346">
        <v>0</v>
      </c>
      <c r="C35" s="346">
        <v>0</v>
      </c>
      <c r="D35" s="346">
        <v>0</v>
      </c>
      <c r="E35" s="346">
        <v>0</v>
      </c>
      <c r="F35" s="346">
        <v>0</v>
      </c>
      <c r="G35" s="346">
        <v>0</v>
      </c>
      <c r="H35" s="346">
        <v>0</v>
      </c>
      <c r="I35" s="346">
        <v>0</v>
      </c>
      <c r="J35" s="346">
        <v>0</v>
      </c>
      <c r="K35" s="346"/>
      <c r="L35" s="346"/>
      <c r="M35" s="346"/>
      <c r="N35" s="342">
        <f t="shared" si="2"/>
        <v>0</v>
      </c>
    </row>
    <row r="36" spans="1:14" s="28" customFormat="1" ht="20.100000000000001" customHeight="1" x14ac:dyDescent="0.25">
      <c r="A36" s="125" t="s">
        <v>177</v>
      </c>
      <c r="B36" s="346">
        <v>0</v>
      </c>
      <c r="C36" s="346">
        <v>0</v>
      </c>
      <c r="D36" s="346">
        <v>0</v>
      </c>
      <c r="E36" s="346">
        <v>0</v>
      </c>
      <c r="F36" s="346">
        <v>0</v>
      </c>
      <c r="G36" s="346">
        <v>0</v>
      </c>
      <c r="H36" s="346">
        <v>0</v>
      </c>
      <c r="I36" s="346">
        <v>0</v>
      </c>
      <c r="J36" s="346">
        <v>0</v>
      </c>
      <c r="K36" s="346">
        <v>0</v>
      </c>
      <c r="L36" s="346">
        <v>0</v>
      </c>
      <c r="M36" s="346">
        <v>0</v>
      </c>
      <c r="N36" s="342">
        <f t="shared" si="2"/>
        <v>0</v>
      </c>
    </row>
    <row r="37" spans="1:14" ht="15" x14ac:dyDescent="0.25">
      <c r="A37" s="125" t="s">
        <v>398</v>
      </c>
      <c r="B37" s="346">
        <v>0</v>
      </c>
      <c r="C37" s="346">
        <v>0</v>
      </c>
      <c r="D37" s="346">
        <v>0</v>
      </c>
      <c r="E37" s="346">
        <v>0</v>
      </c>
      <c r="F37" s="346">
        <v>0</v>
      </c>
      <c r="G37" s="346">
        <v>0</v>
      </c>
      <c r="H37" s="346">
        <v>0</v>
      </c>
      <c r="I37" s="346">
        <v>0</v>
      </c>
      <c r="J37" s="346">
        <v>0</v>
      </c>
      <c r="K37" s="346">
        <v>0</v>
      </c>
      <c r="L37" s="346">
        <v>0</v>
      </c>
      <c r="M37" s="346">
        <v>0</v>
      </c>
      <c r="N37" s="342">
        <f t="shared" si="2"/>
        <v>0</v>
      </c>
    </row>
    <row r="38" spans="1:14" ht="15" x14ac:dyDescent="0.25">
      <c r="A38" s="234" t="s">
        <v>15</v>
      </c>
      <c r="B38" s="348">
        <f t="shared" ref="B38:M38" si="3">SUM(B24:B37)</f>
        <v>29978.850000000002</v>
      </c>
      <c r="C38" s="348">
        <f t="shared" si="3"/>
        <v>33519.870000000003</v>
      </c>
      <c r="D38" s="348">
        <f t="shared" si="3"/>
        <v>30269.82</v>
      </c>
      <c r="E38" s="348">
        <f t="shared" si="3"/>
        <v>21748.799999999999</v>
      </c>
      <c r="F38" s="348">
        <f t="shared" si="3"/>
        <v>22865.49</v>
      </c>
      <c r="G38" s="348">
        <f t="shared" si="3"/>
        <v>24923.71</v>
      </c>
      <c r="H38" s="348">
        <f t="shared" si="3"/>
        <v>24291.780000000002</v>
      </c>
      <c r="I38" s="348">
        <f t="shared" si="3"/>
        <v>26795.649999999994</v>
      </c>
      <c r="J38" s="348">
        <f t="shared" si="3"/>
        <v>26482.31</v>
      </c>
      <c r="K38" s="348">
        <f t="shared" si="3"/>
        <v>26572.89</v>
      </c>
      <c r="L38" s="348">
        <f t="shared" si="3"/>
        <v>25743.45</v>
      </c>
      <c r="M38" s="348">
        <f t="shared" si="3"/>
        <v>29074.170000000002</v>
      </c>
      <c r="N38" s="342">
        <f t="shared" si="2"/>
        <v>322266.78999999998</v>
      </c>
    </row>
  </sheetData>
  <pageMargins left="0.7" right="0.7" top="0.75" bottom="0.75" header="0.3" footer="0.3"/>
  <pageSetup paperSize="14" scale="7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>
    <pageSetUpPr fitToPage="1"/>
  </sheetPr>
  <dimension ref="A1:N37"/>
  <sheetViews>
    <sheetView topLeftCell="A9" zoomScale="89" zoomScaleNormal="89" workbookViewId="0">
      <selection activeCell="M39" sqref="M39"/>
    </sheetView>
  </sheetViews>
  <sheetFormatPr baseColWidth="10" defaultRowHeight="13.5" x14ac:dyDescent="0.25"/>
  <cols>
    <col min="1" max="1" width="32.42578125" style="8" customWidth="1"/>
    <col min="2" max="2" width="12.140625" style="8" customWidth="1"/>
    <col min="3" max="3" width="12" style="8" customWidth="1"/>
    <col min="4" max="4" width="12.7109375" style="8" customWidth="1"/>
    <col min="5" max="5" width="12.57031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" style="8" customWidth="1"/>
    <col min="15" max="16384" width="11.42578125" style="8"/>
  </cols>
  <sheetData>
    <row r="1" spans="1:14" x14ac:dyDescent="0.25">
      <c r="A1" s="12" t="s">
        <v>484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2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20.100000000000001" customHeight="1" x14ac:dyDescent="0.25">
      <c r="A3" s="122" t="s">
        <v>202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ht="20.100000000000001" customHeight="1" x14ac:dyDescent="0.25">
      <c r="A4" s="38" t="s">
        <v>101</v>
      </c>
      <c r="B4" s="35" t="s">
        <v>2</v>
      </c>
      <c r="C4" s="35" t="s">
        <v>3</v>
      </c>
      <c r="D4" s="35" t="s">
        <v>4</v>
      </c>
      <c r="E4" s="35" t="s">
        <v>5</v>
      </c>
      <c r="F4" s="35" t="s">
        <v>6</v>
      </c>
      <c r="G4" s="35" t="s">
        <v>7</v>
      </c>
      <c r="H4" s="35" t="s">
        <v>8</v>
      </c>
      <c r="I4" s="35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5" t="s">
        <v>22</v>
      </c>
    </row>
    <row r="5" spans="1:14" ht="20.100000000000001" customHeight="1" x14ac:dyDescent="0.25">
      <c r="A5" s="125" t="s">
        <v>162</v>
      </c>
      <c r="B5" s="350">
        <v>14340.529999999999</v>
      </c>
      <c r="C5" s="350">
        <v>15713.370000000003</v>
      </c>
      <c r="D5" s="350">
        <v>11692.75</v>
      </c>
      <c r="E5" s="350">
        <v>7728.9199999999992</v>
      </c>
      <c r="F5" s="350">
        <v>9396.14</v>
      </c>
      <c r="G5" s="350">
        <v>9446.369999999999</v>
      </c>
      <c r="H5" s="350">
        <v>10442.52</v>
      </c>
      <c r="I5" s="350">
        <v>10063.790000000001</v>
      </c>
      <c r="J5" s="350">
        <v>10269.16</v>
      </c>
      <c r="K5" s="350">
        <v>10710.27</v>
      </c>
      <c r="L5" s="351">
        <v>10576.9</v>
      </c>
      <c r="M5" s="352">
        <v>12953.37</v>
      </c>
      <c r="N5" s="338">
        <f t="shared" ref="N5:N19" si="0">SUM(B5:M5)</f>
        <v>133334.09000000003</v>
      </c>
    </row>
    <row r="6" spans="1:14" ht="20.100000000000001" customHeight="1" x14ac:dyDescent="0.25">
      <c r="A6" s="125" t="s">
        <v>163</v>
      </c>
      <c r="B6" s="350">
        <v>4994.6499999999996</v>
      </c>
      <c r="C6" s="350">
        <v>5228.2800000000007</v>
      </c>
      <c r="D6" s="350">
        <v>3773.5699999999997</v>
      </c>
      <c r="E6" s="350">
        <v>2216.21</v>
      </c>
      <c r="F6" s="350">
        <v>2863.3900000000003</v>
      </c>
      <c r="G6" s="350">
        <v>3033.8599999999997</v>
      </c>
      <c r="H6" s="350">
        <v>3391.29</v>
      </c>
      <c r="I6" s="350">
        <v>3576.2200000000003</v>
      </c>
      <c r="J6" s="350">
        <v>3392.74</v>
      </c>
      <c r="K6" s="350">
        <v>3656.5</v>
      </c>
      <c r="L6" s="351">
        <v>3651.35</v>
      </c>
      <c r="M6" s="352">
        <v>4869.24</v>
      </c>
      <c r="N6" s="338">
        <f t="shared" si="0"/>
        <v>44647.299999999996</v>
      </c>
    </row>
    <row r="7" spans="1:14" ht="20.100000000000001" customHeight="1" x14ac:dyDescent="0.25">
      <c r="A7" s="125" t="s">
        <v>164</v>
      </c>
      <c r="B7" s="350">
        <v>3362.3500000000004</v>
      </c>
      <c r="C7" s="350">
        <v>3747.9300000000003</v>
      </c>
      <c r="D7" s="350">
        <v>2651.9700000000003</v>
      </c>
      <c r="E7" s="350">
        <v>1716.4</v>
      </c>
      <c r="F7" s="350">
        <v>2151.12</v>
      </c>
      <c r="G7" s="350">
        <v>2207.85</v>
      </c>
      <c r="H7" s="350">
        <v>2450.98</v>
      </c>
      <c r="I7" s="350">
        <v>2729.15</v>
      </c>
      <c r="J7" s="350">
        <v>2853.27</v>
      </c>
      <c r="K7" s="350">
        <v>2802.41</v>
      </c>
      <c r="L7" s="351">
        <v>2760.16</v>
      </c>
      <c r="M7" s="352">
        <v>3725.8499999999995</v>
      </c>
      <c r="N7" s="338">
        <f t="shared" si="0"/>
        <v>33159.440000000002</v>
      </c>
    </row>
    <row r="8" spans="1:14" ht="20.100000000000001" customHeight="1" x14ac:dyDescent="0.25">
      <c r="A8" s="125" t="s">
        <v>186</v>
      </c>
      <c r="B8" s="350">
        <v>106.05000000000001</v>
      </c>
      <c r="C8" s="350">
        <v>124.5</v>
      </c>
      <c r="D8" s="350">
        <v>78.010000000000005</v>
      </c>
      <c r="E8" s="350">
        <v>18.79</v>
      </c>
      <c r="F8" s="350">
        <v>23.13</v>
      </c>
      <c r="G8" s="350">
        <v>32.5</v>
      </c>
      <c r="H8" s="350">
        <v>32.700000000000003</v>
      </c>
      <c r="I8" s="350">
        <v>33.010000000000005</v>
      </c>
      <c r="J8" s="350">
        <v>42.86</v>
      </c>
      <c r="K8" s="350">
        <v>47.71</v>
      </c>
      <c r="L8" s="351">
        <v>33.25</v>
      </c>
      <c r="M8" s="352">
        <v>75.61999999999999</v>
      </c>
      <c r="N8" s="338">
        <f t="shared" si="0"/>
        <v>648.13</v>
      </c>
    </row>
    <row r="9" spans="1:14" ht="20.100000000000001" customHeight="1" x14ac:dyDescent="0.25">
      <c r="A9" s="125" t="s">
        <v>165</v>
      </c>
      <c r="B9" s="350">
        <v>4359.9799999999996</v>
      </c>
      <c r="C9" s="350">
        <v>3971.17</v>
      </c>
      <c r="D9" s="350">
        <v>2417.8000000000002</v>
      </c>
      <c r="E9" s="350">
        <v>517.53</v>
      </c>
      <c r="F9" s="350">
        <v>262.14999999999998</v>
      </c>
      <c r="G9" s="350">
        <v>378.37</v>
      </c>
      <c r="H9" s="350">
        <v>583.52</v>
      </c>
      <c r="I9" s="350">
        <v>739.57</v>
      </c>
      <c r="J9" s="350">
        <v>1148.73</v>
      </c>
      <c r="K9" s="350">
        <v>1323.55</v>
      </c>
      <c r="L9" s="351">
        <v>1422.47</v>
      </c>
      <c r="M9" s="352">
        <v>1900.65</v>
      </c>
      <c r="N9" s="338">
        <f t="shared" si="0"/>
        <v>19025.490000000002</v>
      </c>
    </row>
    <row r="10" spans="1:14" ht="20.100000000000001" customHeight="1" x14ac:dyDescent="0.25">
      <c r="A10" s="125" t="s">
        <v>166</v>
      </c>
      <c r="B10" s="350">
        <v>104.80000000000001</v>
      </c>
      <c r="C10" s="350">
        <v>199.61</v>
      </c>
      <c r="D10" s="350">
        <v>360.57</v>
      </c>
      <c r="E10" s="350">
        <v>651.72</v>
      </c>
      <c r="F10" s="350">
        <v>1025.45</v>
      </c>
      <c r="G10" s="350">
        <v>1755.97</v>
      </c>
      <c r="H10" s="350">
        <v>2105.6800000000003</v>
      </c>
      <c r="I10" s="350">
        <v>1868.57</v>
      </c>
      <c r="J10" s="350">
        <v>1402.52</v>
      </c>
      <c r="K10" s="350">
        <v>1061.8400000000001</v>
      </c>
      <c r="L10" s="351">
        <v>464.89</v>
      </c>
      <c r="M10" s="352">
        <v>368.44</v>
      </c>
      <c r="N10" s="338">
        <f t="shared" si="0"/>
        <v>11370.06</v>
      </c>
    </row>
    <row r="11" spans="1:14" ht="20.100000000000001" customHeight="1" x14ac:dyDescent="0.25">
      <c r="A11" s="125" t="s">
        <v>167</v>
      </c>
      <c r="B11" s="350">
        <v>541.92000000000007</v>
      </c>
      <c r="C11" s="350">
        <v>338.74</v>
      </c>
      <c r="D11" s="350">
        <v>450.18</v>
      </c>
      <c r="E11" s="350">
        <v>636.13000000000011</v>
      </c>
      <c r="F11" s="350">
        <v>623.52</v>
      </c>
      <c r="G11" s="350">
        <v>707.73</v>
      </c>
      <c r="H11" s="350">
        <v>453.71</v>
      </c>
      <c r="I11" s="350">
        <v>297.42</v>
      </c>
      <c r="J11" s="350">
        <v>15.95</v>
      </c>
      <c r="K11" s="350">
        <v>79.36</v>
      </c>
      <c r="L11" s="351">
        <v>148.43</v>
      </c>
      <c r="M11" s="352">
        <v>181.85</v>
      </c>
      <c r="N11" s="338">
        <f t="shared" si="0"/>
        <v>4474.9400000000005</v>
      </c>
    </row>
    <row r="12" spans="1:14" ht="20.100000000000001" customHeight="1" x14ac:dyDescent="0.25">
      <c r="A12" s="125" t="s">
        <v>168</v>
      </c>
      <c r="B12" s="350">
        <v>61.35</v>
      </c>
      <c r="C12" s="350">
        <v>49.4</v>
      </c>
      <c r="D12" s="350">
        <v>61.84</v>
      </c>
      <c r="E12" s="350">
        <v>24.64</v>
      </c>
      <c r="F12" s="350">
        <v>37.049999999999997</v>
      </c>
      <c r="G12" s="350">
        <v>37.479999999999997</v>
      </c>
      <c r="H12" s="350">
        <v>54.88</v>
      </c>
      <c r="I12" s="350"/>
      <c r="J12" s="350"/>
      <c r="K12" s="350"/>
      <c r="L12" s="351"/>
      <c r="M12" s="352"/>
      <c r="N12" s="338">
        <f t="shared" si="0"/>
        <v>326.64000000000004</v>
      </c>
    </row>
    <row r="13" spans="1:14" ht="20.100000000000001" customHeight="1" x14ac:dyDescent="0.25">
      <c r="A13" s="125" t="s">
        <v>169</v>
      </c>
      <c r="B13" s="350">
        <v>1866.93</v>
      </c>
      <c r="C13" s="350">
        <v>1645.88</v>
      </c>
      <c r="D13" s="350">
        <v>1610.87</v>
      </c>
      <c r="E13" s="350">
        <v>1477.36</v>
      </c>
      <c r="F13" s="350">
        <v>1463.5900000000001</v>
      </c>
      <c r="G13" s="350">
        <v>1353.98</v>
      </c>
      <c r="H13" s="350">
        <v>1515.16</v>
      </c>
      <c r="I13" s="350">
        <v>1442.77</v>
      </c>
      <c r="J13" s="350">
        <v>1408.1599999999999</v>
      </c>
      <c r="K13" s="350">
        <v>1682.06</v>
      </c>
      <c r="L13" s="351">
        <v>1555.48</v>
      </c>
      <c r="M13" s="352">
        <v>1570.59</v>
      </c>
      <c r="N13" s="338">
        <f t="shared" si="0"/>
        <v>18592.830000000002</v>
      </c>
    </row>
    <row r="14" spans="1:14" ht="20.100000000000001" customHeight="1" x14ac:dyDescent="0.25">
      <c r="A14" s="125" t="s">
        <v>170</v>
      </c>
      <c r="B14" s="350">
        <v>20976.52</v>
      </c>
      <c r="C14" s="350">
        <v>20521.62</v>
      </c>
      <c r="D14" s="350">
        <v>18959.18</v>
      </c>
      <c r="E14" s="350">
        <v>13654.33</v>
      </c>
      <c r="F14" s="350">
        <v>14516.86</v>
      </c>
      <c r="G14" s="350">
        <v>14922.429999999998</v>
      </c>
      <c r="H14" s="350">
        <v>16243.399999999998</v>
      </c>
      <c r="I14" s="350">
        <v>15477.11</v>
      </c>
      <c r="J14" s="350">
        <v>16387.64</v>
      </c>
      <c r="K14" s="350">
        <v>17884.66</v>
      </c>
      <c r="L14" s="351">
        <v>17475.91</v>
      </c>
      <c r="M14" s="352">
        <v>18744.54</v>
      </c>
      <c r="N14" s="338">
        <f t="shared" si="0"/>
        <v>205764.19999999998</v>
      </c>
    </row>
    <row r="15" spans="1:14" ht="20.100000000000001" customHeight="1" x14ac:dyDescent="0.25">
      <c r="A15" s="125" t="s">
        <v>306</v>
      </c>
      <c r="B15" s="350">
        <v>37985.74</v>
      </c>
      <c r="C15" s="350">
        <v>37605.15</v>
      </c>
      <c r="D15" s="350">
        <v>37001.03</v>
      </c>
      <c r="E15" s="350">
        <v>27595.73</v>
      </c>
      <c r="F15" s="350">
        <v>29797.64</v>
      </c>
      <c r="G15" s="350">
        <v>28750.800000000003</v>
      </c>
      <c r="H15" s="350">
        <v>31974.44</v>
      </c>
      <c r="I15" s="350">
        <v>29188.39</v>
      </c>
      <c r="J15" s="350">
        <v>32115.550000000003</v>
      </c>
      <c r="K15" s="350">
        <v>34233.009999999995</v>
      </c>
      <c r="L15" s="351">
        <v>33362.61</v>
      </c>
      <c r="M15" s="352">
        <v>35117.68</v>
      </c>
      <c r="N15" s="338">
        <f t="shared" si="0"/>
        <v>394727.76999999996</v>
      </c>
    </row>
    <row r="16" spans="1:14" ht="20.100000000000001" customHeight="1" x14ac:dyDescent="0.25">
      <c r="A16" s="125" t="s">
        <v>307</v>
      </c>
      <c r="B16" s="350">
        <v>0</v>
      </c>
      <c r="C16" s="350">
        <v>0</v>
      </c>
      <c r="D16" s="350">
        <v>0</v>
      </c>
      <c r="E16" s="350">
        <v>0</v>
      </c>
      <c r="F16" s="350">
        <v>0</v>
      </c>
      <c r="G16" s="350">
        <v>0</v>
      </c>
      <c r="H16" s="350">
        <v>0</v>
      </c>
      <c r="I16" s="350">
        <v>0</v>
      </c>
      <c r="J16" s="350">
        <v>0</v>
      </c>
      <c r="K16" s="350"/>
      <c r="L16" s="351"/>
      <c r="M16" s="352"/>
      <c r="N16" s="338">
        <f t="shared" si="0"/>
        <v>0</v>
      </c>
    </row>
    <row r="17" spans="1:14" s="28" customFormat="1" ht="20.100000000000001" customHeight="1" x14ac:dyDescent="0.25">
      <c r="A17" s="125" t="s">
        <v>177</v>
      </c>
      <c r="B17" s="350">
        <v>0</v>
      </c>
      <c r="C17" s="350">
        <v>0</v>
      </c>
      <c r="D17" s="350">
        <v>0</v>
      </c>
      <c r="E17" s="350">
        <v>0</v>
      </c>
      <c r="F17" s="350">
        <v>0</v>
      </c>
      <c r="G17" s="350">
        <v>0</v>
      </c>
      <c r="H17" s="350">
        <v>0</v>
      </c>
      <c r="I17" s="350">
        <v>0</v>
      </c>
      <c r="J17" s="350">
        <v>0</v>
      </c>
      <c r="K17" s="350">
        <v>0</v>
      </c>
      <c r="L17" s="351">
        <v>0</v>
      </c>
      <c r="M17" s="352">
        <v>0</v>
      </c>
      <c r="N17" s="338">
        <f t="shared" si="0"/>
        <v>0</v>
      </c>
    </row>
    <row r="18" spans="1:14" ht="20.100000000000001" customHeight="1" x14ac:dyDescent="0.25">
      <c r="A18" s="125" t="s">
        <v>398</v>
      </c>
      <c r="B18" s="350">
        <v>0</v>
      </c>
      <c r="C18" s="350">
        <v>0</v>
      </c>
      <c r="D18" s="350">
        <v>0</v>
      </c>
      <c r="E18" s="350">
        <v>0</v>
      </c>
      <c r="F18" s="350">
        <v>0</v>
      </c>
      <c r="G18" s="350">
        <v>0</v>
      </c>
      <c r="H18" s="350">
        <v>0</v>
      </c>
      <c r="I18" s="350">
        <v>0</v>
      </c>
      <c r="J18" s="350">
        <v>0</v>
      </c>
      <c r="K18" s="350">
        <v>0</v>
      </c>
      <c r="L18" s="351">
        <v>0</v>
      </c>
      <c r="M18" s="352">
        <v>0</v>
      </c>
      <c r="N18" s="338">
        <f t="shared" si="0"/>
        <v>0</v>
      </c>
    </row>
    <row r="19" spans="1:14" ht="20.100000000000001" customHeight="1" x14ac:dyDescent="0.25">
      <c r="A19" s="234" t="s">
        <v>15</v>
      </c>
      <c r="B19" s="353">
        <f t="shared" ref="B19:M19" si="1">SUM(B5:B18)</f>
        <v>88700.82</v>
      </c>
      <c r="C19" s="353">
        <f t="shared" si="1"/>
        <v>89145.65</v>
      </c>
      <c r="D19" s="353">
        <f t="shared" si="1"/>
        <v>79057.76999999999</v>
      </c>
      <c r="E19" s="353">
        <f t="shared" si="1"/>
        <v>56237.759999999995</v>
      </c>
      <c r="F19" s="353">
        <f t="shared" si="1"/>
        <v>62160.039999999994</v>
      </c>
      <c r="G19" s="353">
        <f t="shared" si="1"/>
        <v>62627.340000000004</v>
      </c>
      <c r="H19" s="353">
        <f t="shared" si="1"/>
        <v>69248.28</v>
      </c>
      <c r="I19" s="353">
        <f t="shared" si="1"/>
        <v>65416</v>
      </c>
      <c r="J19" s="353">
        <f t="shared" si="1"/>
        <v>69036.58</v>
      </c>
      <c r="K19" s="353">
        <f t="shared" si="1"/>
        <v>73481.37</v>
      </c>
      <c r="L19" s="353">
        <f t="shared" si="1"/>
        <v>71451.45</v>
      </c>
      <c r="M19" s="353">
        <f t="shared" si="1"/>
        <v>79507.829999999987</v>
      </c>
      <c r="N19" s="338">
        <f t="shared" si="0"/>
        <v>866070.8899999999</v>
      </c>
    </row>
    <row r="20" spans="1:14" ht="20.100000000000001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20.100000000000001" customHeight="1" x14ac:dyDescent="0.25">
      <c r="A21" s="122" t="s">
        <v>203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</row>
    <row r="22" spans="1:14" ht="20.100000000000001" customHeight="1" x14ac:dyDescent="0.25">
      <c r="A22" s="38" t="s">
        <v>101</v>
      </c>
      <c r="B22" s="38" t="s">
        <v>2</v>
      </c>
      <c r="C22" s="38" t="s">
        <v>3</v>
      </c>
      <c r="D22" s="38" t="s">
        <v>4</v>
      </c>
      <c r="E22" s="38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  <c r="N22" s="38" t="s">
        <v>22</v>
      </c>
    </row>
    <row r="23" spans="1:14" ht="20.100000000000001" customHeight="1" x14ac:dyDescent="0.25">
      <c r="A23" s="125" t="s">
        <v>162</v>
      </c>
      <c r="B23" s="350">
        <v>1759.7399999999998</v>
      </c>
      <c r="C23" s="350">
        <v>1881.17</v>
      </c>
      <c r="D23" s="350">
        <v>1561.2799999999997</v>
      </c>
      <c r="E23" s="350">
        <v>1154.8900000000001</v>
      </c>
      <c r="F23" s="350">
        <v>1278.7</v>
      </c>
      <c r="G23" s="350">
        <v>1302.3</v>
      </c>
      <c r="H23" s="350">
        <v>1268.32</v>
      </c>
      <c r="I23" s="350">
        <v>1522.6999999999998</v>
      </c>
      <c r="J23" s="350">
        <v>1292.5</v>
      </c>
      <c r="K23" s="350">
        <v>1142.0700000000002</v>
      </c>
      <c r="L23" s="354">
        <v>1362.08</v>
      </c>
      <c r="M23" s="355">
        <v>1720.88</v>
      </c>
      <c r="N23" s="340">
        <f t="shared" ref="N23:N37" si="2">SUM(B23:M23)</f>
        <v>17246.629999999997</v>
      </c>
    </row>
    <row r="24" spans="1:14" ht="20.100000000000001" customHeight="1" x14ac:dyDescent="0.25">
      <c r="A24" s="125" t="s">
        <v>163</v>
      </c>
      <c r="B24" s="350">
        <v>822.31</v>
      </c>
      <c r="C24" s="350">
        <v>612.62</v>
      </c>
      <c r="D24" s="350">
        <v>368.62</v>
      </c>
      <c r="E24" s="350">
        <v>217.39000000000004</v>
      </c>
      <c r="F24" s="350">
        <v>222.69</v>
      </c>
      <c r="G24" s="350">
        <v>213.05</v>
      </c>
      <c r="H24" s="350">
        <v>248.33</v>
      </c>
      <c r="I24" s="350">
        <v>318.23</v>
      </c>
      <c r="J24" s="350">
        <v>261.98</v>
      </c>
      <c r="K24" s="350">
        <v>271.07</v>
      </c>
      <c r="L24" s="354">
        <v>307</v>
      </c>
      <c r="M24" s="355">
        <v>411.39000000000004</v>
      </c>
      <c r="N24" s="340">
        <f t="shared" si="2"/>
        <v>4274.68</v>
      </c>
    </row>
    <row r="25" spans="1:14" ht="20.100000000000001" customHeight="1" x14ac:dyDescent="0.25">
      <c r="A25" s="125" t="s">
        <v>164</v>
      </c>
      <c r="B25" s="350">
        <v>460.91</v>
      </c>
      <c r="C25" s="350">
        <v>583.04</v>
      </c>
      <c r="D25" s="350">
        <v>461.11</v>
      </c>
      <c r="E25" s="350">
        <v>300.62</v>
      </c>
      <c r="F25" s="350">
        <v>368.56</v>
      </c>
      <c r="G25" s="350">
        <v>355.29999999999995</v>
      </c>
      <c r="H25" s="350">
        <v>368.58000000000004</v>
      </c>
      <c r="I25" s="350">
        <v>482.62</v>
      </c>
      <c r="J25" s="350">
        <v>401.9</v>
      </c>
      <c r="K25" s="350">
        <v>333.40999999999997</v>
      </c>
      <c r="L25" s="354">
        <v>388.84000000000003</v>
      </c>
      <c r="M25" s="355">
        <v>611.36999999999989</v>
      </c>
      <c r="N25" s="340">
        <f t="shared" si="2"/>
        <v>5116.26</v>
      </c>
    </row>
    <row r="26" spans="1:14" ht="20.100000000000001" customHeight="1" x14ac:dyDescent="0.25">
      <c r="A26" s="125" t="s">
        <v>186</v>
      </c>
      <c r="B26" s="350">
        <v>26.14</v>
      </c>
      <c r="C26" s="350">
        <v>14.24</v>
      </c>
      <c r="D26" s="350">
        <v>18.41</v>
      </c>
      <c r="E26" s="350">
        <v>4.88</v>
      </c>
      <c r="F26" s="350">
        <v>11.79</v>
      </c>
      <c r="G26" s="350">
        <v>11.05</v>
      </c>
      <c r="H26" s="350">
        <v>17.28</v>
      </c>
      <c r="I26" s="350">
        <v>18.510000000000002</v>
      </c>
      <c r="J26" s="350">
        <v>16.329999999999998</v>
      </c>
      <c r="K26" s="350">
        <v>10.18</v>
      </c>
      <c r="L26" s="354">
        <v>19.88</v>
      </c>
      <c r="M26" s="355">
        <v>19.72</v>
      </c>
      <c r="N26" s="340">
        <f t="shared" si="2"/>
        <v>188.41</v>
      </c>
    </row>
    <row r="27" spans="1:14" ht="20.100000000000001" customHeight="1" x14ac:dyDescent="0.25">
      <c r="A27" s="125" t="s">
        <v>165</v>
      </c>
      <c r="B27" s="350">
        <v>243.86</v>
      </c>
      <c r="C27" s="350">
        <v>318.83</v>
      </c>
      <c r="D27" s="350">
        <v>122.04</v>
      </c>
      <c r="E27" s="350">
        <v>61.04</v>
      </c>
      <c r="F27" s="350">
        <v>26.75</v>
      </c>
      <c r="G27" s="350">
        <v>28.92</v>
      </c>
      <c r="H27" s="350">
        <v>16.309999999999999</v>
      </c>
      <c r="I27" s="350">
        <v>38.57</v>
      </c>
      <c r="J27" s="350">
        <v>28.07</v>
      </c>
      <c r="K27" s="350">
        <v>42.52</v>
      </c>
      <c r="L27" s="354">
        <v>63.71</v>
      </c>
      <c r="M27" s="355">
        <v>98.66</v>
      </c>
      <c r="N27" s="340">
        <f t="shared" si="2"/>
        <v>1089.28</v>
      </c>
    </row>
    <row r="28" spans="1:14" ht="20.100000000000001" customHeight="1" x14ac:dyDescent="0.25">
      <c r="A28" s="125" t="s">
        <v>166</v>
      </c>
      <c r="B28" s="350">
        <v>80.739999999999995</v>
      </c>
      <c r="C28" s="350">
        <v>90.75</v>
      </c>
      <c r="D28" s="350">
        <v>174.08</v>
      </c>
      <c r="E28" s="350">
        <v>275.49</v>
      </c>
      <c r="F28" s="350">
        <v>426.43</v>
      </c>
      <c r="G28" s="350">
        <v>636.93000000000006</v>
      </c>
      <c r="H28" s="350">
        <v>756.01</v>
      </c>
      <c r="I28" s="350">
        <v>715.61</v>
      </c>
      <c r="J28" s="350">
        <v>475.89</v>
      </c>
      <c r="K28" s="350">
        <v>306.5</v>
      </c>
      <c r="L28" s="354">
        <v>134.44999999999999</v>
      </c>
      <c r="M28" s="355">
        <v>159.59</v>
      </c>
      <c r="N28" s="340">
        <f t="shared" si="2"/>
        <v>4232.47</v>
      </c>
    </row>
    <row r="29" spans="1:14" ht="20.100000000000001" customHeight="1" x14ac:dyDescent="0.25">
      <c r="A29" s="125" t="s">
        <v>167</v>
      </c>
      <c r="B29" s="350">
        <v>0</v>
      </c>
      <c r="C29" s="350">
        <v>0</v>
      </c>
      <c r="D29" s="350">
        <v>0</v>
      </c>
      <c r="E29" s="350">
        <v>0</v>
      </c>
      <c r="F29" s="350">
        <v>0</v>
      </c>
      <c r="G29" s="350">
        <v>0</v>
      </c>
      <c r="H29" s="350">
        <v>0</v>
      </c>
      <c r="I29" s="350">
        <v>0</v>
      </c>
      <c r="J29" s="350">
        <v>0</v>
      </c>
      <c r="K29" s="350"/>
      <c r="L29" s="354"/>
      <c r="M29" s="355"/>
      <c r="N29" s="340">
        <f t="shared" si="2"/>
        <v>0</v>
      </c>
    </row>
    <row r="30" spans="1:14" ht="20.100000000000001" customHeight="1" x14ac:dyDescent="0.25">
      <c r="A30" s="125" t="s">
        <v>168</v>
      </c>
      <c r="B30" s="350">
        <v>0</v>
      </c>
      <c r="C30" s="350">
        <v>0</v>
      </c>
      <c r="D30" s="350">
        <v>0</v>
      </c>
      <c r="E30" s="350">
        <v>0</v>
      </c>
      <c r="F30" s="350">
        <v>0</v>
      </c>
      <c r="G30" s="350">
        <v>0</v>
      </c>
      <c r="H30" s="350">
        <v>0</v>
      </c>
      <c r="I30" s="350">
        <v>0</v>
      </c>
      <c r="J30" s="350">
        <v>0</v>
      </c>
      <c r="K30" s="350"/>
      <c r="L30" s="354"/>
      <c r="M30" s="355"/>
      <c r="N30" s="340">
        <f t="shared" si="2"/>
        <v>0</v>
      </c>
    </row>
    <row r="31" spans="1:14" ht="20.100000000000001" customHeight="1" x14ac:dyDescent="0.25">
      <c r="A31" s="125" t="s">
        <v>169</v>
      </c>
      <c r="B31" s="350">
        <v>0</v>
      </c>
      <c r="C31" s="350">
        <v>0</v>
      </c>
      <c r="D31" s="350">
        <v>0</v>
      </c>
      <c r="E31" s="350">
        <v>0</v>
      </c>
      <c r="F31" s="350">
        <v>0</v>
      </c>
      <c r="G31" s="350">
        <v>0</v>
      </c>
      <c r="H31" s="350">
        <v>0</v>
      </c>
      <c r="I31" s="350">
        <v>0</v>
      </c>
      <c r="J31" s="350">
        <v>0</v>
      </c>
      <c r="K31" s="350"/>
      <c r="L31" s="354"/>
      <c r="M31" s="355"/>
      <c r="N31" s="340">
        <f t="shared" si="2"/>
        <v>0</v>
      </c>
    </row>
    <row r="32" spans="1:14" ht="20.100000000000001" customHeight="1" x14ac:dyDescent="0.25">
      <c r="A32" s="125" t="s">
        <v>170</v>
      </c>
      <c r="B32" s="350">
        <v>3178.7799999999997</v>
      </c>
      <c r="C32" s="350">
        <v>3216.38</v>
      </c>
      <c r="D32" s="350">
        <v>2765.49</v>
      </c>
      <c r="E32" s="350">
        <v>2074.27</v>
      </c>
      <c r="F32" s="350">
        <v>2126.64</v>
      </c>
      <c r="G32" s="350">
        <v>2299.9500000000003</v>
      </c>
      <c r="H32" s="350">
        <v>2345.41</v>
      </c>
      <c r="I32" s="350">
        <v>2694.65</v>
      </c>
      <c r="J32" s="350">
        <v>2344.29</v>
      </c>
      <c r="K32" s="350">
        <v>2406.52</v>
      </c>
      <c r="L32" s="354">
        <v>2645.25</v>
      </c>
      <c r="M32" s="355">
        <v>2858.38</v>
      </c>
      <c r="N32" s="340">
        <f t="shared" si="2"/>
        <v>30956.010000000002</v>
      </c>
    </row>
    <row r="33" spans="1:14" ht="20.100000000000001" customHeight="1" x14ac:dyDescent="0.25">
      <c r="A33" s="125" t="s">
        <v>306</v>
      </c>
      <c r="B33" s="350">
        <v>7047.79</v>
      </c>
      <c r="C33" s="350">
        <v>6663.0300000000007</v>
      </c>
      <c r="D33" s="350">
        <v>8652.380000000001</v>
      </c>
      <c r="E33" s="350">
        <v>6492.96</v>
      </c>
      <c r="F33" s="350">
        <v>5815.6399999999994</v>
      </c>
      <c r="G33" s="350">
        <v>6329.29</v>
      </c>
      <c r="H33" s="350">
        <v>8151.02</v>
      </c>
      <c r="I33" s="350">
        <v>7938.5599999999995</v>
      </c>
      <c r="J33" s="350">
        <v>7724.3</v>
      </c>
      <c r="K33" s="350">
        <v>7004.08</v>
      </c>
      <c r="L33" s="354">
        <v>6249.84</v>
      </c>
      <c r="M33" s="355">
        <v>7244.2899999999991</v>
      </c>
      <c r="N33" s="340">
        <f t="shared" si="2"/>
        <v>85313.18</v>
      </c>
    </row>
    <row r="34" spans="1:14" ht="20.100000000000001" customHeight="1" x14ac:dyDescent="0.25">
      <c r="A34" s="125" t="s">
        <v>307</v>
      </c>
      <c r="B34" s="350">
        <v>0</v>
      </c>
      <c r="C34" s="350">
        <v>0</v>
      </c>
      <c r="D34" s="350">
        <v>0</v>
      </c>
      <c r="E34" s="350">
        <v>0</v>
      </c>
      <c r="F34" s="350">
        <v>0</v>
      </c>
      <c r="G34" s="350">
        <v>0</v>
      </c>
      <c r="H34" s="350">
        <v>0</v>
      </c>
      <c r="I34" s="350">
        <v>0</v>
      </c>
      <c r="J34" s="350">
        <v>0</v>
      </c>
      <c r="K34" s="350"/>
      <c r="L34" s="351"/>
      <c r="M34" s="352"/>
      <c r="N34" s="340">
        <f t="shared" si="2"/>
        <v>0</v>
      </c>
    </row>
    <row r="35" spans="1:14" ht="20.100000000000001" customHeight="1" x14ac:dyDescent="0.25">
      <c r="A35" s="125" t="s">
        <v>177</v>
      </c>
      <c r="B35" s="350">
        <v>0</v>
      </c>
      <c r="C35" s="350">
        <v>0</v>
      </c>
      <c r="D35" s="350">
        <v>0</v>
      </c>
      <c r="E35" s="350">
        <v>0</v>
      </c>
      <c r="F35" s="350">
        <v>0</v>
      </c>
      <c r="G35" s="350">
        <v>0</v>
      </c>
      <c r="H35" s="350">
        <v>0</v>
      </c>
      <c r="I35" s="350">
        <v>0</v>
      </c>
      <c r="J35" s="350">
        <v>0</v>
      </c>
      <c r="K35" s="350">
        <v>0</v>
      </c>
      <c r="L35" s="351">
        <v>0</v>
      </c>
      <c r="M35" s="352">
        <v>0</v>
      </c>
      <c r="N35" s="340">
        <f t="shared" si="2"/>
        <v>0</v>
      </c>
    </row>
    <row r="36" spans="1:14" ht="16.5" x14ac:dyDescent="0.25">
      <c r="A36" s="125" t="s">
        <v>398</v>
      </c>
      <c r="B36" s="350">
        <v>0</v>
      </c>
      <c r="C36" s="350">
        <v>0</v>
      </c>
      <c r="D36" s="350">
        <v>0</v>
      </c>
      <c r="E36" s="350">
        <v>0</v>
      </c>
      <c r="F36" s="350">
        <v>0</v>
      </c>
      <c r="G36" s="350">
        <v>0</v>
      </c>
      <c r="H36" s="350">
        <v>0</v>
      </c>
      <c r="I36" s="350">
        <v>0</v>
      </c>
      <c r="J36" s="350">
        <v>0</v>
      </c>
      <c r="K36" s="350">
        <v>0</v>
      </c>
      <c r="L36" s="351">
        <v>0</v>
      </c>
      <c r="M36" s="352">
        <v>0</v>
      </c>
      <c r="N36" s="340">
        <f t="shared" si="2"/>
        <v>0</v>
      </c>
    </row>
    <row r="37" spans="1:14" ht="15" x14ac:dyDescent="0.25">
      <c r="A37" s="234" t="s">
        <v>15</v>
      </c>
      <c r="B37" s="356">
        <f t="shared" ref="B37:M37" si="3">SUM(B23:B36)</f>
        <v>13620.27</v>
      </c>
      <c r="C37" s="356">
        <f t="shared" si="3"/>
        <v>13380.060000000001</v>
      </c>
      <c r="D37" s="356">
        <f t="shared" si="3"/>
        <v>14123.41</v>
      </c>
      <c r="E37" s="356">
        <f t="shared" si="3"/>
        <v>10581.54</v>
      </c>
      <c r="F37" s="356">
        <f t="shared" si="3"/>
        <v>10277.199999999999</v>
      </c>
      <c r="G37" s="356">
        <f t="shared" si="3"/>
        <v>11176.79</v>
      </c>
      <c r="H37" s="356">
        <f t="shared" si="3"/>
        <v>13171.26</v>
      </c>
      <c r="I37" s="356">
        <f t="shared" si="3"/>
        <v>13729.45</v>
      </c>
      <c r="J37" s="356">
        <f t="shared" si="3"/>
        <v>12545.26</v>
      </c>
      <c r="K37" s="356">
        <f t="shared" si="3"/>
        <v>11516.35</v>
      </c>
      <c r="L37" s="356">
        <f t="shared" si="3"/>
        <v>11171.05</v>
      </c>
      <c r="M37" s="356">
        <f t="shared" si="3"/>
        <v>13124.279999999999</v>
      </c>
      <c r="N37" s="340">
        <f t="shared" si="2"/>
        <v>148416.91999999998</v>
      </c>
    </row>
  </sheetData>
  <pageMargins left="0.7" right="0.7" top="0.75" bottom="0.75" header="0.3" footer="0.3"/>
  <pageSetup paperSize="14" scale="7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5">
    <pageSetUpPr fitToPage="1"/>
  </sheetPr>
  <dimension ref="A1:N38"/>
  <sheetViews>
    <sheetView zoomScale="91" zoomScaleNormal="91" workbookViewId="0">
      <selection activeCell="M39" sqref="M39"/>
    </sheetView>
  </sheetViews>
  <sheetFormatPr baseColWidth="10" defaultRowHeight="13.5" x14ac:dyDescent="0.25"/>
  <cols>
    <col min="1" max="1" width="36.42578125" style="8" customWidth="1"/>
    <col min="2" max="2" width="13.5703125" style="8" customWidth="1"/>
    <col min="3" max="3" width="12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4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2.28515625" style="8" customWidth="1"/>
    <col min="15" max="16384" width="11.42578125" style="8"/>
  </cols>
  <sheetData>
    <row r="1" spans="1:14" x14ac:dyDescent="0.25">
      <c r="A1" s="20" t="s">
        <v>484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1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0.100000000000001" customHeight="1" x14ac:dyDescent="0.25">
      <c r="A3" s="117" t="s">
        <v>204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ht="20.100000000000001" customHeight="1" x14ac:dyDescent="0.25">
      <c r="A4" s="38" t="s">
        <v>101</v>
      </c>
      <c r="B4" s="38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8" t="s">
        <v>13</v>
      </c>
      <c r="N4" s="38" t="s">
        <v>22</v>
      </c>
    </row>
    <row r="5" spans="1:14" ht="20.100000000000001" customHeight="1" x14ac:dyDescent="0.25">
      <c r="A5" s="125" t="s">
        <v>162</v>
      </c>
      <c r="B5" s="350">
        <v>3236.5140000000001</v>
      </c>
      <c r="C5" s="350">
        <v>3038.6990000000001</v>
      </c>
      <c r="D5" s="350">
        <v>2729.3670000000002</v>
      </c>
      <c r="E5" s="350">
        <v>1043.3899999999999</v>
      </c>
      <c r="F5" s="350">
        <v>1870.4839999999999</v>
      </c>
      <c r="G5" s="350">
        <v>2177.4700000000003</v>
      </c>
      <c r="H5" s="350">
        <v>2381.4</v>
      </c>
      <c r="I5" s="350">
        <v>2276.6670000000004</v>
      </c>
      <c r="J5" s="350">
        <v>1725.317</v>
      </c>
      <c r="K5" s="350">
        <v>1846.5889999999999</v>
      </c>
      <c r="L5" s="354">
        <v>2123.5789999999997</v>
      </c>
      <c r="M5" s="354">
        <v>2749.1319999999996</v>
      </c>
      <c r="N5" s="357">
        <f t="shared" ref="N5:N19" si="0">SUM(B5:M5)</f>
        <v>27198.608</v>
      </c>
    </row>
    <row r="6" spans="1:14" ht="20.100000000000001" customHeight="1" x14ac:dyDescent="0.25">
      <c r="A6" s="125" t="s">
        <v>163</v>
      </c>
      <c r="B6" s="350">
        <v>727.88</v>
      </c>
      <c r="C6" s="350">
        <v>682.58999999999992</v>
      </c>
      <c r="D6" s="350">
        <v>626.75</v>
      </c>
      <c r="E6" s="350">
        <v>210.93</v>
      </c>
      <c r="F6" s="350">
        <v>333.64</v>
      </c>
      <c r="G6" s="350">
        <v>364.12</v>
      </c>
      <c r="H6" s="350">
        <v>376.65999999999997</v>
      </c>
      <c r="I6" s="350">
        <v>359.78999999999996</v>
      </c>
      <c r="J6" s="350">
        <v>263.99</v>
      </c>
      <c r="K6" s="350">
        <v>307.72000000000003</v>
      </c>
      <c r="L6" s="354">
        <v>358.81</v>
      </c>
      <c r="M6" s="354">
        <v>482.62</v>
      </c>
      <c r="N6" s="357">
        <f t="shared" si="0"/>
        <v>5095.5</v>
      </c>
    </row>
    <row r="7" spans="1:14" ht="20.100000000000001" customHeight="1" x14ac:dyDescent="0.25">
      <c r="A7" s="125" t="s">
        <v>164</v>
      </c>
      <c r="B7" s="350">
        <v>461.04999999999995</v>
      </c>
      <c r="C7" s="350">
        <v>436.52799999999996</v>
      </c>
      <c r="D7" s="350">
        <v>381.572</v>
      </c>
      <c r="E7" s="350">
        <v>137.99</v>
      </c>
      <c r="F7" s="350">
        <v>285.524</v>
      </c>
      <c r="G7" s="350">
        <v>360.04</v>
      </c>
      <c r="H7" s="350">
        <v>421.43</v>
      </c>
      <c r="I7" s="350">
        <v>404.77199999999999</v>
      </c>
      <c r="J7" s="350">
        <v>301.53000000000003</v>
      </c>
      <c r="K7" s="350">
        <v>335.97399999999999</v>
      </c>
      <c r="L7" s="354">
        <v>368.49</v>
      </c>
      <c r="M7" s="354">
        <v>577.995</v>
      </c>
      <c r="N7" s="357">
        <f t="shared" si="0"/>
        <v>4472.8950000000004</v>
      </c>
    </row>
    <row r="8" spans="1:14" ht="20.100000000000001" customHeight="1" x14ac:dyDescent="0.25">
      <c r="A8" s="125" t="s">
        <v>186</v>
      </c>
      <c r="B8" s="350">
        <v>7.21</v>
      </c>
      <c r="C8" s="350">
        <v>14.280000000000001</v>
      </c>
      <c r="D8" s="350">
        <v>3.51</v>
      </c>
      <c r="E8" s="350">
        <v>1.61</v>
      </c>
      <c r="F8" s="350">
        <v>1.39</v>
      </c>
      <c r="G8" s="350">
        <v>0.28000000000000003</v>
      </c>
      <c r="H8" s="350">
        <v>0.25</v>
      </c>
      <c r="I8" s="350">
        <v>0.63</v>
      </c>
      <c r="J8" s="350">
        <v>0.3</v>
      </c>
      <c r="K8" s="350">
        <v>0.03</v>
      </c>
      <c r="L8" s="354">
        <v>1.9500000000000002</v>
      </c>
      <c r="M8" s="354">
        <v>1.92</v>
      </c>
      <c r="N8" s="357">
        <f t="shared" si="0"/>
        <v>33.36</v>
      </c>
    </row>
    <row r="9" spans="1:14" ht="20.100000000000001" customHeight="1" x14ac:dyDescent="0.25">
      <c r="A9" s="125" t="s">
        <v>165</v>
      </c>
      <c r="B9" s="350">
        <v>7357.9189999999999</v>
      </c>
      <c r="C9" s="350">
        <v>5759.8</v>
      </c>
      <c r="D9" s="350">
        <v>2822.17</v>
      </c>
      <c r="E9" s="350">
        <v>328.08</v>
      </c>
      <c r="F9" s="350">
        <v>423.54999999999995</v>
      </c>
      <c r="G9" s="350">
        <v>344.25</v>
      </c>
      <c r="H9" s="350">
        <v>351.52</v>
      </c>
      <c r="I9" s="350">
        <v>339.99</v>
      </c>
      <c r="J9" s="350">
        <v>296.89999999999998</v>
      </c>
      <c r="K9" s="350">
        <v>469.19</v>
      </c>
      <c r="L9" s="354">
        <v>403.62</v>
      </c>
      <c r="M9" s="354">
        <v>605.55999999999995</v>
      </c>
      <c r="N9" s="357">
        <f t="shared" si="0"/>
        <v>19502.549000000003</v>
      </c>
    </row>
    <row r="10" spans="1:14" ht="20.100000000000001" customHeight="1" x14ac:dyDescent="0.25">
      <c r="A10" s="125" t="s">
        <v>166</v>
      </c>
      <c r="B10" s="350">
        <v>0</v>
      </c>
      <c r="C10" s="350">
        <v>0</v>
      </c>
      <c r="D10" s="350">
        <v>0</v>
      </c>
      <c r="E10" s="350">
        <v>0</v>
      </c>
      <c r="F10" s="350">
        <v>0</v>
      </c>
      <c r="G10" s="350">
        <v>0</v>
      </c>
      <c r="H10" s="350">
        <v>0</v>
      </c>
      <c r="I10" s="350">
        <v>0</v>
      </c>
      <c r="J10" s="350">
        <v>0</v>
      </c>
      <c r="K10" s="350"/>
      <c r="L10" s="354"/>
      <c r="M10" s="354"/>
      <c r="N10" s="357">
        <f t="shared" si="0"/>
        <v>0</v>
      </c>
    </row>
    <row r="11" spans="1:14" ht="20.100000000000001" customHeight="1" x14ac:dyDescent="0.25">
      <c r="A11" s="125" t="s">
        <v>167</v>
      </c>
      <c r="B11" s="350">
        <v>2135</v>
      </c>
      <c r="C11" s="350">
        <v>3881</v>
      </c>
      <c r="D11" s="350">
        <v>1835</v>
      </c>
      <c r="E11" s="350">
        <v>3496</v>
      </c>
      <c r="F11" s="350">
        <v>2122</v>
      </c>
      <c r="G11" s="350">
        <v>3064</v>
      </c>
      <c r="H11" s="350">
        <v>571</v>
      </c>
      <c r="I11" s="350">
        <v>2499</v>
      </c>
      <c r="J11" s="350">
        <v>1821</v>
      </c>
      <c r="K11" s="350">
        <v>686</v>
      </c>
      <c r="L11" s="354">
        <v>2750.46</v>
      </c>
      <c r="M11" s="354">
        <v>2922</v>
      </c>
      <c r="N11" s="357">
        <f t="shared" si="0"/>
        <v>27782.46</v>
      </c>
    </row>
    <row r="12" spans="1:14" ht="20.100000000000001" customHeight="1" x14ac:dyDescent="0.25">
      <c r="A12" s="125" t="s">
        <v>168</v>
      </c>
      <c r="B12" s="350">
        <v>0</v>
      </c>
      <c r="C12" s="350">
        <v>0</v>
      </c>
      <c r="D12" s="350">
        <v>0</v>
      </c>
      <c r="E12" s="350">
        <v>0</v>
      </c>
      <c r="F12" s="350">
        <v>0</v>
      </c>
      <c r="G12" s="350">
        <v>0</v>
      </c>
      <c r="H12" s="350">
        <v>0</v>
      </c>
      <c r="I12" s="350">
        <v>0</v>
      </c>
      <c r="J12" s="350">
        <v>0</v>
      </c>
      <c r="K12" s="350"/>
      <c r="L12" s="354"/>
      <c r="M12" s="354"/>
      <c r="N12" s="357">
        <f t="shared" si="0"/>
        <v>0</v>
      </c>
    </row>
    <row r="13" spans="1:14" ht="20.100000000000001" customHeight="1" x14ac:dyDescent="0.25">
      <c r="A13" s="125" t="s">
        <v>169</v>
      </c>
      <c r="B13" s="350">
        <v>0</v>
      </c>
      <c r="C13" s="350">
        <v>0</v>
      </c>
      <c r="D13" s="350">
        <v>0</v>
      </c>
      <c r="E13" s="350">
        <v>0</v>
      </c>
      <c r="F13" s="350">
        <v>0</v>
      </c>
      <c r="G13" s="350">
        <v>0</v>
      </c>
      <c r="H13" s="350">
        <v>0</v>
      </c>
      <c r="I13" s="350">
        <v>0</v>
      </c>
      <c r="J13" s="350">
        <v>0</v>
      </c>
      <c r="K13" s="350"/>
      <c r="L13" s="354"/>
      <c r="M13" s="354"/>
      <c r="N13" s="357">
        <f t="shared" si="0"/>
        <v>0</v>
      </c>
    </row>
    <row r="14" spans="1:14" ht="20.100000000000001" customHeight="1" x14ac:dyDescent="0.25">
      <c r="A14" s="125" t="s">
        <v>170</v>
      </c>
      <c r="B14" s="350">
        <v>3646.2599999999998</v>
      </c>
      <c r="C14" s="350">
        <v>3701.52</v>
      </c>
      <c r="D14" s="350">
        <v>3653.05</v>
      </c>
      <c r="E14" s="350">
        <v>2245.8999999999996</v>
      </c>
      <c r="F14" s="350">
        <v>2753.16</v>
      </c>
      <c r="G14" s="350">
        <v>2883.06</v>
      </c>
      <c r="H14" s="350">
        <v>3226.52</v>
      </c>
      <c r="I14" s="350">
        <v>3019.95</v>
      </c>
      <c r="J14" s="350">
        <v>2690.34</v>
      </c>
      <c r="K14" s="350">
        <v>3131.71</v>
      </c>
      <c r="L14" s="354">
        <v>2979.3599999999997</v>
      </c>
      <c r="M14" s="354">
        <v>3353.12</v>
      </c>
      <c r="N14" s="357">
        <f t="shared" si="0"/>
        <v>37283.950000000004</v>
      </c>
    </row>
    <row r="15" spans="1:14" ht="20.100000000000001" customHeight="1" x14ac:dyDescent="0.25">
      <c r="A15" s="125" t="s">
        <v>306</v>
      </c>
      <c r="B15" s="350">
        <v>10786.691000000001</v>
      </c>
      <c r="C15" s="350">
        <v>8925.4380000000001</v>
      </c>
      <c r="D15" s="350">
        <v>9695.3389999999999</v>
      </c>
      <c r="E15" s="350">
        <v>5461.6809999999996</v>
      </c>
      <c r="F15" s="350">
        <v>5974.41</v>
      </c>
      <c r="G15" s="350">
        <v>7577.1990000000005</v>
      </c>
      <c r="H15" s="350">
        <v>6823.259</v>
      </c>
      <c r="I15" s="350">
        <v>6971.6149999999998</v>
      </c>
      <c r="J15" s="350">
        <v>5346.0589999999993</v>
      </c>
      <c r="K15" s="350">
        <v>6513.7080000000005</v>
      </c>
      <c r="L15" s="354">
        <v>7117.9430000000002</v>
      </c>
      <c r="M15" s="354">
        <v>8249.5059999999994</v>
      </c>
      <c r="N15" s="357">
        <f t="shared" si="0"/>
        <v>89442.847999999984</v>
      </c>
    </row>
    <row r="16" spans="1:14" ht="20.100000000000001" customHeight="1" x14ac:dyDescent="0.25">
      <c r="A16" s="125" t="s">
        <v>307</v>
      </c>
      <c r="B16" s="350">
        <v>0</v>
      </c>
      <c r="C16" s="350">
        <v>0</v>
      </c>
      <c r="D16" s="350">
        <v>0</v>
      </c>
      <c r="E16" s="350">
        <v>0</v>
      </c>
      <c r="F16" s="350">
        <v>0</v>
      </c>
      <c r="G16" s="350">
        <v>0</v>
      </c>
      <c r="H16" s="350">
        <v>0</v>
      </c>
      <c r="I16" s="350">
        <v>0</v>
      </c>
      <c r="J16" s="350">
        <v>0</v>
      </c>
      <c r="K16" s="350"/>
      <c r="L16" s="354"/>
      <c r="M16" s="354"/>
      <c r="N16" s="357">
        <f t="shared" si="0"/>
        <v>0</v>
      </c>
    </row>
    <row r="17" spans="1:14" ht="20.100000000000001" customHeight="1" x14ac:dyDescent="0.25">
      <c r="A17" s="125" t="s">
        <v>177</v>
      </c>
      <c r="B17" s="350">
        <v>6.0149999999999997</v>
      </c>
      <c r="C17" s="350">
        <v>50.118000000000002</v>
      </c>
      <c r="D17" s="350"/>
      <c r="E17" s="350"/>
      <c r="F17" s="350"/>
      <c r="G17" s="350"/>
      <c r="H17" s="350"/>
      <c r="I17" s="350"/>
      <c r="J17" s="350"/>
      <c r="K17" s="350"/>
      <c r="L17" s="354">
        <v>229.6</v>
      </c>
      <c r="M17" s="354"/>
      <c r="N17" s="357">
        <f t="shared" si="0"/>
        <v>285.733</v>
      </c>
    </row>
    <row r="18" spans="1:14" ht="20.100000000000001" customHeight="1" x14ac:dyDescent="0.25">
      <c r="A18" s="125" t="s">
        <v>398</v>
      </c>
      <c r="B18" s="336">
        <v>2794.28</v>
      </c>
      <c r="C18" s="336">
        <v>2509.1260000000002</v>
      </c>
      <c r="D18" s="336">
        <v>2484.9390000000003</v>
      </c>
      <c r="E18" s="336">
        <v>294.92399999999998</v>
      </c>
      <c r="F18" s="336">
        <v>333.95499999999998</v>
      </c>
      <c r="G18" s="336">
        <v>666.35</v>
      </c>
      <c r="H18" s="336">
        <v>408.59000000000003</v>
      </c>
      <c r="I18" s="336">
        <v>173.03399999999999</v>
      </c>
      <c r="J18" s="336">
        <v>429.61400000000003</v>
      </c>
      <c r="K18" s="336">
        <v>1335.681</v>
      </c>
      <c r="L18" s="336">
        <v>1101.1980000000001</v>
      </c>
      <c r="M18" s="336">
        <v>778.19299999999998</v>
      </c>
      <c r="N18" s="357">
        <f t="shared" si="0"/>
        <v>13309.884000000002</v>
      </c>
    </row>
    <row r="19" spans="1:14" ht="20.100000000000001" customHeight="1" x14ac:dyDescent="0.25">
      <c r="A19" s="234" t="s">
        <v>15</v>
      </c>
      <c r="B19" s="356">
        <f t="shared" ref="B19:M19" si="1">SUM(B5:B18)</f>
        <v>31158.818999999996</v>
      </c>
      <c r="C19" s="356">
        <f t="shared" si="1"/>
        <v>28999.099000000002</v>
      </c>
      <c r="D19" s="356">
        <f t="shared" si="1"/>
        <v>24231.697</v>
      </c>
      <c r="E19" s="356">
        <f t="shared" si="1"/>
        <v>13220.504999999997</v>
      </c>
      <c r="F19" s="356">
        <f t="shared" si="1"/>
        <v>14098.112999999999</v>
      </c>
      <c r="G19" s="356">
        <f t="shared" si="1"/>
        <v>17436.769</v>
      </c>
      <c r="H19" s="356">
        <f t="shared" si="1"/>
        <v>14560.629000000001</v>
      </c>
      <c r="I19" s="356">
        <f t="shared" si="1"/>
        <v>16045.447999999999</v>
      </c>
      <c r="J19" s="356">
        <f t="shared" si="1"/>
        <v>12875.05</v>
      </c>
      <c r="K19" s="356">
        <f t="shared" si="1"/>
        <v>14626.602000000003</v>
      </c>
      <c r="L19" s="356">
        <f t="shared" si="1"/>
        <v>17435.009999999998</v>
      </c>
      <c r="M19" s="356">
        <f t="shared" si="1"/>
        <v>19720.045999999995</v>
      </c>
      <c r="N19" s="357">
        <f t="shared" si="0"/>
        <v>224407.78700000001</v>
      </c>
    </row>
    <row r="20" spans="1:14" ht="20.100000000000001" customHeight="1" x14ac:dyDescent="0.25"/>
    <row r="21" spans="1:14" ht="20.100000000000001" customHeight="1" x14ac:dyDescent="0.25">
      <c r="A21" s="36" t="s">
        <v>35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</row>
    <row r="22" spans="1:14" ht="20.100000000000001" customHeight="1" x14ac:dyDescent="0.25">
      <c r="A22" s="35" t="s">
        <v>101</v>
      </c>
      <c r="B22" s="35" t="s">
        <v>2</v>
      </c>
      <c r="C22" s="35" t="s">
        <v>3</v>
      </c>
      <c r="D22" s="35" t="s">
        <v>4</v>
      </c>
      <c r="E22" s="35" t="s">
        <v>5</v>
      </c>
      <c r="F22" s="35" t="s">
        <v>6</v>
      </c>
      <c r="G22" s="35" t="s">
        <v>7</v>
      </c>
      <c r="H22" s="35" t="s">
        <v>8</v>
      </c>
      <c r="I22" s="35" t="s">
        <v>9</v>
      </c>
      <c r="J22" s="35" t="s">
        <v>10</v>
      </c>
      <c r="K22" s="35" t="s">
        <v>11</v>
      </c>
      <c r="L22" s="35" t="s">
        <v>12</v>
      </c>
      <c r="M22" s="35" t="s">
        <v>13</v>
      </c>
      <c r="N22" s="35" t="s">
        <v>22</v>
      </c>
    </row>
    <row r="23" spans="1:14" ht="20.100000000000001" customHeight="1" x14ac:dyDescent="0.25">
      <c r="A23" s="125" t="s">
        <v>162</v>
      </c>
      <c r="B23" s="484">
        <v>98527.529999999984</v>
      </c>
      <c r="C23" s="484">
        <v>89619.91</v>
      </c>
      <c r="D23" s="484">
        <v>82394.33</v>
      </c>
      <c r="E23" s="484">
        <v>50105.5</v>
      </c>
      <c r="F23" s="484">
        <v>47010.54</v>
      </c>
      <c r="G23" s="484">
        <v>42916.6</v>
      </c>
      <c r="H23" s="484">
        <v>50487.419999999991</v>
      </c>
      <c r="I23" s="484">
        <v>66742.23</v>
      </c>
      <c r="J23" s="484">
        <v>71845.62</v>
      </c>
      <c r="K23" s="484">
        <v>85674.66</v>
      </c>
      <c r="L23" s="484">
        <v>90065.82</v>
      </c>
      <c r="M23" s="484">
        <v>91605.22</v>
      </c>
      <c r="N23" s="357">
        <f t="shared" ref="N23:N37" si="2">SUM(B23:M23)</f>
        <v>866995.37999999989</v>
      </c>
    </row>
    <row r="24" spans="1:14" ht="20.100000000000001" customHeight="1" x14ac:dyDescent="0.25">
      <c r="A24" s="125" t="s">
        <v>163</v>
      </c>
      <c r="B24" s="484">
        <v>52565.100000000006</v>
      </c>
      <c r="C24" s="484">
        <v>47156.800000000003</v>
      </c>
      <c r="D24" s="484">
        <v>43087.82</v>
      </c>
      <c r="E24" s="484">
        <v>24529.07</v>
      </c>
      <c r="F24" s="484">
        <v>22903.74</v>
      </c>
      <c r="G24" s="484">
        <v>20573.62</v>
      </c>
      <c r="H24" s="484">
        <v>24379.93</v>
      </c>
      <c r="I24" s="484">
        <v>33648.370000000003</v>
      </c>
      <c r="J24" s="484">
        <v>38565.670000000006</v>
      </c>
      <c r="K24" s="484">
        <v>47026</v>
      </c>
      <c r="L24" s="484">
        <v>50099.77</v>
      </c>
      <c r="M24" s="484">
        <v>51192.33</v>
      </c>
      <c r="N24" s="357">
        <f t="shared" si="2"/>
        <v>455728.22000000003</v>
      </c>
    </row>
    <row r="25" spans="1:14" ht="20.100000000000001" customHeight="1" x14ac:dyDescent="0.25">
      <c r="A25" s="125" t="s">
        <v>164</v>
      </c>
      <c r="B25" s="484">
        <v>14982.310000000001</v>
      </c>
      <c r="C25" s="484">
        <v>13692.91</v>
      </c>
      <c r="D25" s="484">
        <v>12024.92</v>
      </c>
      <c r="E25" s="484">
        <v>6656.64</v>
      </c>
      <c r="F25" s="484">
        <v>6883.85</v>
      </c>
      <c r="G25" s="484">
        <v>6051.09</v>
      </c>
      <c r="H25" s="484">
        <v>7859.1100000000006</v>
      </c>
      <c r="I25" s="484">
        <v>12676.18</v>
      </c>
      <c r="J25" s="484">
        <v>13847.46</v>
      </c>
      <c r="K25" s="484">
        <v>16580.13</v>
      </c>
      <c r="L25" s="484">
        <v>18036.3</v>
      </c>
      <c r="M25" s="484">
        <v>19630.25</v>
      </c>
      <c r="N25" s="357">
        <f t="shared" si="2"/>
        <v>148921.15000000002</v>
      </c>
    </row>
    <row r="26" spans="1:14" ht="20.100000000000001" customHeight="1" x14ac:dyDescent="0.25">
      <c r="A26" s="125" t="s">
        <v>186</v>
      </c>
      <c r="B26" s="484">
        <v>180</v>
      </c>
      <c r="C26" s="484">
        <v>155</v>
      </c>
      <c r="D26" s="484">
        <v>123.8</v>
      </c>
      <c r="E26" s="484">
        <v>25</v>
      </c>
      <c r="F26" s="484">
        <v>6</v>
      </c>
      <c r="G26" s="484">
        <v>15</v>
      </c>
      <c r="H26" s="484">
        <v>25</v>
      </c>
      <c r="I26" s="484">
        <v>26</v>
      </c>
      <c r="J26" s="484">
        <v>107</v>
      </c>
      <c r="K26" s="484">
        <v>162.69</v>
      </c>
      <c r="L26" s="484">
        <v>115.32</v>
      </c>
      <c r="M26" s="484">
        <v>156.29</v>
      </c>
      <c r="N26" s="357">
        <f t="shared" si="2"/>
        <v>1097.0999999999999</v>
      </c>
    </row>
    <row r="27" spans="1:14" ht="20.100000000000001" customHeight="1" x14ac:dyDescent="0.25">
      <c r="A27" s="125" t="s">
        <v>165</v>
      </c>
      <c r="B27" s="484">
        <v>130280.86</v>
      </c>
      <c r="C27" s="484">
        <v>117905.13</v>
      </c>
      <c r="D27" s="484">
        <v>88385</v>
      </c>
      <c r="E27" s="484">
        <v>29568.19</v>
      </c>
      <c r="F27" s="484">
        <v>37122.759999999995</v>
      </c>
      <c r="G27" s="484">
        <v>31112.58</v>
      </c>
      <c r="H27" s="484">
        <v>32696.34</v>
      </c>
      <c r="I27" s="484">
        <v>34733.75</v>
      </c>
      <c r="J27" s="484">
        <v>42979.45</v>
      </c>
      <c r="K27" s="484">
        <v>56496.520000000004</v>
      </c>
      <c r="L27" s="484">
        <v>62507.62</v>
      </c>
      <c r="M27" s="484">
        <v>65727.05</v>
      </c>
      <c r="N27" s="357">
        <f t="shared" si="2"/>
        <v>729515.25000000012</v>
      </c>
    </row>
    <row r="28" spans="1:14" ht="20.100000000000001" customHeight="1" x14ac:dyDescent="0.25">
      <c r="A28" s="125" t="s">
        <v>166</v>
      </c>
      <c r="B28" s="484">
        <v>107.33999999999999</v>
      </c>
      <c r="C28" s="484">
        <v>147.57999999999998</v>
      </c>
      <c r="D28" s="484">
        <v>936.65999999999985</v>
      </c>
      <c r="E28" s="484">
        <v>2520.79</v>
      </c>
      <c r="F28" s="484">
        <v>9687.23</v>
      </c>
      <c r="G28" s="484">
        <v>26947.419999999995</v>
      </c>
      <c r="H28" s="484">
        <v>24943.329999999998</v>
      </c>
      <c r="I28" s="484">
        <v>16295.390000000001</v>
      </c>
      <c r="J28" s="484">
        <v>4871.95</v>
      </c>
      <c r="K28" s="484">
        <v>799.53</v>
      </c>
      <c r="L28" s="484">
        <v>232.48</v>
      </c>
      <c r="M28" s="484">
        <v>142.62</v>
      </c>
      <c r="N28" s="357">
        <f t="shared" si="2"/>
        <v>87632.319999999978</v>
      </c>
    </row>
    <row r="29" spans="1:14" ht="20.100000000000001" customHeight="1" x14ac:dyDescent="0.25">
      <c r="A29" s="125" t="s">
        <v>167</v>
      </c>
      <c r="B29" s="484">
        <v>111.48</v>
      </c>
      <c r="C29" s="484">
        <v>138.43</v>
      </c>
      <c r="D29" s="484">
        <v>138.41</v>
      </c>
      <c r="E29" s="484">
        <v>82.68</v>
      </c>
      <c r="F29" s="484">
        <v>138.57</v>
      </c>
      <c r="G29" s="484">
        <v>138.65</v>
      </c>
      <c r="H29" s="484">
        <v>163.46</v>
      </c>
      <c r="I29" s="484">
        <v>138.22999999999999</v>
      </c>
      <c r="J29" s="484">
        <v>136.19</v>
      </c>
      <c r="K29" s="484">
        <v>55.26</v>
      </c>
      <c r="L29" s="484">
        <v>55.23</v>
      </c>
      <c r="M29" s="484">
        <v>136.41999999999999</v>
      </c>
      <c r="N29" s="357">
        <f t="shared" si="2"/>
        <v>1433.0100000000002</v>
      </c>
    </row>
    <row r="30" spans="1:14" ht="20.100000000000001" customHeight="1" x14ac:dyDescent="0.25">
      <c r="A30" s="125" t="s">
        <v>168</v>
      </c>
      <c r="B30" s="484">
        <v>0</v>
      </c>
      <c r="C30" s="484">
        <v>0</v>
      </c>
      <c r="D30" s="484">
        <v>0</v>
      </c>
      <c r="E30" s="484">
        <v>0</v>
      </c>
      <c r="F30" s="484">
        <v>0</v>
      </c>
      <c r="G30" s="484">
        <v>0</v>
      </c>
      <c r="H30" s="484">
        <v>0</v>
      </c>
      <c r="I30" s="484">
        <v>0</v>
      </c>
      <c r="J30" s="484">
        <v>0</v>
      </c>
      <c r="K30" s="484"/>
      <c r="L30" s="484"/>
      <c r="M30" s="484"/>
      <c r="N30" s="357">
        <f t="shared" si="2"/>
        <v>0</v>
      </c>
    </row>
    <row r="31" spans="1:14" ht="20.100000000000001" customHeight="1" x14ac:dyDescent="0.25">
      <c r="A31" s="125" t="s">
        <v>169</v>
      </c>
      <c r="B31" s="484">
        <v>145.72999999999999</v>
      </c>
      <c r="C31" s="484"/>
      <c r="D31" s="484"/>
      <c r="E31" s="484">
        <v>393.46</v>
      </c>
      <c r="F31" s="484">
        <v>193.89</v>
      </c>
      <c r="G31" s="484">
        <v>137.5</v>
      </c>
      <c r="H31" s="484"/>
      <c r="I31" s="484"/>
      <c r="J31" s="484"/>
      <c r="K31" s="484"/>
      <c r="L31" s="484"/>
      <c r="M31" s="484">
        <v>1124.28</v>
      </c>
      <c r="N31" s="357">
        <f t="shared" si="2"/>
        <v>1994.86</v>
      </c>
    </row>
    <row r="32" spans="1:14" ht="20.100000000000001" customHeight="1" x14ac:dyDescent="0.25">
      <c r="A32" s="125" t="s">
        <v>170</v>
      </c>
      <c r="B32" s="484">
        <v>163656.408</v>
      </c>
      <c r="C32" s="484">
        <v>151030.79499999998</v>
      </c>
      <c r="D32" s="484">
        <v>156803.06199999998</v>
      </c>
      <c r="E32" s="484">
        <v>108327.181</v>
      </c>
      <c r="F32" s="484">
        <v>104093.27</v>
      </c>
      <c r="G32" s="484">
        <v>99906.021000000008</v>
      </c>
      <c r="H32" s="484">
        <v>114372.69500000001</v>
      </c>
      <c r="I32" s="484">
        <v>127081.36599999999</v>
      </c>
      <c r="J32" s="484">
        <v>119969.82399999999</v>
      </c>
      <c r="K32" s="484">
        <v>145596.50999999998</v>
      </c>
      <c r="L32" s="484">
        <v>147727.74399999998</v>
      </c>
      <c r="M32" s="484">
        <v>146926.402</v>
      </c>
      <c r="N32" s="357">
        <f t="shared" si="2"/>
        <v>1585491.2779999999</v>
      </c>
    </row>
    <row r="33" spans="1:14" ht="20.100000000000001" customHeight="1" x14ac:dyDescent="0.25">
      <c r="A33" s="125" t="s">
        <v>306</v>
      </c>
      <c r="B33" s="484">
        <v>0</v>
      </c>
      <c r="C33" s="484">
        <v>0</v>
      </c>
      <c r="D33" s="484">
        <v>0</v>
      </c>
      <c r="E33" s="484">
        <v>0</v>
      </c>
      <c r="F33" s="484">
        <v>0</v>
      </c>
      <c r="G33" s="484">
        <v>0</v>
      </c>
      <c r="H33" s="484">
        <v>0</v>
      </c>
      <c r="I33" s="484">
        <v>0</v>
      </c>
      <c r="J33" s="484">
        <v>0</v>
      </c>
      <c r="K33" s="484"/>
      <c r="L33" s="484"/>
      <c r="M33" s="484"/>
      <c r="N33" s="357">
        <f t="shared" si="2"/>
        <v>0</v>
      </c>
    </row>
    <row r="34" spans="1:14" ht="20.100000000000001" customHeight="1" x14ac:dyDescent="0.25">
      <c r="A34" s="125" t="s">
        <v>307</v>
      </c>
      <c r="B34" s="484">
        <v>0</v>
      </c>
      <c r="C34" s="484">
        <v>0</v>
      </c>
      <c r="D34" s="484">
        <v>0</v>
      </c>
      <c r="E34" s="484">
        <v>0</v>
      </c>
      <c r="F34" s="484">
        <v>0</v>
      </c>
      <c r="G34" s="484">
        <v>0</v>
      </c>
      <c r="H34" s="484">
        <v>0</v>
      </c>
      <c r="I34" s="484">
        <v>0</v>
      </c>
      <c r="J34" s="484">
        <v>0</v>
      </c>
      <c r="K34" s="484"/>
      <c r="L34" s="484"/>
      <c r="M34" s="484"/>
      <c r="N34" s="357">
        <f t="shared" si="2"/>
        <v>0</v>
      </c>
    </row>
    <row r="35" spans="1:14" ht="20.100000000000001" customHeight="1" x14ac:dyDescent="0.25">
      <c r="A35" s="125" t="s">
        <v>177</v>
      </c>
      <c r="B35" s="484"/>
      <c r="C35" s="484"/>
      <c r="D35" s="484">
        <v>30</v>
      </c>
      <c r="E35" s="484">
        <v>1809.39</v>
      </c>
      <c r="F35" s="484">
        <v>6153.81</v>
      </c>
      <c r="G35" s="484">
        <v>5483.25</v>
      </c>
      <c r="H35" s="484">
        <v>6103.19</v>
      </c>
      <c r="I35" s="484">
        <v>6572.13</v>
      </c>
      <c r="J35" s="484">
        <v>4310.7500000000009</v>
      </c>
      <c r="K35" s="484">
        <v>39.29</v>
      </c>
      <c r="L35" s="484">
        <v>7.0000000000000007E-2</v>
      </c>
      <c r="M35" s="484">
        <v>129</v>
      </c>
      <c r="N35" s="357">
        <f t="shared" si="2"/>
        <v>30630.880000000001</v>
      </c>
    </row>
    <row r="36" spans="1:14" ht="20.100000000000001" customHeight="1" x14ac:dyDescent="0.25">
      <c r="A36" s="125" t="s">
        <v>398</v>
      </c>
      <c r="B36" s="484">
        <v>0</v>
      </c>
      <c r="C36" s="484">
        <v>0</v>
      </c>
      <c r="D36" s="484">
        <v>0</v>
      </c>
      <c r="E36" s="484">
        <v>0</v>
      </c>
      <c r="F36" s="484">
        <v>0</v>
      </c>
      <c r="G36" s="484">
        <v>0</v>
      </c>
      <c r="H36" s="484">
        <v>0</v>
      </c>
      <c r="I36" s="484">
        <v>0</v>
      </c>
      <c r="J36" s="484">
        <v>0</v>
      </c>
      <c r="K36" s="484">
        <v>0</v>
      </c>
      <c r="L36" s="484">
        <v>0</v>
      </c>
      <c r="M36" s="484">
        <v>0</v>
      </c>
      <c r="N36" s="357">
        <f t="shared" si="2"/>
        <v>0</v>
      </c>
    </row>
    <row r="37" spans="1:14" ht="20.25" customHeight="1" x14ac:dyDescent="0.25">
      <c r="A37" s="234" t="s">
        <v>15</v>
      </c>
      <c r="B37" s="358">
        <f>SUM(B23:B36)</f>
        <v>460556.75799999997</v>
      </c>
      <c r="C37" s="358">
        <f t="shared" ref="C37:M37" si="3">SUM(C23:C36)</f>
        <v>419846.55499999999</v>
      </c>
      <c r="D37" s="358">
        <f t="shared" si="3"/>
        <v>383924.00199999998</v>
      </c>
      <c r="E37" s="358">
        <f t="shared" si="3"/>
        <v>224017.90100000001</v>
      </c>
      <c r="F37" s="358">
        <f t="shared" si="3"/>
        <v>234193.66</v>
      </c>
      <c r="G37" s="358">
        <f t="shared" si="3"/>
        <v>233281.731</v>
      </c>
      <c r="H37" s="358">
        <f t="shared" si="3"/>
        <v>261030.47499999998</v>
      </c>
      <c r="I37" s="358">
        <f t="shared" si="3"/>
        <v>297913.64600000001</v>
      </c>
      <c r="J37" s="358">
        <f t="shared" si="3"/>
        <v>296633.91399999999</v>
      </c>
      <c r="K37" s="358">
        <f t="shared" si="3"/>
        <v>352430.58999999997</v>
      </c>
      <c r="L37" s="358">
        <f t="shared" si="3"/>
        <v>368840.35399999999</v>
      </c>
      <c r="M37" s="358">
        <f t="shared" si="3"/>
        <v>376769.86200000002</v>
      </c>
      <c r="N37" s="357">
        <f t="shared" si="2"/>
        <v>3909439.4479999999</v>
      </c>
    </row>
    <row r="38" spans="1:14" x14ac:dyDescent="0.25"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</row>
  </sheetData>
  <pageMargins left="0.7" right="0.7" top="0.75" bottom="0.75" header="0.3" footer="0.3"/>
  <pageSetup paperSize="14" scale="71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6">
    <pageSetUpPr fitToPage="1"/>
  </sheetPr>
  <dimension ref="A1:N22"/>
  <sheetViews>
    <sheetView zoomScale="84" zoomScaleNormal="84" workbookViewId="0">
      <selection activeCell="M39" sqref="M39"/>
    </sheetView>
  </sheetViews>
  <sheetFormatPr baseColWidth="10" defaultRowHeight="13.5" x14ac:dyDescent="0.25"/>
  <cols>
    <col min="1" max="1" width="36.5703125" style="8" customWidth="1"/>
    <col min="2" max="2" width="17.42578125" style="8" customWidth="1"/>
    <col min="3" max="3" width="15.140625" style="8" customWidth="1"/>
    <col min="4" max="4" width="15.7109375" style="8" customWidth="1"/>
    <col min="5" max="5" width="14.85546875" style="8" customWidth="1"/>
    <col min="6" max="6" width="16.140625" style="8" customWidth="1"/>
    <col min="7" max="7" width="16.7109375" style="8" customWidth="1"/>
    <col min="8" max="8" width="16.42578125" style="8" customWidth="1"/>
    <col min="9" max="9" width="14.7109375" style="8" customWidth="1"/>
    <col min="10" max="10" width="16.140625" style="8" customWidth="1"/>
    <col min="11" max="11" width="15.140625" style="8" customWidth="1"/>
    <col min="12" max="12" width="14.7109375" style="8" customWidth="1"/>
    <col min="13" max="13" width="15" style="8" customWidth="1"/>
    <col min="14" max="14" width="18" style="8" customWidth="1"/>
    <col min="15" max="16384" width="11.42578125" style="8"/>
  </cols>
  <sheetData>
    <row r="1" spans="1:14" x14ac:dyDescent="0.25">
      <c r="A1" s="20" t="s">
        <v>484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1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0.100000000000001" customHeight="1" x14ac:dyDescent="0.25">
      <c r="A3" s="117" t="s">
        <v>123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ht="20.100000000000001" customHeight="1" x14ac:dyDescent="0.25">
      <c r="A4" s="35" t="s">
        <v>101</v>
      </c>
      <c r="B4" s="35" t="s">
        <v>2</v>
      </c>
      <c r="C4" s="35" t="s">
        <v>3</v>
      </c>
      <c r="D4" s="35" t="s">
        <v>4</v>
      </c>
      <c r="E4" s="35" t="s">
        <v>5</v>
      </c>
      <c r="F4" s="35" t="s">
        <v>6</v>
      </c>
      <c r="G4" s="35" t="s">
        <v>7</v>
      </c>
      <c r="H4" s="35" t="s">
        <v>8</v>
      </c>
      <c r="I4" s="35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5" t="s">
        <v>22</v>
      </c>
    </row>
    <row r="5" spans="1:14" ht="20.100000000000001" customHeight="1" x14ac:dyDescent="0.25">
      <c r="A5" s="125" t="s">
        <v>162</v>
      </c>
      <c r="B5" s="350">
        <v>263795.71399999992</v>
      </c>
      <c r="C5" s="350">
        <v>263517.18699999998</v>
      </c>
      <c r="D5" s="350">
        <v>214064.71</v>
      </c>
      <c r="E5" s="350">
        <v>142643.44</v>
      </c>
      <c r="F5" s="350">
        <v>152791.42299999998</v>
      </c>
      <c r="G5" s="350">
        <v>142666.81700000001</v>
      </c>
      <c r="H5" s="350">
        <v>156898.15800000005</v>
      </c>
      <c r="I5" s="350">
        <v>190264.40900000007</v>
      </c>
      <c r="J5" s="350">
        <v>188178.67799999993</v>
      </c>
      <c r="K5" s="350">
        <v>221651.46300000002</v>
      </c>
      <c r="L5" s="350">
        <v>236448.36500000005</v>
      </c>
      <c r="M5" s="350">
        <v>259303.46300000002</v>
      </c>
      <c r="N5" s="357">
        <f>SUM(B5:M5)</f>
        <v>2432223.8269999996</v>
      </c>
    </row>
    <row r="6" spans="1:14" ht="20.100000000000001" customHeight="1" x14ac:dyDescent="0.25">
      <c r="A6" s="125" t="s">
        <v>163</v>
      </c>
      <c r="B6" s="350">
        <v>122896.54000000001</v>
      </c>
      <c r="C6" s="350">
        <v>119250.72999999998</v>
      </c>
      <c r="D6" s="350">
        <v>94549.350000000049</v>
      </c>
      <c r="E6" s="350">
        <v>57008.810000000019</v>
      </c>
      <c r="F6" s="350">
        <v>60921.709999999985</v>
      </c>
      <c r="G6" s="350">
        <v>57033.689999999988</v>
      </c>
      <c r="H6" s="350">
        <v>63524.679999999993</v>
      </c>
      <c r="I6" s="350">
        <v>82400.160000000018</v>
      </c>
      <c r="J6" s="350">
        <v>83953.249999999985</v>
      </c>
      <c r="K6" s="350">
        <v>100801.11000000002</v>
      </c>
      <c r="L6" s="350">
        <v>107144.75000000001</v>
      </c>
      <c r="M6" s="350">
        <v>116620.00000000001</v>
      </c>
      <c r="N6" s="357">
        <f t="shared" ref="N6:N19" si="0">SUM(B6:M6)</f>
        <v>1066104.78</v>
      </c>
    </row>
    <row r="7" spans="1:14" ht="20.100000000000001" customHeight="1" x14ac:dyDescent="0.25">
      <c r="A7" s="125" t="s">
        <v>164</v>
      </c>
      <c r="B7" s="350">
        <v>41934.156000000003</v>
      </c>
      <c r="C7" s="350">
        <v>43058.258000000016</v>
      </c>
      <c r="D7" s="350">
        <v>32371.233999999982</v>
      </c>
      <c r="E7" s="350">
        <v>19553.235000000004</v>
      </c>
      <c r="F7" s="350">
        <v>22768.574000000004</v>
      </c>
      <c r="G7" s="350">
        <v>21607.849000000002</v>
      </c>
      <c r="H7" s="350">
        <v>25117.061000000005</v>
      </c>
      <c r="I7" s="350">
        <v>34381.313000000016</v>
      </c>
      <c r="J7" s="350">
        <v>37151.460000000014</v>
      </c>
      <c r="K7" s="350">
        <v>44731.127000000008</v>
      </c>
      <c r="L7" s="350">
        <v>46412.581000000006</v>
      </c>
      <c r="M7" s="350">
        <v>60411.692000000025</v>
      </c>
      <c r="N7" s="357">
        <f t="shared" si="0"/>
        <v>429498.54000000004</v>
      </c>
    </row>
    <row r="8" spans="1:14" ht="20.100000000000001" customHeight="1" x14ac:dyDescent="0.25">
      <c r="A8" s="125" t="s">
        <v>186</v>
      </c>
      <c r="B8" s="350">
        <v>604.18000000000006</v>
      </c>
      <c r="C8" s="350">
        <v>595.08000000000004</v>
      </c>
      <c r="D8" s="350">
        <v>433.12</v>
      </c>
      <c r="E8" s="350">
        <v>222.35999999999999</v>
      </c>
      <c r="F8" s="350">
        <v>184.89999999999998</v>
      </c>
      <c r="G8" s="350">
        <v>180.7</v>
      </c>
      <c r="H8" s="350">
        <v>199.52000000000004</v>
      </c>
      <c r="I8" s="350">
        <v>263.43000000000006</v>
      </c>
      <c r="J8" s="350">
        <v>291.48</v>
      </c>
      <c r="K8" s="350">
        <v>376.35999999999996</v>
      </c>
      <c r="L8" s="350">
        <v>300.84000000000003</v>
      </c>
      <c r="M8" s="350">
        <v>581.40000000000009</v>
      </c>
      <c r="N8" s="357">
        <f t="shared" si="0"/>
        <v>4233.3700000000008</v>
      </c>
    </row>
    <row r="9" spans="1:14" ht="20.100000000000001" customHeight="1" x14ac:dyDescent="0.25">
      <c r="A9" s="125" t="s">
        <v>165</v>
      </c>
      <c r="B9" s="350">
        <v>165152.08599999998</v>
      </c>
      <c r="C9" s="350">
        <v>149858.23100000003</v>
      </c>
      <c r="D9" s="350">
        <v>109028.65500000001</v>
      </c>
      <c r="E9" s="350">
        <v>36373.56</v>
      </c>
      <c r="F9" s="350">
        <v>43165.911000000007</v>
      </c>
      <c r="G9" s="350">
        <v>37603.532999999996</v>
      </c>
      <c r="H9" s="350">
        <v>39428.230000000003</v>
      </c>
      <c r="I9" s="350">
        <v>42708.24500000001</v>
      </c>
      <c r="J9" s="350">
        <v>52154.356</v>
      </c>
      <c r="K9" s="350">
        <v>67624.217000000004</v>
      </c>
      <c r="L9" s="350">
        <v>74808.418000000005</v>
      </c>
      <c r="M9" s="350">
        <v>81918.111999999994</v>
      </c>
      <c r="N9" s="357">
        <f t="shared" si="0"/>
        <v>899823.554</v>
      </c>
    </row>
    <row r="10" spans="1:14" ht="20.100000000000001" customHeight="1" x14ac:dyDescent="0.25">
      <c r="A10" s="125" t="s">
        <v>166</v>
      </c>
      <c r="B10" s="350">
        <v>582.69000000000005</v>
      </c>
      <c r="C10" s="350">
        <v>809.15999999999974</v>
      </c>
      <c r="D10" s="350">
        <v>2657.79</v>
      </c>
      <c r="E10" s="350">
        <v>6393.1870000000008</v>
      </c>
      <c r="F10" s="350">
        <v>18623.841000000008</v>
      </c>
      <c r="G10" s="350">
        <v>45055.414999999994</v>
      </c>
      <c r="H10" s="350">
        <v>42847.636000000013</v>
      </c>
      <c r="I10" s="350">
        <v>32049.638999999999</v>
      </c>
      <c r="J10" s="350">
        <v>13089.664000000001</v>
      </c>
      <c r="K10" s="350">
        <v>4581.33</v>
      </c>
      <c r="L10" s="350">
        <v>1657.1999999999998</v>
      </c>
      <c r="M10" s="350">
        <v>1117.93</v>
      </c>
      <c r="N10" s="357">
        <f t="shared" si="0"/>
        <v>169465.48199999999</v>
      </c>
    </row>
    <row r="11" spans="1:14" ht="20.100000000000001" customHeight="1" x14ac:dyDescent="0.25">
      <c r="A11" s="125" t="s">
        <v>167</v>
      </c>
      <c r="B11" s="350">
        <v>20764.946</v>
      </c>
      <c r="C11" s="350">
        <v>22736.270000000004</v>
      </c>
      <c r="D11" s="350">
        <v>17417.22</v>
      </c>
      <c r="E11" s="350">
        <v>5897.3599999999988</v>
      </c>
      <c r="F11" s="350">
        <v>4714.5399999999991</v>
      </c>
      <c r="G11" s="350">
        <v>5539.619999999999</v>
      </c>
      <c r="H11" s="350">
        <v>3097.07</v>
      </c>
      <c r="I11" s="350">
        <v>7377.42</v>
      </c>
      <c r="J11" s="350">
        <v>8465.1</v>
      </c>
      <c r="K11" s="350">
        <v>11134.119999999999</v>
      </c>
      <c r="L11" s="350">
        <v>15663.560000000001</v>
      </c>
      <c r="M11" s="350">
        <v>18105.679999999997</v>
      </c>
      <c r="N11" s="357">
        <f t="shared" si="0"/>
        <v>140912.90599999999</v>
      </c>
    </row>
    <row r="12" spans="1:14" ht="20.100000000000001" customHeight="1" x14ac:dyDescent="0.25">
      <c r="A12" s="125" t="s">
        <v>168</v>
      </c>
      <c r="B12" s="350">
        <v>359.3</v>
      </c>
      <c r="C12" s="350">
        <v>290.23</v>
      </c>
      <c r="D12" s="350">
        <v>224.62</v>
      </c>
      <c r="E12" s="350">
        <v>185.39</v>
      </c>
      <c r="F12" s="350">
        <v>144.44</v>
      </c>
      <c r="G12" s="350">
        <v>276.66000000000003</v>
      </c>
      <c r="H12" s="350">
        <v>214.52</v>
      </c>
      <c r="I12" s="350">
        <v>159.82</v>
      </c>
      <c r="J12" s="350">
        <v>239.64</v>
      </c>
      <c r="K12" s="350">
        <v>370.31</v>
      </c>
      <c r="L12" s="350">
        <v>424.87</v>
      </c>
      <c r="M12" s="350">
        <v>402.42</v>
      </c>
      <c r="N12" s="357">
        <f t="shared" si="0"/>
        <v>3292.22</v>
      </c>
    </row>
    <row r="13" spans="1:14" ht="20.100000000000001" customHeight="1" x14ac:dyDescent="0.25">
      <c r="A13" s="125" t="s">
        <v>169</v>
      </c>
      <c r="B13" s="350">
        <v>32010.77</v>
      </c>
      <c r="C13" s="350">
        <v>31020.47</v>
      </c>
      <c r="D13" s="350">
        <v>40714.21</v>
      </c>
      <c r="E13" s="350">
        <v>46166.110000000008</v>
      </c>
      <c r="F13" s="350">
        <v>42592.01</v>
      </c>
      <c r="G13" s="350">
        <v>44825.58</v>
      </c>
      <c r="H13" s="350">
        <v>44486.12</v>
      </c>
      <c r="I13" s="350">
        <v>42279.94</v>
      </c>
      <c r="J13" s="350">
        <v>35426.86</v>
      </c>
      <c r="K13" s="350">
        <v>36410.83</v>
      </c>
      <c r="L13" s="350">
        <v>36884.519999999997</v>
      </c>
      <c r="M13" s="350">
        <v>38271.11</v>
      </c>
      <c r="N13" s="357">
        <f t="shared" si="0"/>
        <v>471088.53</v>
      </c>
    </row>
    <row r="14" spans="1:14" ht="20.100000000000001" customHeight="1" x14ac:dyDescent="0.25">
      <c r="A14" s="125" t="s">
        <v>170</v>
      </c>
      <c r="B14" s="350">
        <v>420433.15899999993</v>
      </c>
      <c r="C14" s="350">
        <v>404237.83400000003</v>
      </c>
      <c r="D14" s="350">
        <v>394995.12599999999</v>
      </c>
      <c r="E14" s="350">
        <v>289020.67</v>
      </c>
      <c r="F14" s="350">
        <v>289325.09000000003</v>
      </c>
      <c r="G14" s="350">
        <v>286542.99300000013</v>
      </c>
      <c r="H14" s="350">
        <v>308059.54000000004</v>
      </c>
      <c r="I14" s="350">
        <v>328265.09899999999</v>
      </c>
      <c r="J14" s="350">
        <v>323878.32299999992</v>
      </c>
      <c r="K14" s="350">
        <v>376530.61600000004</v>
      </c>
      <c r="L14" s="350">
        <v>381132.69900000008</v>
      </c>
      <c r="M14" s="350">
        <v>393698.80300000007</v>
      </c>
      <c r="N14" s="357">
        <f t="shared" si="0"/>
        <v>4196119.9519999996</v>
      </c>
    </row>
    <row r="15" spans="1:14" ht="20.100000000000001" customHeight="1" x14ac:dyDescent="0.25">
      <c r="A15" s="125" t="s">
        <v>306</v>
      </c>
      <c r="B15" s="350">
        <v>448842.7209999999</v>
      </c>
      <c r="C15" s="350">
        <v>429947.90500000003</v>
      </c>
      <c r="D15" s="350">
        <v>445153.49400000006</v>
      </c>
      <c r="E15" s="350">
        <v>367676.69800000015</v>
      </c>
      <c r="F15" s="350">
        <v>394355.80800000002</v>
      </c>
      <c r="G15" s="350">
        <v>392550.67</v>
      </c>
      <c r="H15" s="350">
        <v>385515.42200000002</v>
      </c>
      <c r="I15" s="350">
        <v>396838.18400000001</v>
      </c>
      <c r="J15" s="350">
        <v>382478.05500000011</v>
      </c>
      <c r="K15" s="350">
        <v>438650.89300000004</v>
      </c>
      <c r="L15" s="350">
        <v>428684.34600000002</v>
      </c>
      <c r="M15" s="350">
        <v>463875.20499999996</v>
      </c>
      <c r="N15" s="357">
        <f t="shared" si="0"/>
        <v>4974569.4010000005</v>
      </c>
    </row>
    <row r="16" spans="1:14" ht="20.100000000000001" customHeight="1" x14ac:dyDescent="0.25">
      <c r="A16" s="125" t="s">
        <v>307</v>
      </c>
      <c r="B16" s="350">
        <v>0</v>
      </c>
      <c r="C16" s="350">
        <v>0</v>
      </c>
      <c r="D16" s="350">
        <v>0</v>
      </c>
      <c r="E16" s="350">
        <v>0</v>
      </c>
      <c r="F16" s="350">
        <v>0</v>
      </c>
      <c r="G16" s="350">
        <v>0</v>
      </c>
      <c r="H16" s="350">
        <v>0</v>
      </c>
      <c r="I16" s="350">
        <v>0</v>
      </c>
      <c r="J16" s="350">
        <v>0</v>
      </c>
      <c r="K16" s="350"/>
      <c r="L16" s="350"/>
      <c r="M16" s="350"/>
      <c r="N16" s="357">
        <f t="shared" si="0"/>
        <v>0</v>
      </c>
    </row>
    <row r="17" spans="1:14" ht="20.100000000000001" customHeight="1" x14ac:dyDescent="0.25">
      <c r="A17" s="125" t="s">
        <v>177</v>
      </c>
      <c r="B17" s="350">
        <v>2624.2049999999995</v>
      </c>
      <c r="C17" s="350">
        <v>2697.9180000000001</v>
      </c>
      <c r="D17" s="350">
        <v>2376.1600000000003</v>
      </c>
      <c r="E17" s="350">
        <v>3034.79</v>
      </c>
      <c r="F17" s="350">
        <v>11491.750000000002</v>
      </c>
      <c r="G17" s="350">
        <v>11622.71</v>
      </c>
      <c r="H17" s="350">
        <v>12742.699999999999</v>
      </c>
      <c r="I17" s="350">
        <v>18030.88</v>
      </c>
      <c r="J17" s="350">
        <v>18211.05</v>
      </c>
      <c r="K17" s="350">
        <v>9169.5700000000015</v>
      </c>
      <c r="L17" s="350">
        <v>4042.84</v>
      </c>
      <c r="M17" s="350">
        <v>4307.5300000000007</v>
      </c>
      <c r="N17" s="357">
        <f t="shared" si="0"/>
        <v>100352.103</v>
      </c>
    </row>
    <row r="18" spans="1:14" ht="20.100000000000001" customHeight="1" x14ac:dyDescent="0.25">
      <c r="A18" s="125" t="s">
        <v>398</v>
      </c>
      <c r="B18" s="350">
        <v>3467.5170000000003</v>
      </c>
      <c r="C18" s="350">
        <v>3035.692</v>
      </c>
      <c r="D18" s="350">
        <v>2647.1329999999998</v>
      </c>
      <c r="E18" s="350">
        <v>400.85</v>
      </c>
      <c r="F18" s="350">
        <v>3023.652</v>
      </c>
      <c r="G18" s="350">
        <v>1434.173</v>
      </c>
      <c r="H18" s="350">
        <v>531.56100000000004</v>
      </c>
      <c r="I18" s="350">
        <v>173.03399999999999</v>
      </c>
      <c r="J18" s="350">
        <v>527.78200000000004</v>
      </c>
      <c r="K18" s="350">
        <v>1616.482</v>
      </c>
      <c r="L18" s="350">
        <v>1101.1980000000001</v>
      </c>
      <c r="M18" s="350">
        <v>778.19299999999998</v>
      </c>
      <c r="N18" s="357">
        <f t="shared" si="0"/>
        <v>18737.267</v>
      </c>
    </row>
    <row r="19" spans="1:14" ht="20.100000000000001" customHeight="1" x14ac:dyDescent="0.25">
      <c r="A19" s="234" t="s">
        <v>15</v>
      </c>
      <c r="B19" s="356">
        <f>SUM(B5:B18)</f>
        <v>1523467.9839999999</v>
      </c>
      <c r="C19" s="356">
        <f t="shared" ref="C19:M19" si="1">SUM(C5:C18)</f>
        <v>1471054.9650000001</v>
      </c>
      <c r="D19" s="356">
        <f t="shared" si="1"/>
        <v>1356632.8219999999</v>
      </c>
      <c r="E19" s="356">
        <f t="shared" si="1"/>
        <v>974576.46000000008</v>
      </c>
      <c r="F19" s="356">
        <f t="shared" si="1"/>
        <v>1044103.649</v>
      </c>
      <c r="G19" s="356">
        <f t="shared" si="1"/>
        <v>1046940.4099999999</v>
      </c>
      <c r="H19" s="356">
        <f t="shared" si="1"/>
        <v>1082662.2180000001</v>
      </c>
      <c r="I19" s="356">
        <f t="shared" si="1"/>
        <v>1175191.5729999999</v>
      </c>
      <c r="J19" s="356">
        <f t="shared" si="1"/>
        <v>1144045.6979999999</v>
      </c>
      <c r="K19" s="356">
        <f t="shared" si="1"/>
        <v>1313648.4280000003</v>
      </c>
      <c r="L19" s="356">
        <f t="shared" si="1"/>
        <v>1334706.1870000004</v>
      </c>
      <c r="M19" s="356">
        <f t="shared" si="1"/>
        <v>1439391.5380000002</v>
      </c>
      <c r="N19" s="357">
        <f t="shared" si="0"/>
        <v>14906421.932</v>
      </c>
    </row>
    <row r="20" spans="1:14" ht="20.100000000000001" customHeight="1" x14ac:dyDescent="0.25">
      <c r="A20" s="11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</row>
    <row r="22" spans="1:14" ht="20.2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29"/>
    </row>
  </sheetData>
  <pageMargins left="0.7" right="0.7" top="0.75" bottom="0.75" header="0.3" footer="0.3"/>
  <pageSetup paperSize="14" scale="63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7">
    <pageSetUpPr fitToPage="1"/>
  </sheetPr>
  <dimension ref="A1:O37"/>
  <sheetViews>
    <sheetView zoomScale="75" zoomScaleNormal="75" workbookViewId="0">
      <selection activeCell="M39" sqref="M39"/>
    </sheetView>
  </sheetViews>
  <sheetFormatPr baseColWidth="10" defaultRowHeight="13.5" x14ac:dyDescent="0.25"/>
  <cols>
    <col min="1" max="1" width="43.7109375" style="8" customWidth="1"/>
    <col min="2" max="2" width="13.42578125" style="8" customWidth="1"/>
    <col min="3" max="3" width="15.5703125" style="8" customWidth="1"/>
    <col min="4" max="4" width="16.42578125" style="8" customWidth="1"/>
    <col min="5" max="5" width="20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2.28515625" style="8" customWidth="1"/>
    <col min="15" max="16384" width="11.42578125" style="8"/>
  </cols>
  <sheetData>
    <row r="1" spans="1:15" x14ac:dyDescent="0.25">
      <c r="A1" s="32" t="s">
        <v>473</v>
      </c>
      <c r="B1" s="12"/>
      <c r="C1" s="12"/>
      <c r="D1" s="12"/>
      <c r="E1" s="12"/>
      <c r="F1" s="12"/>
      <c r="I1" s="28"/>
      <c r="J1" s="28"/>
      <c r="K1" s="28"/>
      <c r="L1" s="28"/>
      <c r="M1" s="28"/>
      <c r="N1" s="28"/>
      <c r="O1" s="28"/>
    </row>
    <row r="2" spans="1:15" x14ac:dyDescent="0.25">
      <c r="A2" s="12"/>
      <c r="B2" s="12"/>
      <c r="C2" s="12"/>
      <c r="D2" s="12"/>
      <c r="E2" s="12"/>
      <c r="F2" s="12"/>
      <c r="I2" s="28"/>
      <c r="J2" s="28"/>
      <c r="K2" s="28"/>
      <c r="L2" s="28"/>
      <c r="M2" s="28"/>
      <c r="N2" s="28"/>
      <c r="O2" s="28"/>
    </row>
    <row r="3" spans="1:15" ht="15" customHeight="1" x14ac:dyDescent="0.25">
      <c r="A3" s="12" t="s">
        <v>318</v>
      </c>
      <c r="B3" s="12"/>
      <c r="C3" s="12"/>
      <c r="D3" s="12"/>
      <c r="E3" s="12"/>
      <c r="F3" s="12"/>
      <c r="I3" s="28"/>
      <c r="J3" s="28"/>
      <c r="K3" s="28"/>
      <c r="L3" s="28"/>
      <c r="M3" s="28"/>
      <c r="N3" s="28"/>
      <c r="O3" s="28"/>
    </row>
    <row r="4" spans="1:15" ht="15" customHeight="1" x14ac:dyDescent="0.25">
      <c r="A4" s="12"/>
      <c r="B4" s="12"/>
      <c r="C4" s="12"/>
      <c r="D4" s="12"/>
      <c r="E4" s="12"/>
      <c r="F4" s="12"/>
      <c r="I4" s="28"/>
      <c r="J4" s="28"/>
      <c r="K4" s="28"/>
      <c r="L4" s="28"/>
      <c r="M4" s="28"/>
      <c r="N4" s="28"/>
      <c r="O4" s="28"/>
    </row>
    <row r="5" spans="1:15" ht="15" customHeight="1" x14ac:dyDescent="0.25">
      <c r="A5" s="12"/>
      <c r="B5" s="12"/>
      <c r="C5" s="12"/>
      <c r="D5" s="12"/>
      <c r="E5" s="12"/>
      <c r="F5" s="12"/>
      <c r="I5" s="28"/>
      <c r="J5" s="28"/>
      <c r="K5" s="28"/>
      <c r="L5" s="28"/>
      <c r="M5" s="28"/>
      <c r="N5" s="28"/>
      <c r="O5" s="28"/>
    </row>
    <row r="6" spans="1:15" ht="15" customHeight="1" x14ac:dyDescent="0.25">
      <c r="A6" s="235" t="s">
        <v>122</v>
      </c>
      <c r="B6" s="236" t="s">
        <v>1</v>
      </c>
      <c r="C6" s="235" t="s">
        <v>121</v>
      </c>
      <c r="D6" s="235" t="s">
        <v>16</v>
      </c>
      <c r="E6" s="235" t="s">
        <v>22</v>
      </c>
      <c r="F6" s="12"/>
      <c r="I6" s="28"/>
      <c r="J6" s="28"/>
      <c r="K6" s="28"/>
      <c r="L6" s="28"/>
      <c r="M6" s="28"/>
      <c r="N6" s="28"/>
      <c r="O6" s="28"/>
    </row>
    <row r="7" spans="1:15" ht="15" customHeight="1" x14ac:dyDescent="0.25">
      <c r="A7" s="237"/>
      <c r="B7" s="238" t="s">
        <v>33</v>
      </c>
      <c r="C7" s="239" t="s">
        <v>34</v>
      </c>
      <c r="D7" s="239" t="s">
        <v>67</v>
      </c>
      <c r="E7" s="240"/>
      <c r="F7" s="12"/>
      <c r="I7" s="28"/>
      <c r="J7" s="28"/>
      <c r="K7" s="28"/>
      <c r="L7" s="28"/>
      <c r="M7" s="28"/>
      <c r="N7" s="28"/>
      <c r="O7" s="28"/>
    </row>
    <row r="8" spans="1:15" ht="15" customHeight="1" x14ac:dyDescent="0.25">
      <c r="A8" s="115" t="s">
        <v>191</v>
      </c>
      <c r="B8" s="359">
        <f>+'36'!B17</f>
        <v>8187.7640000000001</v>
      </c>
      <c r="C8" s="359">
        <f>+'36'!C17</f>
        <v>8277.9149539999999</v>
      </c>
      <c r="D8" s="359">
        <f>+'36'!D17</f>
        <v>0</v>
      </c>
      <c r="E8" s="353">
        <f t="shared" ref="E8:E15" si="0">SUM(B8:D8)</f>
        <v>16465.678953999999</v>
      </c>
      <c r="F8" s="12"/>
      <c r="H8" s="27"/>
      <c r="I8" s="218"/>
      <c r="J8" s="135"/>
      <c r="K8" s="135"/>
      <c r="L8" s="135"/>
      <c r="M8" s="28"/>
      <c r="N8" s="28"/>
      <c r="O8" s="28"/>
    </row>
    <row r="9" spans="1:15" ht="15" customHeight="1" x14ac:dyDescent="0.25">
      <c r="A9" s="115" t="s">
        <v>192</v>
      </c>
      <c r="B9" s="359">
        <f>+'36'!B34</f>
        <v>11040.318010000001</v>
      </c>
      <c r="C9" s="359">
        <f>+'36'!C34</f>
        <v>6032.7989980000011</v>
      </c>
      <c r="D9" s="359">
        <f>+'36'!D34</f>
        <v>0</v>
      </c>
      <c r="E9" s="353">
        <f t="shared" si="0"/>
        <v>17073.117008000001</v>
      </c>
      <c r="F9" s="12"/>
      <c r="H9" s="27"/>
      <c r="I9" s="218"/>
      <c r="J9" s="135"/>
      <c r="K9" s="135"/>
      <c r="L9" s="135"/>
      <c r="M9" s="28"/>
      <c r="N9" s="28"/>
      <c r="O9" s="28"/>
    </row>
    <row r="10" spans="1:15" ht="15" customHeight="1" x14ac:dyDescent="0.25">
      <c r="A10" s="115" t="s">
        <v>193</v>
      </c>
      <c r="B10" s="359">
        <f>+'37'!B17</f>
        <v>24968.714359999998</v>
      </c>
      <c r="C10" s="359">
        <f>+'37'!C17</f>
        <v>21477.934514999997</v>
      </c>
      <c r="D10" s="359">
        <f>+'37'!D17</f>
        <v>0</v>
      </c>
      <c r="E10" s="353">
        <f t="shared" si="0"/>
        <v>46446.648874999999</v>
      </c>
      <c r="F10" s="12"/>
      <c r="H10" s="27"/>
      <c r="I10" s="218"/>
      <c r="J10" s="135"/>
      <c r="K10" s="135"/>
      <c r="L10" s="135"/>
      <c r="M10" s="28"/>
      <c r="N10" s="28"/>
      <c r="O10" s="28"/>
    </row>
    <row r="11" spans="1:15" ht="15" customHeight="1" x14ac:dyDescent="0.25">
      <c r="A11" s="115" t="s">
        <v>194</v>
      </c>
      <c r="B11" s="359">
        <f>+'37'!B34</f>
        <v>14927.654999999999</v>
      </c>
      <c r="C11" s="359">
        <f>+'37'!C34</f>
        <v>5308.7554659999996</v>
      </c>
      <c r="D11" s="359">
        <f>+'37'!D34</f>
        <v>0</v>
      </c>
      <c r="E11" s="353">
        <f t="shared" si="0"/>
        <v>20236.410465999998</v>
      </c>
      <c r="F11" s="12"/>
      <c r="H11" s="27"/>
      <c r="I11" s="218"/>
      <c r="J11" s="135"/>
      <c r="K11" s="135"/>
      <c r="L11" s="135"/>
      <c r="M11" s="28"/>
      <c r="N11" s="28"/>
      <c r="O11" s="28"/>
    </row>
    <row r="12" spans="1:15" ht="15" customHeight="1" x14ac:dyDescent="0.25">
      <c r="A12" s="115" t="s">
        <v>195</v>
      </c>
      <c r="B12" s="359">
        <f>+'38'!B17</f>
        <v>39069.184999999998</v>
      </c>
      <c r="C12" s="359">
        <f>+'38'!C17</f>
        <v>10932.753981999997</v>
      </c>
      <c r="D12" s="359">
        <f>+'38'!D17</f>
        <v>0</v>
      </c>
      <c r="E12" s="353">
        <f t="shared" si="0"/>
        <v>50001.938981999992</v>
      </c>
      <c r="F12" s="12"/>
      <c r="H12" s="27"/>
      <c r="I12" s="218"/>
      <c r="J12" s="135"/>
      <c r="K12" s="135"/>
      <c r="L12" s="135"/>
      <c r="M12" s="28"/>
      <c r="N12" s="28"/>
      <c r="O12" s="28"/>
    </row>
    <row r="13" spans="1:15" ht="15" customHeight="1" x14ac:dyDescent="0.25">
      <c r="A13" s="115" t="s">
        <v>196</v>
      </c>
      <c r="B13" s="359">
        <f>+'38'!B34</f>
        <v>109790.92499999999</v>
      </c>
      <c r="C13" s="359">
        <f>+'38'!C34</f>
        <v>35353.551120000004</v>
      </c>
      <c r="D13" s="359">
        <f>+'38'!D34</f>
        <v>0</v>
      </c>
      <c r="E13" s="353">
        <f t="shared" si="0"/>
        <v>145144.47612000001</v>
      </c>
      <c r="F13" s="12"/>
      <c r="H13" s="27"/>
      <c r="I13" s="218"/>
      <c r="J13" s="135"/>
      <c r="K13" s="135"/>
      <c r="L13" s="135"/>
      <c r="M13" s="28"/>
      <c r="N13" s="28"/>
      <c r="O13" s="28"/>
    </row>
    <row r="14" spans="1:15" ht="15" customHeight="1" x14ac:dyDescent="0.25">
      <c r="A14" s="115" t="s">
        <v>197</v>
      </c>
      <c r="B14" s="359">
        <f>+'39'!B17</f>
        <v>59572.497799999997</v>
      </c>
      <c r="C14" s="359">
        <f>+'39'!C17</f>
        <v>50534.516334</v>
      </c>
      <c r="D14" s="359">
        <f>+'39'!D17</f>
        <v>0</v>
      </c>
      <c r="E14" s="353">
        <f t="shared" si="0"/>
        <v>110107.014134</v>
      </c>
      <c r="F14" s="12"/>
      <c r="H14" s="27"/>
      <c r="I14" s="218"/>
      <c r="J14" s="135"/>
      <c r="K14" s="135"/>
      <c r="L14" s="135"/>
      <c r="M14" s="28"/>
      <c r="N14" s="28"/>
      <c r="O14" s="28"/>
    </row>
    <row r="15" spans="1:15" s="177" customFormat="1" ht="15" customHeight="1" x14ac:dyDescent="0.25">
      <c r="A15" s="179" t="s">
        <v>198</v>
      </c>
      <c r="B15" s="359">
        <f>+'39'!B34</f>
        <v>60017.48719</v>
      </c>
      <c r="C15" s="359">
        <f>+'39'!C34</f>
        <v>38589.783645999996</v>
      </c>
      <c r="D15" s="359">
        <f>+'39'!D34</f>
        <v>0</v>
      </c>
      <c r="E15" s="353">
        <f t="shared" si="0"/>
        <v>98607.270835999996</v>
      </c>
      <c r="F15" s="176"/>
      <c r="H15" s="27"/>
      <c r="I15" s="218"/>
      <c r="J15" s="135"/>
      <c r="K15" s="135"/>
      <c r="L15" s="135"/>
      <c r="M15" s="178"/>
      <c r="N15" s="178"/>
      <c r="O15" s="178"/>
    </row>
    <row r="16" spans="1:15" s="177" customFormat="1" ht="15" customHeight="1" x14ac:dyDescent="0.25">
      <c r="A16" s="179" t="s">
        <v>406</v>
      </c>
      <c r="B16" s="359">
        <f>'40'!B17</f>
        <v>22711.371199999998</v>
      </c>
      <c r="C16" s="359">
        <f>'40'!C17</f>
        <v>9613.5702130000009</v>
      </c>
      <c r="D16" s="359">
        <f>'40'!D17</f>
        <v>0</v>
      </c>
      <c r="E16" s="353">
        <f t="shared" ref="E16:E23" si="1">SUM(B16:D16)</f>
        <v>32324.941413</v>
      </c>
      <c r="F16" s="176"/>
      <c r="H16" s="27"/>
      <c r="I16" s="218"/>
      <c r="J16" s="135"/>
      <c r="K16" s="135"/>
      <c r="L16" s="135"/>
      <c r="M16" s="178"/>
      <c r="N16" s="178"/>
      <c r="O16" s="178"/>
    </row>
    <row r="17" spans="1:15" ht="15" customHeight="1" x14ac:dyDescent="0.25">
      <c r="A17" s="115" t="s">
        <v>199</v>
      </c>
      <c r="B17" s="359">
        <f>'40'!B34</f>
        <v>65312.206699999981</v>
      </c>
      <c r="C17" s="359">
        <f>'40'!C34</f>
        <v>27204.943308999998</v>
      </c>
      <c r="D17" s="359">
        <f>'40'!D34</f>
        <v>0</v>
      </c>
      <c r="E17" s="353">
        <f t="shared" si="1"/>
        <v>92517.150008999975</v>
      </c>
      <c r="F17" s="12"/>
      <c r="H17" s="27"/>
      <c r="I17" s="218"/>
      <c r="J17" s="135"/>
      <c r="K17" s="135"/>
      <c r="L17" s="135"/>
      <c r="M17" s="28"/>
      <c r="N17" s="28"/>
      <c r="O17" s="28"/>
    </row>
    <row r="18" spans="1:15" ht="15" customHeight="1" x14ac:dyDescent="0.25">
      <c r="A18" s="115" t="s">
        <v>200</v>
      </c>
      <c r="B18" s="359">
        <f>'41'!B17</f>
        <v>40286.252500000002</v>
      </c>
      <c r="C18" s="359">
        <f>'41'!C17</f>
        <v>20491.230159000006</v>
      </c>
      <c r="D18" s="359">
        <f>'41'!D17</f>
        <v>0</v>
      </c>
      <c r="E18" s="353">
        <f t="shared" si="1"/>
        <v>60777.482659000008</v>
      </c>
      <c r="F18" s="12"/>
      <c r="H18" s="27"/>
      <c r="I18" s="218"/>
      <c r="J18" s="135"/>
      <c r="K18" s="135"/>
      <c r="L18" s="135"/>
      <c r="M18" s="28"/>
      <c r="N18" s="28"/>
      <c r="O18" s="28"/>
    </row>
    <row r="19" spans="1:15" ht="15" customHeight="1" x14ac:dyDescent="0.25">
      <c r="A19" s="115" t="s">
        <v>201</v>
      </c>
      <c r="B19" s="359">
        <f>'41'!B34</f>
        <v>16587.5805</v>
      </c>
      <c r="C19" s="359">
        <f>'41'!C34</f>
        <v>12601.205607000004</v>
      </c>
      <c r="D19" s="359">
        <f>'41'!D34</f>
        <v>0</v>
      </c>
      <c r="E19" s="353">
        <f t="shared" si="1"/>
        <v>29188.786107000004</v>
      </c>
      <c r="F19" s="12"/>
      <c r="H19" s="27"/>
      <c r="I19" s="218"/>
      <c r="J19" s="135"/>
      <c r="K19" s="135"/>
      <c r="L19" s="135"/>
      <c r="M19" s="28"/>
      <c r="N19" s="28"/>
      <c r="O19" s="28"/>
    </row>
    <row r="20" spans="1:15" ht="15" customHeight="1" x14ac:dyDescent="0.25">
      <c r="A20" s="115" t="s">
        <v>202</v>
      </c>
      <c r="B20" s="359">
        <f>'42_1'!B17</f>
        <v>40249.716180000003</v>
      </c>
      <c r="C20" s="359">
        <f>'42_1'!C17</f>
        <v>34151.931316000002</v>
      </c>
      <c r="D20" s="359">
        <f>'42_1'!D17</f>
        <v>0</v>
      </c>
      <c r="E20" s="353">
        <f t="shared" si="1"/>
        <v>74401.647496000005</v>
      </c>
      <c r="F20" s="12"/>
      <c r="H20" s="27"/>
      <c r="I20" s="218"/>
      <c r="J20" s="135"/>
      <c r="K20" s="135"/>
      <c r="L20" s="135"/>
      <c r="M20" s="28"/>
      <c r="N20" s="28"/>
      <c r="O20" s="28"/>
    </row>
    <row r="21" spans="1:15" ht="15" customHeight="1" x14ac:dyDescent="0.25">
      <c r="A21" s="115" t="s">
        <v>203</v>
      </c>
      <c r="B21" s="359">
        <f>'42_1'!B34</f>
        <v>7621.5330000000013</v>
      </c>
      <c r="C21" s="359">
        <f>'42_1'!C34</f>
        <v>5311.5464359999996</v>
      </c>
      <c r="D21" s="359">
        <f>'42_1'!D34</f>
        <v>0</v>
      </c>
      <c r="E21" s="353">
        <f t="shared" si="1"/>
        <v>12933.079436</v>
      </c>
      <c r="F21" s="12"/>
      <c r="H21" s="27"/>
      <c r="I21" s="218"/>
      <c r="J21" s="135"/>
      <c r="K21" s="135"/>
      <c r="L21" s="135"/>
      <c r="M21" s="28"/>
      <c r="N21" s="28"/>
      <c r="O21" s="28"/>
    </row>
    <row r="22" spans="1:15" ht="15" customHeight="1" x14ac:dyDescent="0.25">
      <c r="A22" s="115" t="s">
        <v>204</v>
      </c>
      <c r="B22" s="359">
        <f>'42_2'!B17</f>
        <v>1162.4390000000001</v>
      </c>
      <c r="C22" s="359">
        <f>'42_2'!C17</f>
        <v>2587.4156949999997</v>
      </c>
      <c r="D22" s="359">
        <f>'42_2'!D17</f>
        <v>0</v>
      </c>
      <c r="E22" s="353">
        <f t="shared" si="1"/>
        <v>3749.854695</v>
      </c>
      <c r="F22" s="12"/>
      <c r="H22" s="27"/>
      <c r="I22" s="218"/>
      <c r="J22" s="135"/>
      <c r="K22" s="135"/>
      <c r="L22" s="135"/>
      <c r="M22" s="28"/>
      <c r="N22" s="28"/>
      <c r="O22" s="28"/>
    </row>
    <row r="23" spans="1:15" ht="15" customHeight="1" x14ac:dyDescent="0.25">
      <c r="A23" s="115" t="s">
        <v>35</v>
      </c>
      <c r="B23" s="359">
        <f>'42_2'!B34</f>
        <v>370191.66600000003</v>
      </c>
      <c r="C23" s="359">
        <f>'42_2'!C34</f>
        <v>132480.69029800003</v>
      </c>
      <c r="D23" s="359">
        <f>'42_2'!D34</f>
        <v>0</v>
      </c>
      <c r="E23" s="353">
        <f t="shared" si="1"/>
        <v>502672.35629800009</v>
      </c>
      <c r="F23" s="12"/>
      <c r="H23" s="27"/>
      <c r="I23" s="218"/>
      <c r="J23" s="135"/>
      <c r="K23" s="135"/>
      <c r="L23" s="135"/>
      <c r="M23" s="28"/>
      <c r="N23" s="28"/>
      <c r="O23" s="28"/>
    </row>
    <row r="24" spans="1:15" ht="15" customHeight="1" x14ac:dyDescent="0.25">
      <c r="A24" s="241" t="s">
        <v>15</v>
      </c>
      <c r="B24" s="353">
        <f>SUM(B8:B23)</f>
        <v>891697.31143999996</v>
      </c>
      <c r="C24" s="353">
        <f>SUM(C8:C23)</f>
        <v>420950.54204800003</v>
      </c>
      <c r="D24" s="353">
        <f>SUM(D8:D23)</f>
        <v>0</v>
      </c>
      <c r="E24" s="353">
        <f>SUM(E8:E23)</f>
        <v>1312647.8534880001</v>
      </c>
      <c r="F24" s="12"/>
      <c r="G24" s="20"/>
      <c r="H24" s="20"/>
      <c r="I24" s="218"/>
      <c r="J24" s="135"/>
      <c r="K24" s="28"/>
      <c r="L24" s="28"/>
      <c r="M24" s="28"/>
      <c r="N24" s="28"/>
      <c r="O24" s="28"/>
    </row>
    <row r="25" spans="1:15" ht="15" customHeight="1" x14ac:dyDescent="0.25">
      <c r="A25" s="12"/>
      <c r="B25" s="12"/>
      <c r="C25" s="12"/>
      <c r="D25" s="12"/>
      <c r="E25" s="12"/>
      <c r="F25" s="12"/>
      <c r="I25" s="28"/>
      <c r="J25" s="28"/>
      <c r="K25" s="28"/>
      <c r="L25" s="28"/>
      <c r="M25" s="28"/>
      <c r="N25" s="28"/>
      <c r="O25" s="28"/>
    </row>
    <row r="26" spans="1:15" ht="15" customHeight="1" x14ac:dyDescent="0.25">
      <c r="A26" s="98" t="s">
        <v>17</v>
      </c>
      <c r="B26" s="12"/>
      <c r="C26" s="12"/>
      <c r="D26" s="12"/>
      <c r="E26" s="12"/>
      <c r="F26" s="12"/>
      <c r="G26" s="27"/>
      <c r="I26" s="28"/>
      <c r="J26" s="28"/>
      <c r="K26" s="28"/>
      <c r="L26" s="28"/>
      <c r="M26" s="28"/>
      <c r="N26" s="28"/>
      <c r="O26" s="28"/>
    </row>
    <row r="27" spans="1:15" ht="15" customHeight="1" x14ac:dyDescent="0.25">
      <c r="A27" s="99" t="s">
        <v>20</v>
      </c>
      <c r="B27" s="12"/>
      <c r="C27" s="12"/>
      <c r="D27" s="12"/>
      <c r="E27" s="12"/>
      <c r="F27" s="12"/>
    </row>
    <row r="28" spans="1:15" ht="15" customHeight="1" x14ac:dyDescent="0.25">
      <c r="A28" s="99" t="s">
        <v>21</v>
      </c>
    </row>
    <row r="29" spans="1:15" ht="15" customHeight="1" x14ac:dyDescent="0.25">
      <c r="A29" s="99" t="s">
        <v>18</v>
      </c>
    </row>
    <row r="30" spans="1:15" ht="15" customHeight="1" x14ac:dyDescent="0.25">
      <c r="A30" s="100" t="s">
        <v>19</v>
      </c>
    </row>
    <row r="31" spans="1:15" ht="15" customHeight="1" x14ac:dyDescent="0.25"/>
    <row r="32" spans="1:1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</sheetData>
  <phoneticPr fontId="0" type="noConversion"/>
  <pageMargins left="1.5748031496062993" right="0.75" top="1.1811023622047245" bottom="1" header="0" footer="0"/>
  <pageSetup scale="72" orientation="portrait" r:id="rId1"/>
  <headerFooter alignWithMargins="0">
    <oddFooter>&amp;C35</oddFooter>
  </headerFooter>
  <ignoredErrors>
    <ignoredError sqref="B7:D7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R67"/>
  <sheetViews>
    <sheetView workbookViewId="0">
      <selection activeCell="M39" sqref="M39"/>
    </sheetView>
  </sheetViews>
  <sheetFormatPr baseColWidth="10" defaultColWidth="9.42578125" defaultRowHeight="12.75" x14ac:dyDescent="0.2"/>
  <cols>
    <col min="1" max="1" width="12.5703125" customWidth="1"/>
    <col min="2" max="2" width="16.140625" bestFit="1" customWidth="1"/>
    <col min="13" max="13" width="12.7109375" bestFit="1" customWidth="1"/>
    <col min="14" max="14" width="11.5703125" bestFit="1" customWidth="1"/>
    <col min="16" max="16" width="14.140625" bestFit="1" customWidth="1"/>
    <col min="17" max="17" width="11.85546875" bestFit="1" customWidth="1"/>
    <col min="18" max="18" width="13" bestFit="1" customWidth="1"/>
  </cols>
  <sheetData>
    <row r="1" spans="1:18" ht="15.75" x14ac:dyDescent="0.2">
      <c r="A1" s="666" t="s">
        <v>483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666"/>
      <c r="R1" s="666"/>
    </row>
    <row r="2" spans="1:18" ht="15.75" x14ac:dyDescent="0.2">
      <c r="A2" s="667" t="s">
        <v>437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  <c r="Q2" s="667"/>
      <c r="R2" s="667"/>
    </row>
    <row r="4" spans="1:18" ht="15" x14ac:dyDescent="0.2">
      <c r="A4" s="521" t="s">
        <v>412</v>
      </c>
      <c r="B4" s="521" t="s">
        <v>413</v>
      </c>
    </row>
    <row r="5" spans="1:18" ht="15" x14ac:dyDescent="0.2">
      <c r="A5" s="522"/>
      <c r="B5" s="522"/>
      <c r="C5" s="523" t="s">
        <v>495</v>
      </c>
      <c r="D5" s="524"/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  <c r="P5" s="524"/>
      <c r="Q5" s="524"/>
      <c r="R5" s="524"/>
    </row>
    <row r="6" spans="1:18" ht="31.5" x14ac:dyDescent="0.2">
      <c r="A6" s="534" t="s">
        <v>414</v>
      </c>
      <c r="B6" s="534" t="s">
        <v>415</v>
      </c>
      <c r="C6" s="534" t="s">
        <v>438</v>
      </c>
      <c r="D6" s="534" t="s">
        <v>439</v>
      </c>
      <c r="E6" s="534" t="s">
        <v>440</v>
      </c>
      <c r="F6" s="534" t="s">
        <v>441</v>
      </c>
      <c r="G6" s="534" t="s">
        <v>442</v>
      </c>
      <c r="H6" s="534" t="s">
        <v>443</v>
      </c>
      <c r="I6" s="534" t="s">
        <v>444</v>
      </c>
      <c r="J6" s="534" t="s">
        <v>445</v>
      </c>
      <c r="K6" s="534" t="s">
        <v>446</v>
      </c>
      <c r="L6" s="534" t="s">
        <v>447</v>
      </c>
      <c r="M6" s="534" t="s">
        <v>448</v>
      </c>
      <c r="N6" s="534" t="s">
        <v>449</v>
      </c>
      <c r="O6" s="534" t="s">
        <v>450</v>
      </c>
      <c r="P6" s="534" t="s">
        <v>451</v>
      </c>
      <c r="Q6" s="534" t="s">
        <v>452</v>
      </c>
      <c r="R6" s="534" t="s">
        <v>453</v>
      </c>
    </row>
    <row r="7" spans="1:18" ht="15.75" x14ac:dyDescent="0.2">
      <c r="A7" s="525" t="s">
        <v>496</v>
      </c>
      <c r="B7" s="526" t="s">
        <v>28</v>
      </c>
      <c r="C7" s="527">
        <v>8.1879999999999988</v>
      </c>
      <c r="D7" s="527">
        <v>0</v>
      </c>
      <c r="E7" s="527">
        <v>654.60999999999956</v>
      </c>
      <c r="F7" s="527">
        <v>1.83</v>
      </c>
      <c r="G7" s="527">
        <v>2887.2860000000005</v>
      </c>
      <c r="H7" s="527">
        <v>8.1839999999999957</v>
      </c>
      <c r="I7" s="527">
        <v>7906.9050000000007</v>
      </c>
      <c r="J7" s="527">
        <v>14.535</v>
      </c>
      <c r="K7" s="527">
        <v>3687.4350000000031</v>
      </c>
      <c r="L7" s="527">
        <v>13.41</v>
      </c>
      <c r="M7" s="527">
        <v>1106.55</v>
      </c>
      <c r="N7" s="527">
        <v>2159.9644469999994</v>
      </c>
      <c r="O7" s="527">
        <v>6393.2599719999998</v>
      </c>
      <c r="P7" s="527">
        <v>16288.932999999995</v>
      </c>
      <c r="Q7" s="527">
        <v>8553.2244189999983</v>
      </c>
      <c r="R7" s="527">
        <v>24842.157419000003</v>
      </c>
    </row>
    <row r="8" spans="1:18" ht="15.75" x14ac:dyDescent="0.2">
      <c r="A8" s="525"/>
      <c r="B8" s="526" t="s">
        <v>30</v>
      </c>
      <c r="C8" s="527">
        <v>0</v>
      </c>
      <c r="D8" s="527">
        <v>0</v>
      </c>
      <c r="E8" s="527">
        <v>0</v>
      </c>
      <c r="F8" s="527">
        <v>0</v>
      </c>
      <c r="G8" s="527">
        <v>0</v>
      </c>
      <c r="H8" s="527">
        <v>0</v>
      </c>
      <c r="I8" s="527">
        <v>0</v>
      </c>
      <c r="J8" s="527">
        <v>0</v>
      </c>
      <c r="K8" s="527">
        <v>0</v>
      </c>
      <c r="L8" s="527">
        <v>0</v>
      </c>
      <c r="M8" s="527">
        <v>0</v>
      </c>
      <c r="N8" s="527">
        <v>0</v>
      </c>
      <c r="O8" s="527">
        <v>13334.747499999998</v>
      </c>
      <c r="P8" s="527">
        <v>0</v>
      </c>
      <c r="Q8" s="527">
        <v>13334.747499999998</v>
      </c>
      <c r="R8" s="527">
        <v>13334.747499999998</v>
      </c>
    </row>
    <row r="9" spans="1:18" ht="15.75" x14ac:dyDescent="0.2">
      <c r="A9" s="525"/>
      <c r="B9" s="526" t="s">
        <v>27</v>
      </c>
      <c r="C9" s="527">
        <v>0.10600000000000001</v>
      </c>
      <c r="D9" s="527">
        <v>0</v>
      </c>
      <c r="E9" s="527">
        <v>1611.8050999999996</v>
      </c>
      <c r="F9" s="527">
        <v>13.87</v>
      </c>
      <c r="G9" s="527">
        <v>4316.3844999999992</v>
      </c>
      <c r="H9" s="527">
        <v>14.871999999999996</v>
      </c>
      <c r="I9" s="527">
        <v>25265.132599999986</v>
      </c>
      <c r="J9" s="527">
        <v>92.299000000000078</v>
      </c>
      <c r="K9" s="527">
        <v>5388.0654000000022</v>
      </c>
      <c r="L9" s="527">
        <v>32.265000000000008</v>
      </c>
      <c r="M9" s="527">
        <v>821.62669999999946</v>
      </c>
      <c r="N9" s="527">
        <v>0</v>
      </c>
      <c r="O9" s="527">
        <v>6731.2288040000021</v>
      </c>
      <c r="P9" s="527">
        <v>37556.426300000006</v>
      </c>
      <c r="Q9" s="527">
        <v>6731.2288040000021</v>
      </c>
      <c r="R9" s="527">
        <v>44287.655103999998</v>
      </c>
    </row>
    <row r="10" spans="1:18" ht="15.75" x14ac:dyDescent="0.2">
      <c r="A10" s="531"/>
      <c r="B10" s="526" t="s">
        <v>429</v>
      </c>
      <c r="C10" s="527">
        <v>0</v>
      </c>
      <c r="D10" s="527">
        <v>0</v>
      </c>
      <c r="E10" s="527">
        <v>4.5099999999999989</v>
      </c>
      <c r="F10" s="527">
        <v>0</v>
      </c>
      <c r="G10" s="527">
        <v>10.636999999999997</v>
      </c>
      <c r="H10" s="527">
        <v>4.3999999999999997E-2</v>
      </c>
      <c r="I10" s="527">
        <v>156.58500000000004</v>
      </c>
      <c r="J10" s="527">
        <v>1.0050000000000001</v>
      </c>
      <c r="K10" s="527">
        <v>102.60000000000002</v>
      </c>
      <c r="L10" s="527">
        <v>0.315</v>
      </c>
      <c r="M10" s="527">
        <v>1.98</v>
      </c>
      <c r="N10" s="527">
        <v>0</v>
      </c>
      <c r="O10" s="527">
        <v>430.24631500000021</v>
      </c>
      <c r="P10" s="527">
        <v>277.67599999999976</v>
      </c>
      <c r="Q10" s="527">
        <v>430.24631500000021</v>
      </c>
      <c r="R10" s="527">
        <v>707.92231499999991</v>
      </c>
    </row>
    <row r="11" spans="1:18" ht="15.75" x14ac:dyDescent="0.2">
      <c r="A11" s="532" t="s">
        <v>497</v>
      </c>
      <c r="B11" s="532"/>
      <c r="C11" s="533">
        <v>8.2939999999999987</v>
      </c>
      <c r="D11" s="533">
        <v>0</v>
      </c>
      <c r="E11" s="533">
        <v>2270.9250999999995</v>
      </c>
      <c r="F11" s="533">
        <v>15.7</v>
      </c>
      <c r="G11" s="533">
        <v>7214.3074999999999</v>
      </c>
      <c r="H11" s="533">
        <v>23.099999999999991</v>
      </c>
      <c r="I11" s="533">
        <v>33328.622599999988</v>
      </c>
      <c r="J11" s="533">
        <v>107.83900000000007</v>
      </c>
      <c r="K11" s="533">
        <v>9178.1004000000048</v>
      </c>
      <c r="L11" s="533">
        <v>45.990000000000009</v>
      </c>
      <c r="M11" s="533">
        <v>1930.1566999999995</v>
      </c>
      <c r="N11" s="533">
        <v>2159.9644469999994</v>
      </c>
      <c r="O11" s="533">
        <v>26889.482591</v>
      </c>
      <c r="P11" s="624">
        <v>54123.035300000003</v>
      </c>
      <c r="Q11" s="624">
        <v>29049.447037999998</v>
      </c>
      <c r="R11" s="533">
        <v>83172.482338000002</v>
      </c>
    </row>
    <row r="12" spans="1:18" ht="15.75" x14ac:dyDescent="0.2">
      <c r="A12" s="525" t="s">
        <v>498</v>
      </c>
      <c r="B12" s="526" t="s">
        <v>28</v>
      </c>
      <c r="C12" s="527">
        <v>2.3569999999999984</v>
      </c>
      <c r="D12" s="527">
        <v>0</v>
      </c>
      <c r="E12" s="527">
        <v>662.8299999999997</v>
      </c>
      <c r="F12" s="527">
        <v>1.9899999999999998</v>
      </c>
      <c r="G12" s="527">
        <v>2829.7999999999993</v>
      </c>
      <c r="H12" s="527">
        <v>8.327</v>
      </c>
      <c r="I12" s="527">
        <v>7842.2100000000037</v>
      </c>
      <c r="J12" s="527">
        <v>13.305000000000001</v>
      </c>
      <c r="K12" s="527">
        <v>3528.4950000000022</v>
      </c>
      <c r="L12" s="527">
        <v>10.484999999999999</v>
      </c>
      <c r="M12" s="527">
        <v>1082.6249999999991</v>
      </c>
      <c r="N12" s="527">
        <v>1985.8246509999997</v>
      </c>
      <c r="O12" s="527">
        <v>6259.7644840000048</v>
      </c>
      <c r="P12" s="527">
        <v>15982.423999999992</v>
      </c>
      <c r="Q12" s="527">
        <v>8245.5891350000038</v>
      </c>
      <c r="R12" s="527">
        <v>24228.013134999997</v>
      </c>
    </row>
    <row r="13" spans="1:18" ht="15.75" x14ac:dyDescent="0.2">
      <c r="A13" s="525"/>
      <c r="B13" s="526" t="s">
        <v>30</v>
      </c>
      <c r="C13" s="527">
        <v>0</v>
      </c>
      <c r="D13" s="527">
        <v>0</v>
      </c>
      <c r="E13" s="527">
        <v>0</v>
      </c>
      <c r="F13" s="527">
        <v>0</v>
      </c>
      <c r="G13" s="527">
        <v>0</v>
      </c>
      <c r="H13" s="527">
        <v>0</v>
      </c>
      <c r="I13" s="527">
        <v>0</v>
      </c>
      <c r="J13" s="527">
        <v>0</v>
      </c>
      <c r="K13" s="527">
        <v>0</v>
      </c>
      <c r="L13" s="527">
        <v>0</v>
      </c>
      <c r="M13" s="527">
        <v>0</v>
      </c>
      <c r="N13" s="527">
        <v>0</v>
      </c>
      <c r="O13" s="527">
        <v>20031.670325000014</v>
      </c>
      <c r="P13" s="527">
        <v>0</v>
      </c>
      <c r="Q13" s="527">
        <v>20031.670325000014</v>
      </c>
      <c r="R13" s="527">
        <v>20031.670325000014</v>
      </c>
    </row>
    <row r="14" spans="1:18" ht="15.75" x14ac:dyDescent="0.2">
      <c r="A14" s="525"/>
      <c r="B14" s="526" t="s">
        <v>27</v>
      </c>
      <c r="C14" s="527">
        <v>0.83000000000000007</v>
      </c>
      <c r="D14" s="527">
        <v>0</v>
      </c>
      <c r="E14" s="527">
        <v>1590.5910099999996</v>
      </c>
      <c r="F14" s="527">
        <v>13.080000000000002</v>
      </c>
      <c r="G14" s="527">
        <v>4239.2490199999975</v>
      </c>
      <c r="H14" s="527">
        <v>15.388999999999998</v>
      </c>
      <c r="I14" s="527">
        <v>23935.937919999997</v>
      </c>
      <c r="J14" s="527">
        <v>85.620000000000076</v>
      </c>
      <c r="K14" s="527">
        <v>5149.8509000000031</v>
      </c>
      <c r="L14" s="527">
        <v>25.245000000000012</v>
      </c>
      <c r="M14" s="527">
        <v>863.87889999999948</v>
      </c>
      <c r="N14" s="527">
        <v>0</v>
      </c>
      <c r="O14" s="527">
        <v>6154.1294420000049</v>
      </c>
      <c r="P14" s="527">
        <v>35919.671749999987</v>
      </c>
      <c r="Q14" s="527">
        <v>6154.1294420000049</v>
      </c>
      <c r="R14" s="527">
        <v>42073.801191999992</v>
      </c>
    </row>
    <row r="15" spans="1:18" ht="15.75" x14ac:dyDescent="0.2">
      <c r="A15" s="528"/>
      <c r="B15" s="526" t="s">
        <v>429</v>
      </c>
      <c r="C15" s="527">
        <v>0</v>
      </c>
      <c r="D15" s="527">
        <v>0</v>
      </c>
      <c r="E15" s="527">
        <v>3.7899999999999996</v>
      </c>
      <c r="F15" s="527">
        <v>5.0000000000000001E-3</v>
      </c>
      <c r="G15" s="527">
        <v>9.3940000000000019</v>
      </c>
      <c r="H15" s="527">
        <v>0.13200000000000001</v>
      </c>
      <c r="I15" s="527">
        <v>140.17500000000004</v>
      </c>
      <c r="J15" s="527">
        <v>0.34499999999999997</v>
      </c>
      <c r="K15" s="527">
        <v>90.94500000000005</v>
      </c>
      <c r="L15" s="527">
        <v>0.18</v>
      </c>
      <c r="M15" s="527">
        <v>1.1549999999999998</v>
      </c>
      <c r="N15" s="527">
        <v>0</v>
      </c>
      <c r="O15" s="527">
        <v>492.72900499999997</v>
      </c>
      <c r="P15" s="527">
        <v>246.12099999999987</v>
      </c>
      <c r="Q15" s="527">
        <v>492.72900499999997</v>
      </c>
      <c r="R15" s="527">
        <v>738.8500049999999</v>
      </c>
    </row>
    <row r="16" spans="1:18" ht="15.75" x14ac:dyDescent="0.2">
      <c r="A16" s="532" t="s">
        <v>499</v>
      </c>
      <c r="B16" s="532"/>
      <c r="C16" s="533">
        <v>3.1869999999999985</v>
      </c>
      <c r="D16" s="533">
        <v>0</v>
      </c>
      <c r="E16" s="533">
        <v>2257.2110099999991</v>
      </c>
      <c r="F16" s="533">
        <v>15.075000000000003</v>
      </c>
      <c r="G16" s="533">
        <v>7078.443019999997</v>
      </c>
      <c r="H16" s="533">
        <v>23.847999999999999</v>
      </c>
      <c r="I16" s="533">
        <v>31918.322919999999</v>
      </c>
      <c r="J16" s="533">
        <v>99.270000000000081</v>
      </c>
      <c r="K16" s="533">
        <v>8769.2909000000054</v>
      </c>
      <c r="L16" s="533">
        <v>35.910000000000011</v>
      </c>
      <c r="M16" s="533">
        <v>1947.6588999999985</v>
      </c>
      <c r="N16" s="533">
        <v>1985.8246509999997</v>
      </c>
      <c r="O16" s="533">
        <v>32938.293256000026</v>
      </c>
      <c r="P16" s="624">
        <v>52148.216749999978</v>
      </c>
      <c r="Q16" s="624">
        <v>34924.117907000022</v>
      </c>
      <c r="R16" s="533">
        <v>87072.334657000014</v>
      </c>
    </row>
    <row r="17" spans="1:18" ht="15.75" x14ac:dyDescent="0.2">
      <c r="A17" s="525" t="s">
        <v>500</v>
      </c>
      <c r="B17" s="526" t="s">
        <v>28</v>
      </c>
      <c r="C17" s="527">
        <v>1.9960000000000011</v>
      </c>
      <c r="D17" s="527">
        <v>0</v>
      </c>
      <c r="E17" s="527">
        <v>804.00999999999965</v>
      </c>
      <c r="F17" s="527">
        <v>5.2449999999999992</v>
      </c>
      <c r="G17" s="527">
        <v>3718.6789999999983</v>
      </c>
      <c r="H17" s="527">
        <v>15.938999999999998</v>
      </c>
      <c r="I17" s="527">
        <v>10161.120000000015</v>
      </c>
      <c r="J17" s="527">
        <v>27.164999999999999</v>
      </c>
      <c r="K17" s="527">
        <v>4501.440000000006</v>
      </c>
      <c r="L17" s="527">
        <v>20.025000000000009</v>
      </c>
      <c r="M17" s="527">
        <v>1143.2700000000002</v>
      </c>
      <c r="N17" s="527">
        <v>1781.3967570000004</v>
      </c>
      <c r="O17" s="527">
        <v>6291.680150000001</v>
      </c>
      <c r="P17" s="527">
        <v>20398.88899999997</v>
      </c>
      <c r="Q17" s="527">
        <v>8073.076907000006</v>
      </c>
      <c r="R17" s="527">
        <v>28471.965907000009</v>
      </c>
    </row>
    <row r="18" spans="1:18" ht="15.75" x14ac:dyDescent="0.2">
      <c r="A18" s="525"/>
      <c r="B18" s="526" t="s">
        <v>30</v>
      </c>
      <c r="C18" s="527">
        <v>0</v>
      </c>
      <c r="D18" s="527">
        <v>0</v>
      </c>
      <c r="E18" s="527">
        <v>0</v>
      </c>
      <c r="F18" s="527">
        <v>0</v>
      </c>
      <c r="G18" s="527">
        <v>0</v>
      </c>
      <c r="H18" s="527">
        <v>0</v>
      </c>
      <c r="I18" s="527">
        <v>0</v>
      </c>
      <c r="J18" s="527">
        <v>0</v>
      </c>
      <c r="K18" s="527">
        <v>0</v>
      </c>
      <c r="L18" s="527">
        <v>0</v>
      </c>
      <c r="M18" s="527">
        <v>0</v>
      </c>
      <c r="N18" s="527">
        <v>0</v>
      </c>
      <c r="O18" s="527">
        <v>25456.442025</v>
      </c>
      <c r="P18" s="527">
        <v>0</v>
      </c>
      <c r="Q18" s="527">
        <v>25456.442025</v>
      </c>
      <c r="R18" s="527">
        <v>25456.442025</v>
      </c>
    </row>
    <row r="19" spans="1:18" ht="15.75" x14ac:dyDescent="0.2">
      <c r="A19" s="525"/>
      <c r="B19" s="526" t="s">
        <v>27</v>
      </c>
      <c r="C19" s="527">
        <v>0.12400000000000003</v>
      </c>
      <c r="D19" s="527">
        <v>0</v>
      </c>
      <c r="E19" s="527">
        <v>1895.2258599999998</v>
      </c>
      <c r="F19" s="527">
        <v>19.727399999999985</v>
      </c>
      <c r="G19" s="527">
        <v>5798.6011600000011</v>
      </c>
      <c r="H19" s="527">
        <v>26.986999999999995</v>
      </c>
      <c r="I19" s="527">
        <v>31400.206840000021</v>
      </c>
      <c r="J19" s="527">
        <v>141.7303</v>
      </c>
      <c r="K19" s="527">
        <v>6682.9025000000011</v>
      </c>
      <c r="L19" s="527">
        <v>39.895600000000002</v>
      </c>
      <c r="M19" s="527">
        <v>887.33500000000015</v>
      </c>
      <c r="N19" s="527">
        <v>0</v>
      </c>
      <c r="O19" s="527">
        <v>7310.4490599999954</v>
      </c>
      <c r="P19" s="527">
        <v>46892.735659999991</v>
      </c>
      <c r="Q19" s="527">
        <v>7310.4490599999954</v>
      </c>
      <c r="R19" s="527">
        <v>54203.184719999976</v>
      </c>
    </row>
    <row r="20" spans="1:18" ht="15.75" x14ac:dyDescent="0.2">
      <c r="A20" s="528"/>
      <c r="B20" s="526" t="s">
        <v>429</v>
      </c>
      <c r="C20" s="527">
        <v>0</v>
      </c>
      <c r="D20" s="527">
        <v>0</v>
      </c>
      <c r="E20" s="527">
        <v>5.495000000000001</v>
      </c>
      <c r="F20" s="527">
        <v>5.0000000000000001E-3</v>
      </c>
      <c r="G20" s="527">
        <v>11.593999999999994</v>
      </c>
      <c r="H20" s="527">
        <v>4.3999999999999997E-2</v>
      </c>
      <c r="I20" s="527">
        <v>182.39999999999989</v>
      </c>
      <c r="J20" s="527">
        <v>1.425</v>
      </c>
      <c r="K20" s="527">
        <v>125.59500000000004</v>
      </c>
      <c r="L20" s="527">
        <v>0.22500000000000001</v>
      </c>
      <c r="M20" s="527">
        <v>1.7849999999999999</v>
      </c>
      <c r="N20" s="527">
        <v>0</v>
      </c>
      <c r="O20" s="527">
        <v>601.14427499999999</v>
      </c>
      <c r="P20" s="527">
        <v>328.56799999999993</v>
      </c>
      <c r="Q20" s="527">
        <v>601.14427499999999</v>
      </c>
      <c r="R20" s="527">
        <v>929.71227499999952</v>
      </c>
    </row>
    <row r="21" spans="1:18" ht="15.75" x14ac:dyDescent="0.2">
      <c r="A21" s="532" t="s">
        <v>501</v>
      </c>
      <c r="B21" s="532"/>
      <c r="C21" s="533">
        <v>2.120000000000001</v>
      </c>
      <c r="D21" s="533">
        <v>0</v>
      </c>
      <c r="E21" s="533">
        <v>2704.7308599999992</v>
      </c>
      <c r="F21" s="533">
        <v>24.977399999999985</v>
      </c>
      <c r="G21" s="533">
        <v>9528.8741599999976</v>
      </c>
      <c r="H21" s="533">
        <v>42.969999999999992</v>
      </c>
      <c r="I21" s="533">
        <v>41743.726840000039</v>
      </c>
      <c r="J21" s="533">
        <v>170.3203</v>
      </c>
      <c r="K21" s="533">
        <v>11309.937500000005</v>
      </c>
      <c r="L21" s="533">
        <v>60.145600000000009</v>
      </c>
      <c r="M21" s="533">
        <v>2032.3900000000006</v>
      </c>
      <c r="N21" s="533">
        <v>1781.3967570000004</v>
      </c>
      <c r="O21" s="533">
        <v>39659.715509999995</v>
      </c>
      <c r="P21" s="624">
        <v>67620.192659999957</v>
      </c>
      <c r="Q21" s="624">
        <v>41441.112267000004</v>
      </c>
      <c r="R21" s="533">
        <v>109061.30492699999</v>
      </c>
    </row>
    <row r="22" spans="1:18" ht="15.75" x14ac:dyDescent="0.2">
      <c r="A22" s="525" t="s">
        <v>502</v>
      </c>
      <c r="B22" s="526" t="s">
        <v>28</v>
      </c>
      <c r="C22" s="527">
        <v>3.073999999999999</v>
      </c>
      <c r="D22" s="527">
        <v>0</v>
      </c>
      <c r="E22" s="527">
        <v>861.81499999999971</v>
      </c>
      <c r="F22" s="527">
        <v>9.7600000000000016</v>
      </c>
      <c r="G22" s="527">
        <v>3787.6909999999993</v>
      </c>
      <c r="H22" s="527">
        <v>19.040999999999997</v>
      </c>
      <c r="I22" s="527">
        <v>10192.275000000005</v>
      </c>
      <c r="J22" s="527">
        <v>31.739999999999991</v>
      </c>
      <c r="K22" s="527">
        <v>3294.8100000000004</v>
      </c>
      <c r="L22" s="527">
        <v>14.445</v>
      </c>
      <c r="M22" s="527">
        <v>983.8649999999999</v>
      </c>
      <c r="N22" s="527">
        <v>1132.7926480000008</v>
      </c>
      <c r="O22" s="527">
        <v>4180.8188150000005</v>
      </c>
      <c r="P22" s="527">
        <v>19198.515999999996</v>
      </c>
      <c r="Q22" s="527">
        <v>5313.6114630000011</v>
      </c>
      <c r="R22" s="527">
        <v>24512.12746299999</v>
      </c>
    </row>
    <row r="23" spans="1:18" ht="15.75" x14ac:dyDescent="0.2">
      <c r="A23" s="525"/>
      <c r="B23" s="526" t="s">
        <v>30</v>
      </c>
      <c r="C23" s="527">
        <v>0</v>
      </c>
      <c r="D23" s="527">
        <v>0</v>
      </c>
      <c r="E23" s="527">
        <v>0</v>
      </c>
      <c r="F23" s="527">
        <v>0</v>
      </c>
      <c r="G23" s="527">
        <v>0</v>
      </c>
      <c r="H23" s="527">
        <v>0</v>
      </c>
      <c r="I23" s="527">
        <v>0</v>
      </c>
      <c r="J23" s="527">
        <v>0</v>
      </c>
      <c r="K23" s="527">
        <v>0</v>
      </c>
      <c r="L23" s="527">
        <v>0</v>
      </c>
      <c r="M23" s="527">
        <v>0</v>
      </c>
      <c r="N23" s="527">
        <v>0</v>
      </c>
      <c r="O23" s="527">
        <v>22782.870940000015</v>
      </c>
      <c r="P23" s="527">
        <v>0</v>
      </c>
      <c r="Q23" s="527">
        <v>22782.870940000015</v>
      </c>
      <c r="R23" s="527">
        <v>22782.870940000015</v>
      </c>
    </row>
    <row r="24" spans="1:18" ht="15.75" x14ac:dyDescent="0.2">
      <c r="A24" s="525"/>
      <c r="B24" s="526" t="s">
        <v>27</v>
      </c>
      <c r="C24" s="527">
        <v>0.19400000000000001</v>
      </c>
      <c r="D24" s="527">
        <v>0</v>
      </c>
      <c r="E24" s="527">
        <v>1978.1243999999992</v>
      </c>
      <c r="F24" s="527">
        <v>29.22</v>
      </c>
      <c r="G24" s="527">
        <v>6131.6652999999988</v>
      </c>
      <c r="H24" s="527">
        <v>43.765000000000001</v>
      </c>
      <c r="I24" s="527">
        <v>31471.761660000011</v>
      </c>
      <c r="J24" s="527">
        <v>157.16999999999996</v>
      </c>
      <c r="K24" s="527">
        <v>5330.0643</v>
      </c>
      <c r="L24" s="527">
        <v>33.030000000000015</v>
      </c>
      <c r="M24" s="527">
        <v>797.69034999999928</v>
      </c>
      <c r="N24" s="527">
        <v>0</v>
      </c>
      <c r="O24" s="527">
        <v>7028.1460349999998</v>
      </c>
      <c r="P24" s="527">
        <v>45972.685010000016</v>
      </c>
      <c r="Q24" s="527">
        <v>7028.1460349999998</v>
      </c>
      <c r="R24" s="527">
        <v>53000.831045000014</v>
      </c>
    </row>
    <row r="25" spans="1:18" ht="15.75" x14ac:dyDescent="0.2">
      <c r="A25" s="528"/>
      <c r="B25" s="526" t="s">
        <v>429</v>
      </c>
      <c r="C25" s="527">
        <v>0</v>
      </c>
      <c r="D25" s="527">
        <v>0</v>
      </c>
      <c r="E25" s="527">
        <v>5.2499999999999982</v>
      </c>
      <c r="F25" s="527">
        <v>0.13500000000000001</v>
      </c>
      <c r="G25" s="527">
        <v>13.244000000000002</v>
      </c>
      <c r="H25" s="527">
        <v>0.16499999999999998</v>
      </c>
      <c r="I25" s="527">
        <v>177.67499999999995</v>
      </c>
      <c r="J25" s="527">
        <v>1.3650000000000002</v>
      </c>
      <c r="K25" s="527">
        <v>110.11500000000004</v>
      </c>
      <c r="L25" s="527">
        <v>0.22500000000000001</v>
      </c>
      <c r="M25" s="527">
        <v>1.4999999999999998</v>
      </c>
      <c r="N25" s="527">
        <v>0</v>
      </c>
      <c r="O25" s="527">
        <v>644.1889900000001</v>
      </c>
      <c r="P25" s="527">
        <v>309.67399999999992</v>
      </c>
      <c r="Q25" s="527">
        <v>644.1889900000001</v>
      </c>
      <c r="R25" s="527">
        <v>953.86298999999985</v>
      </c>
    </row>
    <row r="26" spans="1:18" ht="15.75" x14ac:dyDescent="0.2">
      <c r="A26" s="532" t="s">
        <v>503</v>
      </c>
      <c r="B26" s="532"/>
      <c r="C26" s="533">
        <v>3.2679999999999989</v>
      </c>
      <c r="D26" s="533">
        <v>0</v>
      </c>
      <c r="E26" s="533">
        <v>2845.1893999999988</v>
      </c>
      <c r="F26" s="533">
        <v>39.115000000000002</v>
      </c>
      <c r="G26" s="533">
        <v>9932.6002999999982</v>
      </c>
      <c r="H26" s="533">
        <v>62.970999999999997</v>
      </c>
      <c r="I26" s="533">
        <v>41841.711660000015</v>
      </c>
      <c r="J26" s="533">
        <v>190.27499999999995</v>
      </c>
      <c r="K26" s="533">
        <v>8734.9892999999993</v>
      </c>
      <c r="L26" s="533">
        <v>47.700000000000017</v>
      </c>
      <c r="M26" s="533">
        <v>1783.0553499999992</v>
      </c>
      <c r="N26" s="533">
        <v>1132.7926480000008</v>
      </c>
      <c r="O26" s="533">
        <v>34636.024780000014</v>
      </c>
      <c r="P26" s="624">
        <v>65480.875010000011</v>
      </c>
      <c r="Q26" s="624">
        <v>35768.817428000017</v>
      </c>
      <c r="R26" s="533">
        <v>101249.69243800001</v>
      </c>
    </row>
    <row r="27" spans="1:18" ht="15.75" x14ac:dyDescent="0.2">
      <c r="A27" s="525" t="s">
        <v>504</v>
      </c>
      <c r="B27" s="526" t="s">
        <v>28</v>
      </c>
      <c r="C27" s="527">
        <v>5.5840000000000005</v>
      </c>
      <c r="D27" s="527">
        <v>0</v>
      </c>
      <c r="E27" s="527">
        <v>1236.7600000000011</v>
      </c>
      <c r="F27" s="527">
        <v>30.010000000000005</v>
      </c>
      <c r="G27" s="527">
        <v>5030.1609999999982</v>
      </c>
      <c r="H27" s="527">
        <v>62.457999999999991</v>
      </c>
      <c r="I27" s="527">
        <v>12431.579999999996</v>
      </c>
      <c r="J27" s="527">
        <v>98.670000000000059</v>
      </c>
      <c r="K27" s="527">
        <v>3981.1950000000052</v>
      </c>
      <c r="L27" s="527">
        <v>26.820000000000004</v>
      </c>
      <c r="M27" s="527">
        <v>907.39499999999998</v>
      </c>
      <c r="N27" s="527">
        <v>1236.5874470000003</v>
      </c>
      <c r="O27" s="527">
        <v>4339.0467920000028</v>
      </c>
      <c r="P27" s="527">
        <v>23810.633000000009</v>
      </c>
      <c r="Q27" s="527">
        <v>5575.6342390000018</v>
      </c>
      <c r="R27" s="527">
        <v>29386.267238999986</v>
      </c>
    </row>
    <row r="28" spans="1:18" ht="15.75" x14ac:dyDescent="0.2">
      <c r="A28" s="525"/>
      <c r="B28" s="526" t="s">
        <v>30</v>
      </c>
      <c r="C28" s="527">
        <v>0</v>
      </c>
      <c r="D28" s="527">
        <v>0</v>
      </c>
      <c r="E28" s="527">
        <v>0</v>
      </c>
      <c r="F28" s="527">
        <v>0</v>
      </c>
      <c r="G28" s="527">
        <v>0</v>
      </c>
      <c r="H28" s="527">
        <v>0</v>
      </c>
      <c r="I28" s="527">
        <v>0</v>
      </c>
      <c r="J28" s="527">
        <v>0</v>
      </c>
      <c r="K28" s="527">
        <v>0</v>
      </c>
      <c r="L28" s="527">
        <v>0</v>
      </c>
      <c r="M28" s="527">
        <v>0</v>
      </c>
      <c r="N28" s="527">
        <v>0</v>
      </c>
      <c r="O28" s="527">
        <v>16984.722009000001</v>
      </c>
      <c r="P28" s="527">
        <v>0</v>
      </c>
      <c r="Q28" s="527">
        <v>16984.722009000001</v>
      </c>
      <c r="R28" s="527">
        <v>16984.722009000001</v>
      </c>
    </row>
    <row r="29" spans="1:18" ht="15.75" x14ac:dyDescent="0.2">
      <c r="A29" s="525"/>
      <c r="B29" s="526" t="s">
        <v>27</v>
      </c>
      <c r="C29" s="527">
        <v>0.43000000000000005</v>
      </c>
      <c r="D29" s="527">
        <v>0</v>
      </c>
      <c r="E29" s="527">
        <v>2587.7536800000021</v>
      </c>
      <c r="F29" s="527">
        <v>68.315000000000026</v>
      </c>
      <c r="G29" s="527">
        <v>7694.5104000000019</v>
      </c>
      <c r="H29" s="527">
        <v>101.29900000000004</v>
      </c>
      <c r="I29" s="527">
        <v>35334.033539999989</v>
      </c>
      <c r="J29" s="527">
        <v>293.68499999999989</v>
      </c>
      <c r="K29" s="527">
        <v>6062.555980000001</v>
      </c>
      <c r="L29" s="527">
        <v>40.365000000000023</v>
      </c>
      <c r="M29" s="527">
        <v>732.20229999999947</v>
      </c>
      <c r="N29" s="527">
        <v>0</v>
      </c>
      <c r="O29" s="527">
        <v>8959.8386719999999</v>
      </c>
      <c r="P29" s="527">
        <v>52915.149900000004</v>
      </c>
      <c r="Q29" s="527">
        <v>8959.8386719999999</v>
      </c>
      <c r="R29" s="527">
        <v>61874.988572000046</v>
      </c>
    </row>
    <row r="30" spans="1:18" ht="15.75" x14ac:dyDescent="0.2">
      <c r="A30" s="528"/>
      <c r="B30" s="526" t="s">
        <v>429</v>
      </c>
      <c r="C30" s="527">
        <v>0</v>
      </c>
      <c r="D30" s="527">
        <v>0</v>
      </c>
      <c r="E30" s="527">
        <v>9.0799999999999965</v>
      </c>
      <c r="F30" s="527">
        <v>0.12000000000000001</v>
      </c>
      <c r="G30" s="527">
        <v>27.224999999999991</v>
      </c>
      <c r="H30" s="527">
        <v>0.17600000000000002</v>
      </c>
      <c r="I30" s="527">
        <v>282.0299999999998</v>
      </c>
      <c r="J30" s="527">
        <v>1.5750000000000002</v>
      </c>
      <c r="K30" s="527">
        <v>157.76999999999998</v>
      </c>
      <c r="L30" s="527">
        <v>0</v>
      </c>
      <c r="M30" s="527">
        <v>0.94500000000000006</v>
      </c>
      <c r="N30" s="527">
        <v>0</v>
      </c>
      <c r="O30" s="527">
        <v>818.60980500000028</v>
      </c>
      <c r="P30" s="527">
        <v>478.92099999999994</v>
      </c>
      <c r="Q30" s="527">
        <v>818.60980500000028</v>
      </c>
      <c r="R30" s="527">
        <v>1297.5308049999999</v>
      </c>
    </row>
    <row r="31" spans="1:18" ht="15.75" x14ac:dyDescent="0.2">
      <c r="A31" s="532" t="s">
        <v>505</v>
      </c>
      <c r="B31" s="532"/>
      <c r="C31" s="533">
        <v>6.0140000000000002</v>
      </c>
      <c r="D31" s="533">
        <v>0</v>
      </c>
      <c r="E31" s="533">
        <v>3833.5936800000031</v>
      </c>
      <c r="F31" s="533">
        <v>98.445000000000036</v>
      </c>
      <c r="G31" s="533">
        <v>12751.8964</v>
      </c>
      <c r="H31" s="533">
        <v>163.93300000000002</v>
      </c>
      <c r="I31" s="533">
        <v>48047.643539999983</v>
      </c>
      <c r="J31" s="533">
        <v>393.92999999999995</v>
      </c>
      <c r="K31" s="533">
        <v>10201.520980000007</v>
      </c>
      <c r="L31" s="533">
        <v>67.185000000000031</v>
      </c>
      <c r="M31" s="533">
        <v>1640.5422999999994</v>
      </c>
      <c r="N31" s="533">
        <v>1236.5874470000003</v>
      </c>
      <c r="O31" s="533">
        <v>31102.217278000004</v>
      </c>
      <c r="P31" s="624">
        <v>77204.703900000022</v>
      </c>
      <c r="Q31" s="624">
        <v>32338.804725000002</v>
      </c>
      <c r="R31" s="533">
        <v>109543.50862500003</v>
      </c>
    </row>
    <row r="32" spans="1:18" ht="15.75" x14ac:dyDescent="0.2">
      <c r="A32" s="525" t="s">
        <v>506</v>
      </c>
      <c r="B32" s="526" t="s">
        <v>28</v>
      </c>
      <c r="C32" s="527">
        <v>14.738</v>
      </c>
      <c r="D32" s="527">
        <v>0</v>
      </c>
      <c r="E32" s="527">
        <v>2160.6400000000026</v>
      </c>
      <c r="F32" s="527">
        <v>78.630000000000038</v>
      </c>
      <c r="G32" s="527">
        <v>7306.6779999999999</v>
      </c>
      <c r="H32" s="527">
        <v>158.65299999999996</v>
      </c>
      <c r="I32" s="527">
        <v>15960.974999999997</v>
      </c>
      <c r="J32" s="527">
        <v>204.37499999999994</v>
      </c>
      <c r="K32" s="527">
        <v>4312.4400000000032</v>
      </c>
      <c r="L32" s="527">
        <v>23.490000000000009</v>
      </c>
      <c r="M32" s="527">
        <v>933.88499999999954</v>
      </c>
      <c r="N32" s="527">
        <v>1242.4136920000008</v>
      </c>
      <c r="O32" s="527">
        <v>5332.6481670000012</v>
      </c>
      <c r="P32" s="527">
        <v>31154.504000000004</v>
      </c>
      <c r="Q32" s="527">
        <v>6575.0618590000022</v>
      </c>
      <c r="R32" s="527">
        <v>37729.565859000002</v>
      </c>
    </row>
    <row r="33" spans="1:18" ht="15.75" x14ac:dyDescent="0.2">
      <c r="A33" s="525"/>
      <c r="B33" s="526" t="s">
        <v>30</v>
      </c>
      <c r="C33" s="527">
        <v>0</v>
      </c>
      <c r="D33" s="527">
        <v>0</v>
      </c>
      <c r="E33" s="527">
        <v>0</v>
      </c>
      <c r="F33" s="527">
        <v>0</v>
      </c>
      <c r="G33" s="527">
        <v>0</v>
      </c>
      <c r="H33" s="527">
        <v>0</v>
      </c>
      <c r="I33" s="527">
        <v>0</v>
      </c>
      <c r="J33" s="527">
        <v>0</v>
      </c>
      <c r="K33" s="527">
        <v>0</v>
      </c>
      <c r="L33" s="527">
        <v>0</v>
      </c>
      <c r="M33" s="527">
        <v>0</v>
      </c>
      <c r="N33" s="527">
        <v>0</v>
      </c>
      <c r="O33" s="527">
        <v>19293.681450000022</v>
      </c>
      <c r="P33" s="527">
        <v>0</v>
      </c>
      <c r="Q33" s="527">
        <v>19293.681450000022</v>
      </c>
      <c r="R33" s="527">
        <v>19293.681450000022</v>
      </c>
    </row>
    <row r="34" spans="1:18" ht="15.75" x14ac:dyDescent="0.2">
      <c r="A34" s="525"/>
      <c r="B34" s="526" t="s">
        <v>27</v>
      </c>
      <c r="C34" s="527">
        <v>0.64600000000000013</v>
      </c>
      <c r="D34" s="527">
        <v>0</v>
      </c>
      <c r="E34" s="527">
        <v>3973.6140000000019</v>
      </c>
      <c r="F34" s="527">
        <v>145.41100000000006</v>
      </c>
      <c r="G34" s="527">
        <v>10795.047699999994</v>
      </c>
      <c r="H34" s="527">
        <v>194.31499999999997</v>
      </c>
      <c r="I34" s="527">
        <v>41417.866299999994</v>
      </c>
      <c r="J34" s="527">
        <v>487.28999999999974</v>
      </c>
      <c r="K34" s="527">
        <v>6524.7486999999956</v>
      </c>
      <c r="L34" s="527">
        <v>49.577800000000011</v>
      </c>
      <c r="M34" s="527">
        <v>703.32459999999958</v>
      </c>
      <c r="N34" s="527">
        <v>0</v>
      </c>
      <c r="O34" s="527">
        <v>11237.114655999994</v>
      </c>
      <c r="P34" s="527">
        <v>64291.841100000012</v>
      </c>
      <c r="Q34" s="527">
        <v>11237.114655999994</v>
      </c>
      <c r="R34" s="527">
        <v>75528.955755999996</v>
      </c>
    </row>
    <row r="35" spans="1:18" ht="15.75" x14ac:dyDescent="0.2">
      <c r="A35" s="528"/>
      <c r="B35" s="526" t="s">
        <v>429</v>
      </c>
      <c r="C35" s="527">
        <v>0</v>
      </c>
      <c r="D35" s="527">
        <v>0</v>
      </c>
      <c r="E35" s="527">
        <v>19.84</v>
      </c>
      <c r="F35" s="527">
        <v>0.11500000000000002</v>
      </c>
      <c r="G35" s="527">
        <v>60.004999999999995</v>
      </c>
      <c r="H35" s="527">
        <v>0.253</v>
      </c>
      <c r="I35" s="527">
        <v>514.07999999999993</v>
      </c>
      <c r="J35" s="527">
        <v>2.1</v>
      </c>
      <c r="K35" s="527">
        <v>189.81</v>
      </c>
      <c r="L35" s="527">
        <v>4.4999999999999998E-2</v>
      </c>
      <c r="M35" s="527">
        <v>1.1700000000000002</v>
      </c>
      <c r="N35" s="527">
        <v>0</v>
      </c>
      <c r="O35" s="527">
        <v>1148.8042249999999</v>
      </c>
      <c r="P35" s="527">
        <v>787.41799999999989</v>
      </c>
      <c r="Q35" s="527">
        <v>1148.8042249999999</v>
      </c>
      <c r="R35" s="527">
        <v>1936.2222250000011</v>
      </c>
    </row>
    <row r="36" spans="1:18" ht="15.75" x14ac:dyDescent="0.2">
      <c r="A36" s="532" t="s">
        <v>507</v>
      </c>
      <c r="B36" s="532"/>
      <c r="C36" s="533">
        <v>15.384</v>
      </c>
      <c r="D36" s="533">
        <v>0</v>
      </c>
      <c r="E36" s="533">
        <v>6154.0940000000046</v>
      </c>
      <c r="F36" s="533">
        <v>224.15600000000012</v>
      </c>
      <c r="G36" s="533">
        <v>18161.730699999996</v>
      </c>
      <c r="H36" s="533">
        <v>353.22099999999995</v>
      </c>
      <c r="I36" s="533">
        <v>57892.921299999995</v>
      </c>
      <c r="J36" s="533">
        <v>693.76499999999976</v>
      </c>
      <c r="K36" s="533">
        <v>11026.998699999998</v>
      </c>
      <c r="L36" s="533">
        <v>73.112800000000021</v>
      </c>
      <c r="M36" s="533">
        <v>1638.3795999999993</v>
      </c>
      <c r="N36" s="533">
        <v>1242.4136920000008</v>
      </c>
      <c r="O36" s="533">
        <v>37012.248498000015</v>
      </c>
      <c r="P36" s="624">
        <v>96233.763100000026</v>
      </c>
      <c r="Q36" s="624">
        <v>38254.662190000017</v>
      </c>
      <c r="R36" s="533">
        <v>134488.42529000001</v>
      </c>
    </row>
    <row r="37" spans="1:18" ht="15.75" x14ac:dyDescent="0.2">
      <c r="A37" s="525" t="s">
        <v>508</v>
      </c>
      <c r="B37" s="526" t="s">
        <v>28</v>
      </c>
      <c r="C37" s="527">
        <v>11.759999999999994</v>
      </c>
      <c r="D37" s="527">
        <v>0</v>
      </c>
      <c r="E37" s="527">
        <v>2143.5150000000008</v>
      </c>
      <c r="F37" s="527">
        <v>58.744999999999997</v>
      </c>
      <c r="G37" s="527">
        <v>7873.7390000000005</v>
      </c>
      <c r="H37" s="527">
        <v>130.45999999999998</v>
      </c>
      <c r="I37" s="527">
        <v>18380.054999999993</v>
      </c>
      <c r="J37" s="527">
        <v>182.74499999999989</v>
      </c>
      <c r="K37" s="527">
        <v>5032.7550000000047</v>
      </c>
      <c r="L37" s="527">
        <v>24.120000000000008</v>
      </c>
      <c r="M37" s="527">
        <v>1044.5999999999999</v>
      </c>
      <c r="N37" s="527">
        <v>1304.433203</v>
      </c>
      <c r="O37" s="527">
        <v>6023.0453499999994</v>
      </c>
      <c r="P37" s="527">
        <v>34882.493999999962</v>
      </c>
      <c r="Q37" s="527">
        <v>7327.4785529999981</v>
      </c>
      <c r="R37" s="527">
        <v>42209.972552999941</v>
      </c>
    </row>
    <row r="38" spans="1:18" ht="15.75" x14ac:dyDescent="0.2">
      <c r="A38" s="525"/>
      <c r="B38" s="526" t="s">
        <v>30</v>
      </c>
      <c r="C38" s="527">
        <v>0</v>
      </c>
      <c r="D38" s="527">
        <v>0</v>
      </c>
      <c r="E38" s="527">
        <v>0</v>
      </c>
      <c r="F38" s="527">
        <v>0</v>
      </c>
      <c r="G38" s="527">
        <v>0</v>
      </c>
      <c r="H38" s="527">
        <v>0</v>
      </c>
      <c r="I38" s="527">
        <v>0</v>
      </c>
      <c r="J38" s="527">
        <v>0</v>
      </c>
      <c r="K38" s="527">
        <v>0</v>
      </c>
      <c r="L38" s="527">
        <v>0</v>
      </c>
      <c r="M38" s="527">
        <v>0</v>
      </c>
      <c r="N38" s="527">
        <v>0</v>
      </c>
      <c r="O38" s="527">
        <v>17826.089515999978</v>
      </c>
      <c r="P38" s="527">
        <v>0</v>
      </c>
      <c r="Q38" s="527">
        <v>17826.089515999978</v>
      </c>
      <c r="R38" s="527">
        <v>17826.089515999978</v>
      </c>
    </row>
    <row r="39" spans="1:18" ht="15.75" x14ac:dyDescent="0.2">
      <c r="A39" s="525"/>
      <c r="B39" s="526" t="s">
        <v>27</v>
      </c>
      <c r="C39" s="527">
        <v>0.50400000000000011</v>
      </c>
      <c r="D39" s="527">
        <v>0</v>
      </c>
      <c r="E39" s="527">
        <v>3696.8959999999993</v>
      </c>
      <c r="F39" s="527">
        <v>123.85649999999997</v>
      </c>
      <c r="G39" s="527">
        <v>10714.586200000009</v>
      </c>
      <c r="H39" s="527">
        <v>186.76899999999998</v>
      </c>
      <c r="I39" s="527">
        <v>43012.158019999988</v>
      </c>
      <c r="J39" s="527">
        <v>455.54999999999984</v>
      </c>
      <c r="K39" s="527">
        <v>6844.1021999999975</v>
      </c>
      <c r="L39" s="527">
        <v>55.185000000000009</v>
      </c>
      <c r="M39" s="527">
        <v>750.32940000000008</v>
      </c>
      <c r="N39" s="527">
        <v>0</v>
      </c>
      <c r="O39" s="527">
        <v>13235.528643000007</v>
      </c>
      <c r="P39" s="527">
        <v>65839.936319999993</v>
      </c>
      <c r="Q39" s="527">
        <v>13235.528643000007</v>
      </c>
      <c r="R39" s="527">
        <v>79075.46496300002</v>
      </c>
    </row>
    <row r="40" spans="1:18" ht="15.75" x14ac:dyDescent="0.2">
      <c r="A40" s="528"/>
      <c r="B40" s="526" t="s">
        <v>429</v>
      </c>
      <c r="C40" s="527">
        <v>0</v>
      </c>
      <c r="D40" s="527">
        <v>0</v>
      </c>
      <c r="E40" s="527">
        <v>24.02000000000001</v>
      </c>
      <c r="F40" s="527">
        <v>0.05</v>
      </c>
      <c r="G40" s="527">
        <v>104.544</v>
      </c>
      <c r="H40" s="527">
        <v>0.59399999999999997</v>
      </c>
      <c r="I40" s="527">
        <v>929.54999999999973</v>
      </c>
      <c r="J40" s="527">
        <v>2.4149999999999996</v>
      </c>
      <c r="K40" s="527">
        <v>240.29999999999995</v>
      </c>
      <c r="L40" s="527">
        <v>0.09</v>
      </c>
      <c r="M40" s="527">
        <v>1.335</v>
      </c>
      <c r="N40" s="527">
        <v>0</v>
      </c>
      <c r="O40" s="527">
        <v>1303.0679549999998</v>
      </c>
      <c r="P40" s="527">
        <v>1302.8980000000001</v>
      </c>
      <c r="Q40" s="527">
        <v>1303.0679549999998</v>
      </c>
      <c r="R40" s="527">
        <v>2605.9659550000006</v>
      </c>
    </row>
    <row r="41" spans="1:18" ht="15.75" x14ac:dyDescent="0.2">
      <c r="A41" s="532" t="s">
        <v>509</v>
      </c>
      <c r="B41" s="532"/>
      <c r="C41" s="533">
        <v>12.263999999999994</v>
      </c>
      <c r="D41" s="533">
        <v>0</v>
      </c>
      <c r="E41" s="533">
        <v>5864.4310000000005</v>
      </c>
      <c r="F41" s="533">
        <v>182.65149999999997</v>
      </c>
      <c r="G41" s="533">
        <v>18692.869200000012</v>
      </c>
      <c r="H41" s="533">
        <v>317.82299999999992</v>
      </c>
      <c r="I41" s="533">
        <v>62321.763019999984</v>
      </c>
      <c r="J41" s="533">
        <v>640.7099999999997</v>
      </c>
      <c r="K41" s="533">
        <v>12117.157200000001</v>
      </c>
      <c r="L41" s="533">
        <v>79.395000000000024</v>
      </c>
      <c r="M41" s="533">
        <v>1796.2644</v>
      </c>
      <c r="N41" s="533">
        <v>1304.433203</v>
      </c>
      <c r="O41" s="533">
        <v>38387.731463999982</v>
      </c>
      <c r="P41" s="624">
        <v>102025.32831999996</v>
      </c>
      <c r="Q41" s="624">
        <v>39692.164666999983</v>
      </c>
      <c r="R41" s="533">
        <v>141717.49298699995</v>
      </c>
    </row>
    <row r="42" spans="1:18" ht="15.75" x14ac:dyDescent="0.2">
      <c r="A42" s="525" t="s">
        <v>510</v>
      </c>
      <c r="B42" s="526" t="s">
        <v>28</v>
      </c>
      <c r="C42" s="527">
        <v>8.1439999999999966</v>
      </c>
      <c r="D42" s="527">
        <v>0</v>
      </c>
      <c r="E42" s="527">
        <v>1778.8850000000002</v>
      </c>
      <c r="F42" s="527">
        <v>34.904999999999994</v>
      </c>
      <c r="G42" s="527">
        <v>6661.273000000001</v>
      </c>
      <c r="H42" s="527">
        <v>75.636000000000024</v>
      </c>
      <c r="I42" s="527">
        <v>17955.989999999994</v>
      </c>
      <c r="J42" s="527">
        <v>119.37000000000008</v>
      </c>
      <c r="K42" s="527">
        <v>5074.8300000000045</v>
      </c>
      <c r="L42" s="527">
        <v>24.25500000000001</v>
      </c>
      <c r="M42" s="527">
        <v>1034.625</v>
      </c>
      <c r="N42" s="527">
        <v>1399.8781999999999</v>
      </c>
      <c r="O42" s="527">
        <v>5871.2579460000006</v>
      </c>
      <c r="P42" s="527">
        <v>32767.912999999997</v>
      </c>
      <c r="Q42" s="527">
        <v>7271.1361459999962</v>
      </c>
      <c r="R42" s="527">
        <v>40039.049146000012</v>
      </c>
    </row>
    <row r="43" spans="1:18" ht="15.75" x14ac:dyDescent="0.2">
      <c r="A43" s="525"/>
      <c r="B43" s="526" t="s">
        <v>30</v>
      </c>
      <c r="C43" s="527">
        <v>0</v>
      </c>
      <c r="D43" s="527">
        <v>0</v>
      </c>
      <c r="E43" s="527">
        <v>0</v>
      </c>
      <c r="F43" s="527">
        <v>0</v>
      </c>
      <c r="G43" s="527">
        <v>0</v>
      </c>
      <c r="H43" s="527">
        <v>0</v>
      </c>
      <c r="I43" s="527">
        <v>0</v>
      </c>
      <c r="J43" s="527">
        <v>0</v>
      </c>
      <c r="K43" s="527">
        <v>0</v>
      </c>
      <c r="L43" s="527">
        <v>0</v>
      </c>
      <c r="M43" s="527">
        <v>0</v>
      </c>
      <c r="N43" s="527">
        <v>0</v>
      </c>
      <c r="O43" s="527">
        <v>18298.610992999984</v>
      </c>
      <c r="P43" s="527">
        <v>0</v>
      </c>
      <c r="Q43" s="527">
        <v>18298.610992999984</v>
      </c>
      <c r="R43" s="527">
        <v>18298.610992999984</v>
      </c>
    </row>
    <row r="44" spans="1:18" ht="15.75" x14ac:dyDescent="0.2">
      <c r="A44" s="525"/>
      <c r="B44" s="526" t="s">
        <v>27</v>
      </c>
      <c r="C44" s="527">
        <v>0.41200000000000003</v>
      </c>
      <c r="D44" s="527">
        <v>0</v>
      </c>
      <c r="E44" s="527">
        <v>3180.9668100000013</v>
      </c>
      <c r="F44" s="527">
        <v>86.077600000000018</v>
      </c>
      <c r="G44" s="527">
        <v>9455.4861000000037</v>
      </c>
      <c r="H44" s="527">
        <v>116.248</v>
      </c>
      <c r="I44" s="527">
        <v>40041.998879999992</v>
      </c>
      <c r="J44" s="527">
        <v>372.67500000000007</v>
      </c>
      <c r="K44" s="527">
        <v>6911.953800000003</v>
      </c>
      <c r="L44" s="527">
        <v>50.265000000000022</v>
      </c>
      <c r="M44" s="527">
        <v>776.75580000000002</v>
      </c>
      <c r="N44" s="527">
        <v>0</v>
      </c>
      <c r="O44" s="527">
        <v>12909.685235000006</v>
      </c>
      <c r="P44" s="527">
        <v>60992.838989999989</v>
      </c>
      <c r="Q44" s="527">
        <v>12909.685235000006</v>
      </c>
      <c r="R44" s="527">
        <v>73902.524224999943</v>
      </c>
    </row>
    <row r="45" spans="1:18" ht="15.75" x14ac:dyDescent="0.2">
      <c r="A45" s="528"/>
      <c r="B45" s="526" t="s">
        <v>429</v>
      </c>
      <c r="C45" s="527">
        <v>0</v>
      </c>
      <c r="D45" s="527">
        <v>0</v>
      </c>
      <c r="E45" s="527">
        <v>23.244999999999997</v>
      </c>
      <c r="F45" s="527">
        <v>0.105</v>
      </c>
      <c r="G45" s="527">
        <v>130.84499999999994</v>
      </c>
      <c r="H45" s="527">
        <v>0.44</v>
      </c>
      <c r="I45" s="527">
        <v>934.16999999999962</v>
      </c>
      <c r="J45" s="527">
        <v>1.125</v>
      </c>
      <c r="K45" s="527">
        <v>235.16999999999993</v>
      </c>
      <c r="L45" s="527">
        <v>0.09</v>
      </c>
      <c r="M45" s="527">
        <v>1.2449999999999999</v>
      </c>
      <c r="N45" s="527">
        <v>0</v>
      </c>
      <c r="O45" s="527">
        <v>1222.91597</v>
      </c>
      <c r="P45" s="527">
        <v>1326.4349999999997</v>
      </c>
      <c r="Q45" s="527">
        <v>1222.91597</v>
      </c>
      <c r="R45" s="527">
        <v>2549.3509699999995</v>
      </c>
    </row>
    <row r="46" spans="1:18" ht="15.75" x14ac:dyDescent="0.2">
      <c r="A46" s="532" t="s">
        <v>511</v>
      </c>
      <c r="B46" s="532"/>
      <c r="C46" s="533">
        <v>8.5559999999999974</v>
      </c>
      <c r="D46" s="533">
        <v>0</v>
      </c>
      <c r="E46" s="533">
        <v>4983.0968100000018</v>
      </c>
      <c r="F46" s="533">
        <v>121.08760000000002</v>
      </c>
      <c r="G46" s="533">
        <v>16247.604100000004</v>
      </c>
      <c r="H46" s="533">
        <v>192.32400000000001</v>
      </c>
      <c r="I46" s="533">
        <v>58932.158879999988</v>
      </c>
      <c r="J46" s="533">
        <v>493.17000000000013</v>
      </c>
      <c r="K46" s="533">
        <v>12221.953800000008</v>
      </c>
      <c r="L46" s="533">
        <v>74.610000000000042</v>
      </c>
      <c r="M46" s="533">
        <v>1812.6257999999998</v>
      </c>
      <c r="N46" s="533">
        <v>1399.8781999999999</v>
      </c>
      <c r="O46" s="533">
        <v>38302.470143999992</v>
      </c>
      <c r="P46" s="624">
        <v>95087.186989999987</v>
      </c>
      <c r="Q46" s="624">
        <v>39702.348343999991</v>
      </c>
      <c r="R46" s="533">
        <v>134789.53533399993</v>
      </c>
    </row>
    <row r="47" spans="1:18" ht="15.75" x14ac:dyDescent="0.2">
      <c r="A47" s="525" t="s">
        <v>512</v>
      </c>
      <c r="B47" s="526" t="s">
        <v>28</v>
      </c>
      <c r="C47" s="527">
        <v>4.9129999999999976</v>
      </c>
      <c r="D47" s="527">
        <v>0</v>
      </c>
      <c r="E47" s="527">
        <v>1310.0850000000014</v>
      </c>
      <c r="F47" s="527">
        <v>17.140000000000004</v>
      </c>
      <c r="G47" s="527">
        <v>5105.570000000007</v>
      </c>
      <c r="H47" s="527">
        <v>32.911999999999992</v>
      </c>
      <c r="I47" s="527">
        <v>15778.75499999999</v>
      </c>
      <c r="J47" s="527">
        <v>61.035000000000018</v>
      </c>
      <c r="K47" s="527">
        <v>5036.3100000000031</v>
      </c>
      <c r="L47" s="527">
        <v>20.880000000000003</v>
      </c>
      <c r="M47" s="527">
        <v>1051.3049999999994</v>
      </c>
      <c r="N47" s="527">
        <v>1331.8348999999994</v>
      </c>
      <c r="O47" s="527">
        <v>5476.88249</v>
      </c>
      <c r="P47" s="527">
        <v>28418.904999999995</v>
      </c>
      <c r="Q47" s="527">
        <v>6808.7173900000034</v>
      </c>
      <c r="R47" s="527">
        <v>35227.622390000062</v>
      </c>
    </row>
    <row r="48" spans="1:18" ht="15.75" x14ac:dyDescent="0.2">
      <c r="A48" s="525"/>
      <c r="B48" s="526" t="s">
        <v>30</v>
      </c>
      <c r="C48" s="527">
        <v>0</v>
      </c>
      <c r="D48" s="527">
        <v>0</v>
      </c>
      <c r="E48" s="527">
        <v>0</v>
      </c>
      <c r="F48" s="527">
        <v>0</v>
      </c>
      <c r="G48" s="527">
        <v>0</v>
      </c>
      <c r="H48" s="527">
        <v>0</v>
      </c>
      <c r="I48" s="527">
        <v>0</v>
      </c>
      <c r="J48" s="527">
        <v>0</v>
      </c>
      <c r="K48" s="527">
        <v>0</v>
      </c>
      <c r="L48" s="527">
        <v>0</v>
      </c>
      <c r="M48" s="527">
        <v>0</v>
      </c>
      <c r="N48" s="527">
        <v>0</v>
      </c>
      <c r="O48" s="527">
        <v>16434.402933999994</v>
      </c>
      <c r="P48" s="527">
        <v>0</v>
      </c>
      <c r="Q48" s="527">
        <v>16434.402933999994</v>
      </c>
      <c r="R48" s="527">
        <v>16434.402933999994</v>
      </c>
    </row>
    <row r="49" spans="1:18" ht="15.75" x14ac:dyDescent="0.2">
      <c r="A49" s="525"/>
      <c r="B49" s="526" t="s">
        <v>27</v>
      </c>
      <c r="C49" s="527">
        <v>0.22600000000000003</v>
      </c>
      <c r="D49" s="527">
        <v>0</v>
      </c>
      <c r="E49" s="527">
        <v>2290.9318299999995</v>
      </c>
      <c r="F49" s="527">
        <v>46.02499999999997</v>
      </c>
      <c r="G49" s="527">
        <v>6916.0507999999982</v>
      </c>
      <c r="H49" s="527">
        <v>67.760000000000005</v>
      </c>
      <c r="I49" s="527">
        <v>34425.983019999992</v>
      </c>
      <c r="J49" s="527">
        <v>234.24000000000004</v>
      </c>
      <c r="K49" s="527">
        <v>6366.3185999999987</v>
      </c>
      <c r="L49" s="527">
        <v>40.590000000000039</v>
      </c>
      <c r="M49" s="527">
        <v>760.89199999999971</v>
      </c>
      <c r="N49" s="527">
        <v>66.131999999999991</v>
      </c>
      <c r="O49" s="527">
        <v>11261.793930999998</v>
      </c>
      <c r="P49" s="527">
        <v>51149.017249999968</v>
      </c>
      <c r="Q49" s="527">
        <v>11327.925930999998</v>
      </c>
      <c r="R49" s="527">
        <v>62476.943180999959</v>
      </c>
    </row>
    <row r="50" spans="1:18" ht="15.75" x14ac:dyDescent="0.2">
      <c r="A50" s="528"/>
      <c r="B50" s="526" t="s">
        <v>429</v>
      </c>
      <c r="C50" s="527">
        <v>0</v>
      </c>
      <c r="D50" s="527">
        <v>0</v>
      </c>
      <c r="E50" s="527">
        <v>17.405000000000005</v>
      </c>
      <c r="F50" s="527">
        <v>2.5000000000000001E-2</v>
      </c>
      <c r="G50" s="527">
        <v>119.47100000000005</v>
      </c>
      <c r="H50" s="527">
        <v>0.253</v>
      </c>
      <c r="I50" s="527">
        <v>779.32499999999959</v>
      </c>
      <c r="J50" s="527">
        <v>0.67500000000000004</v>
      </c>
      <c r="K50" s="527">
        <v>265.72499999999997</v>
      </c>
      <c r="L50" s="527">
        <v>0</v>
      </c>
      <c r="M50" s="527">
        <v>0.99000000000000021</v>
      </c>
      <c r="N50" s="527">
        <v>0</v>
      </c>
      <c r="O50" s="527">
        <v>1040.4498749999998</v>
      </c>
      <c r="P50" s="527">
        <v>1183.8690000000001</v>
      </c>
      <c r="Q50" s="527">
        <v>1040.4498749999998</v>
      </c>
      <c r="R50" s="527">
        <v>2224.3188750000013</v>
      </c>
    </row>
    <row r="51" spans="1:18" ht="15.75" x14ac:dyDescent="0.2">
      <c r="A51" s="532" t="s">
        <v>513</v>
      </c>
      <c r="B51" s="532"/>
      <c r="C51" s="533">
        <v>5.1389999999999976</v>
      </c>
      <c r="D51" s="533">
        <v>0</v>
      </c>
      <c r="E51" s="533">
        <v>3618.4218300000011</v>
      </c>
      <c r="F51" s="533">
        <v>63.189999999999976</v>
      </c>
      <c r="G51" s="533">
        <v>12141.091800000004</v>
      </c>
      <c r="H51" s="533">
        <v>100.925</v>
      </c>
      <c r="I51" s="533">
        <v>50984.06301999998</v>
      </c>
      <c r="J51" s="533">
        <v>295.95000000000005</v>
      </c>
      <c r="K51" s="533">
        <v>11668.353600000002</v>
      </c>
      <c r="L51" s="533">
        <v>61.470000000000041</v>
      </c>
      <c r="M51" s="533">
        <v>1813.1869999999992</v>
      </c>
      <c r="N51" s="533">
        <v>1397.9668999999994</v>
      </c>
      <c r="O51" s="533">
        <v>34213.529229999993</v>
      </c>
      <c r="P51" s="624">
        <v>80751.791249999966</v>
      </c>
      <c r="Q51" s="624">
        <v>35611.496129999992</v>
      </c>
      <c r="R51" s="533">
        <v>116363.28738000002</v>
      </c>
    </row>
    <row r="52" spans="1:18" ht="15.75" x14ac:dyDescent="0.2">
      <c r="A52" s="525" t="s">
        <v>514</v>
      </c>
      <c r="B52" s="526" t="s">
        <v>28</v>
      </c>
      <c r="C52" s="527">
        <v>3.6859999999999986</v>
      </c>
      <c r="D52" s="527">
        <v>0</v>
      </c>
      <c r="E52" s="527">
        <v>992.11999999999966</v>
      </c>
      <c r="F52" s="527">
        <v>5.7949999999999964</v>
      </c>
      <c r="G52" s="527">
        <v>4477.0930000000071</v>
      </c>
      <c r="H52" s="527">
        <v>15.971999999999992</v>
      </c>
      <c r="I52" s="527">
        <v>14695.335000000001</v>
      </c>
      <c r="J52" s="527">
        <v>32.924999999999997</v>
      </c>
      <c r="K52" s="527">
        <v>4963.7250000000058</v>
      </c>
      <c r="L52" s="527">
        <v>18.675000000000001</v>
      </c>
      <c r="M52" s="527">
        <v>1117.68</v>
      </c>
      <c r="N52" s="527">
        <v>1552.2853289999996</v>
      </c>
      <c r="O52" s="527">
        <v>5419.275378000003</v>
      </c>
      <c r="P52" s="527">
        <v>26323.006000000016</v>
      </c>
      <c r="Q52" s="527">
        <v>6971.5607070000024</v>
      </c>
      <c r="R52" s="527">
        <v>33294.566707000005</v>
      </c>
    </row>
    <row r="53" spans="1:18" ht="15.75" x14ac:dyDescent="0.2">
      <c r="A53" s="525"/>
      <c r="B53" s="526" t="s">
        <v>30</v>
      </c>
      <c r="C53" s="527">
        <v>0</v>
      </c>
      <c r="D53" s="527">
        <v>0</v>
      </c>
      <c r="E53" s="527">
        <v>0</v>
      </c>
      <c r="F53" s="527">
        <v>0</v>
      </c>
      <c r="G53" s="527">
        <v>0</v>
      </c>
      <c r="H53" s="527">
        <v>0</v>
      </c>
      <c r="I53" s="527">
        <v>0</v>
      </c>
      <c r="J53" s="527">
        <v>0</v>
      </c>
      <c r="K53" s="527">
        <v>0</v>
      </c>
      <c r="L53" s="527">
        <v>0</v>
      </c>
      <c r="M53" s="527">
        <v>0</v>
      </c>
      <c r="N53" s="527">
        <v>0</v>
      </c>
      <c r="O53" s="527">
        <v>16655.881611000004</v>
      </c>
      <c r="P53" s="527">
        <v>0</v>
      </c>
      <c r="Q53" s="527">
        <v>16655.881611000004</v>
      </c>
      <c r="R53" s="527">
        <v>16655.881611000004</v>
      </c>
    </row>
    <row r="54" spans="1:18" ht="15.75" x14ac:dyDescent="0.2">
      <c r="A54" s="525"/>
      <c r="B54" s="526" t="s">
        <v>27</v>
      </c>
      <c r="C54" s="527">
        <v>0.18800000000000003</v>
      </c>
      <c r="D54" s="527">
        <v>0</v>
      </c>
      <c r="E54" s="527">
        <v>1706.9496999999999</v>
      </c>
      <c r="F54" s="527">
        <v>20.942999999999994</v>
      </c>
      <c r="G54" s="527">
        <v>5910.7237800000012</v>
      </c>
      <c r="H54" s="527">
        <v>31.251000000000008</v>
      </c>
      <c r="I54" s="527">
        <v>31121.930520000038</v>
      </c>
      <c r="J54" s="527">
        <v>145.62000000000006</v>
      </c>
      <c r="K54" s="527">
        <v>6117.2308000000066</v>
      </c>
      <c r="L54" s="527">
        <v>31.275000000000002</v>
      </c>
      <c r="M54" s="527">
        <v>832.14779999999985</v>
      </c>
      <c r="N54" s="527">
        <v>0</v>
      </c>
      <c r="O54" s="527">
        <v>10213.205560999999</v>
      </c>
      <c r="P54" s="527">
        <v>45918.259600000012</v>
      </c>
      <c r="Q54" s="527">
        <v>10213.205560999999</v>
      </c>
      <c r="R54" s="527">
        <v>56131.465161000066</v>
      </c>
    </row>
    <row r="55" spans="1:18" ht="15.75" x14ac:dyDescent="0.2">
      <c r="A55" s="528"/>
      <c r="B55" s="526" t="s">
        <v>429</v>
      </c>
      <c r="C55" s="527">
        <v>0</v>
      </c>
      <c r="D55" s="527">
        <v>0</v>
      </c>
      <c r="E55" s="527">
        <v>12.550000000000002</v>
      </c>
      <c r="F55" s="527">
        <v>5.0000000000000001E-3</v>
      </c>
      <c r="G55" s="527">
        <v>84.347999999999999</v>
      </c>
      <c r="H55" s="527">
        <v>1.0999999999999999E-2</v>
      </c>
      <c r="I55" s="527">
        <v>595.04999999999961</v>
      </c>
      <c r="J55" s="527">
        <v>0.45</v>
      </c>
      <c r="K55" s="527">
        <v>254.47499999999997</v>
      </c>
      <c r="L55" s="527">
        <v>0.13500000000000001</v>
      </c>
      <c r="M55" s="527">
        <v>0.91499999999999992</v>
      </c>
      <c r="N55" s="527">
        <v>0</v>
      </c>
      <c r="O55" s="527">
        <v>876.43734999999958</v>
      </c>
      <c r="P55" s="527">
        <v>947.93899999999985</v>
      </c>
      <c r="Q55" s="527">
        <v>876.43734999999958</v>
      </c>
      <c r="R55" s="527">
        <v>1824.3763499999991</v>
      </c>
    </row>
    <row r="56" spans="1:18" ht="15.75" x14ac:dyDescent="0.2">
      <c r="A56" s="532" t="s">
        <v>515</v>
      </c>
      <c r="B56" s="532"/>
      <c r="C56" s="533">
        <v>3.8739999999999988</v>
      </c>
      <c r="D56" s="533">
        <v>0</v>
      </c>
      <c r="E56" s="533">
        <v>2711.6196999999997</v>
      </c>
      <c r="F56" s="533">
        <v>26.742999999999991</v>
      </c>
      <c r="G56" s="533">
        <v>10472.164780000008</v>
      </c>
      <c r="H56" s="533">
        <v>47.234000000000002</v>
      </c>
      <c r="I56" s="533">
        <v>46412.31552000004</v>
      </c>
      <c r="J56" s="533">
        <v>178.99500000000006</v>
      </c>
      <c r="K56" s="533">
        <v>11335.430800000013</v>
      </c>
      <c r="L56" s="533">
        <v>50.085000000000001</v>
      </c>
      <c r="M56" s="533">
        <v>1950.7428</v>
      </c>
      <c r="N56" s="533">
        <v>1552.2853289999996</v>
      </c>
      <c r="O56" s="533">
        <v>33164.799900000005</v>
      </c>
      <c r="P56" s="624">
        <v>73189.204600000026</v>
      </c>
      <c r="Q56" s="624">
        <v>34717.085229000011</v>
      </c>
      <c r="R56" s="533">
        <v>107906.28982900007</v>
      </c>
    </row>
    <row r="57" spans="1:18" ht="15.75" x14ac:dyDescent="0.2">
      <c r="A57" s="525" t="s">
        <v>516</v>
      </c>
      <c r="B57" s="526" t="s">
        <v>28</v>
      </c>
      <c r="C57" s="527">
        <v>1.6800000000000008</v>
      </c>
      <c r="D57" s="527">
        <v>0</v>
      </c>
      <c r="E57" s="527">
        <v>836.53499999999951</v>
      </c>
      <c r="F57" s="527">
        <v>3.6949999999999976</v>
      </c>
      <c r="G57" s="527">
        <v>3707.735999999999</v>
      </c>
      <c r="H57" s="527">
        <v>7.2050000000000027</v>
      </c>
      <c r="I57" s="527">
        <v>12872.850000000002</v>
      </c>
      <c r="J57" s="527">
        <v>14.699999999999996</v>
      </c>
      <c r="K57" s="527">
        <v>4485.6900000000014</v>
      </c>
      <c r="L57" s="527">
        <v>16.47</v>
      </c>
      <c r="M57" s="527">
        <v>1104.0749999999998</v>
      </c>
      <c r="N57" s="527">
        <v>1593.1360709999999</v>
      </c>
      <c r="O57" s="527">
        <v>4975.5825309999973</v>
      </c>
      <c r="P57" s="527">
        <v>23050.635999999984</v>
      </c>
      <c r="Q57" s="527">
        <v>6568.718601999999</v>
      </c>
      <c r="R57" s="527">
        <v>29619.354601999981</v>
      </c>
    </row>
    <row r="58" spans="1:18" ht="15.75" x14ac:dyDescent="0.2">
      <c r="A58" s="525"/>
      <c r="B58" s="526" t="s">
        <v>30</v>
      </c>
      <c r="C58" s="527">
        <v>0</v>
      </c>
      <c r="D58" s="527">
        <v>0</v>
      </c>
      <c r="E58" s="527">
        <v>0</v>
      </c>
      <c r="F58" s="527">
        <v>0</v>
      </c>
      <c r="G58" s="527">
        <v>0</v>
      </c>
      <c r="H58" s="527">
        <v>0</v>
      </c>
      <c r="I58" s="527">
        <v>0</v>
      </c>
      <c r="J58" s="527">
        <v>0</v>
      </c>
      <c r="K58" s="527">
        <v>0</v>
      </c>
      <c r="L58" s="527">
        <v>0</v>
      </c>
      <c r="M58" s="527">
        <v>0</v>
      </c>
      <c r="N58" s="527">
        <v>0</v>
      </c>
      <c r="O58" s="527">
        <v>14374.037621000001</v>
      </c>
      <c r="P58" s="527">
        <v>0</v>
      </c>
      <c r="Q58" s="527">
        <v>14374.037621000001</v>
      </c>
      <c r="R58" s="527">
        <v>14374.037621000001</v>
      </c>
    </row>
    <row r="59" spans="1:18" ht="15.75" x14ac:dyDescent="0.2">
      <c r="A59" s="525"/>
      <c r="B59" s="526" t="s">
        <v>27</v>
      </c>
      <c r="C59" s="527">
        <v>0.15600000000000003</v>
      </c>
      <c r="D59" s="527">
        <v>0</v>
      </c>
      <c r="E59" s="527">
        <v>1386.0495100000001</v>
      </c>
      <c r="F59" s="527">
        <v>12.874999999999996</v>
      </c>
      <c r="G59" s="527">
        <v>4858.8648000000003</v>
      </c>
      <c r="H59" s="527">
        <v>19.348999999999993</v>
      </c>
      <c r="I59" s="527">
        <v>26399.029979999981</v>
      </c>
      <c r="J59" s="527">
        <v>95.628400000000099</v>
      </c>
      <c r="K59" s="527">
        <v>5347.0939000000017</v>
      </c>
      <c r="L59" s="527">
        <v>26.32500000000001</v>
      </c>
      <c r="M59" s="527">
        <v>789.22190000000001</v>
      </c>
      <c r="N59" s="527">
        <v>0</v>
      </c>
      <c r="O59" s="527">
        <v>8235.2657899999995</v>
      </c>
      <c r="P59" s="527">
        <v>38934.593490000007</v>
      </c>
      <c r="Q59" s="527">
        <v>8235.2657899999995</v>
      </c>
      <c r="R59" s="527">
        <v>47169.859279999982</v>
      </c>
    </row>
    <row r="60" spans="1:18" ht="15.75" x14ac:dyDescent="0.2">
      <c r="A60" s="528"/>
      <c r="B60" s="526" t="s">
        <v>429</v>
      </c>
      <c r="C60" s="527">
        <v>0</v>
      </c>
      <c r="D60" s="527">
        <v>0</v>
      </c>
      <c r="E60" s="527">
        <v>8.69</v>
      </c>
      <c r="F60" s="527">
        <v>5.0000000000000001E-3</v>
      </c>
      <c r="G60" s="527">
        <v>59.675000000000004</v>
      </c>
      <c r="H60" s="527">
        <v>0</v>
      </c>
      <c r="I60" s="527">
        <v>501.11999999999978</v>
      </c>
      <c r="J60" s="527">
        <v>0.13500000000000001</v>
      </c>
      <c r="K60" s="527">
        <v>244.62000000000003</v>
      </c>
      <c r="L60" s="527">
        <v>0.09</v>
      </c>
      <c r="M60" s="527">
        <v>1.0050000000000001</v>
      </c>
      <c r="N60" s="527">
        <v>0</v>
      </c>
      <c r="O60" s="527">
        <v>659.56903999999986</v>
      </c>
      <c r="P60" s="527">
        <v>815.33999999999992</v>
      </c>
      <c r="Q60" s="527">
        <v>659.56903999999986</v>
      </c>
      <c r="R60" s="527">
        <v>1474.9090400000002</v>
      </c>
    </row>
    <row r="61" spans="1:18" ht="15.75" x14ac:dyDescent="0.2">
      <c r="A61" s="532" t="s">
        <v>517</v>
      </c>
      <c r="B61" s="532"/>
      <c r="C61" s="533">
        <v>1.8360000000000007</v>
      </c>
      <c r="D61" s="533">
        <v>0</v>
      </c>
      <c r="E61" s="533">
        <v>2231.2745099999997</v>
      </c>
      <c r="F61" s="533">
        <v>16.574999999999992</v>
      </c>
      <c r="G61" s="533">
        <v>8626.2757999999994</v>
      </c>
      <c r="H61" s="533">
        <v>26.553999999999995</v>
      </c>
      <c r="I61" s="533">
        <v>39772.999979999986</v>
      </c>
      <c r="J61" s="533">
        <v>110.46340000000011</v>
      </c>
      <c r="K61" s="533">
        <v>10077.403900000003</v>
      </c>
      <c r="L61" s="533">
        <v>42.885000000000012</v>
      </c>
      <c r="M61" s="533">
        <v>1894.3018999999999</v>
      </c>
      <c r="N61" s="533">
        <v>1593.1360709999999</v>
      </c>
      <c r="O61" s="533">
        <v>28244.454981999999</v>
      </c>
      <c r="P61" s="624">
        <v>62800.569489999987</v>
      </c>
      <c r="Q61" s="624">
        <v>29837.591053</v>
      </c>
      <c r="R61" s="533">
        <v>92638.160542999962</v>
      </c>
    </row>
    <row r="62" spans="1:18" ht="15.75" x14ac:dyDescent="0.2">
      <c r="A62" s="525" t="s">
        <v>518</v>
      </c>
      <c r="B62" s="526" t="s">
        <v>28</v>
      </c>
      <c r="C62" s="527">
        <v>2.1850000000000009</v>
      </c>
      <c r="D62" s="527">
        <v>0</v>
      </c>
      <c r="E62" s="527">
        <v>888.30999999999983</v>
      </c>
      <c r="F62" s="527">
        <v>3.2350000000000008</v>
      </c>
      <c r="G62" s="527">
        <v>3721.6699999999987</v>
      </c>
      <c r="H62" s="527">
        <v>5.8300000000000018</v>
      </c>
      <c r="I62" s="527">
        <v>13218.659999999994</v>
      </c>
      <c r="J62" s="527">
        <v>12.584999999999997</v>
      </c>
      <c r="K62" s="527">
        <v>4685.1299999999983</v>
      </c>
      <c r="L62" s="527">
        <v>13.814999999999996</v>
      </c>
      <c r="M62" s="527">
        <v>1102.7700000000004</v>
      </c>
      <c r="N62" s="527">
        <v>1675.0961989999998</v>
      </c>
      <c r="O62" s="527">
        <v>5433.0752099999982</v>
      </c>
      <c r="P62" s="527">
        <v>23654.189999999991</v>
      </c>
      <c r="Q62" s="527">
        <v>7108.1714089999978</v>
      </c>
      <c r="R62" s="527">
        <v>30762.361408999979</v>
      </c>
    </row>
    <row r="63" spans="1:18" ht="15.75" x14ac:dyDescent="0.2">
      <c r="A63" s="525"/>
      <c r="B63" s="526" t="s">
        <v>30</v>
      </c>
      <c r="C63" s="527">
        <v>0</v>
      </c>
      <c r="D63" s="527">
        <v>0</v>
      </c>
      <c r="E63" s="527">
        <v>0</v>
      </c>
      <c r="F63" s="527">
        <v>0</v>
      </c>
      <c r="G63" s="527">
        <v>0</v>
      </c>
      <c r="H63" s="527">
        <v>0</v>
      </c>
      <c r="I63" s="527">
        <v>0</v>
      </c>
      <c r="J63" s="527">
        <v>0</v>
      </c>
      <c r="K63" s="527">
        <v>0</v>
      </c>
      <c r="L63" s="527">
        <v>0</v>
      </c>
      <c r="M63" s="527">
        <v>0</v>
      </c>
      <c r="N63" s="527">
        <v>0</v>
      </c>
      <c r="O63" s="527">
        <v>14335.268070999993</v>
      </c>
      <c r="P63" s="527">
        <v>0</v>
      </c>
      <c r="Q63" s="527">
        <v>14335.268070999993</v>
      </c>
      <c r="R63" s="527">
        <v>14335.268070999993</v>
      </c>
    </row>
    <row r="64" spans="1:18" ht="15.75" x14ac:dyDescent="0.2">
      <c r="A64" s="525"/>
      <c r="B64" s="526" t="s">
        <v>27</v>
      </c>
      <c r="C64" s="527">
        <v>0.12000000000000001</v>
      </c>
      <c r="D64" s="527">
        <v>0</v>
      </c>
      <c r="E64" s="527">
        <v>1451.8397700000003</v>
      </c>
      <c r="F64" s="527">
        <v>11.684999999999999</v>
      </c>
      <c r="G64" s="527">
        <v>5003.8281999999999</v>
      </c>
      <c r="H64" s="527">
        <v>18.501999999999992</v>
      </c>
      <c r="I64" s="527">
        <v>27551.209599999995</v>
      </c>
      <c r="J64" s="527">
        <v>99.711600000000061</v>
      </c>
      <c r="K64" s="527">
        <v>5604.3411999999962</v>
      </c>
      <c r="L64" s="527">
        <v>29.295000000000002</v>
      </c>
      <c r="M64" s="527">
        <v>800.69469999999967</v>
      </c>
      <c r="N64" s="527">
        <v>0</v>
      </c>
      <c r="O64" s="527">
        <v>7581.5215150000022</v>
      </c>
      <c r="P64" s="527">
        <v>40571.227070000001</v>
      </c>
      <c r="Q64" s="527">
        <v>7581.5215150000022</v>
      </c>
      <c r="R64" s="527">
        <v>48152.748584999958</v>
      </c>
    </row>
    <row r="65" spans="1:18" ht="15.75" x14ac:dyDescent="0.2">
      <c r="A65" s="528"/>
      <c r="B65" s="526" t="s">
        <v>429</v>
      </c>
      <c r="C65" s="527">
        <v>0</v>
      </c>
      <c r="D65" s="527">
        <v>0</v>
      </c>
      <c r="E65" s="527">
        <v>8.65</v>
      </c>
      <c r="F65" s="527">
        <v>0</v>
      </c>
      <c r="G65" s="527">
        <v>52.217000000000006</v>
      </c>
      <c r="H65" s="527">
        <v>0</v>
      </c>
      <c r="I65" s="527">
        <v>510.64499999999981</v>
      </c>
      <c r="J65" s="527">
        <v>0.09</v>
      </c>
      <c r="K65" s="527">
        <v>234.80999999999986</v>
      </c>
      <c r="L65" s="527">
        <v>4.4999999999999998E-2</v>
      </c>
      <c r="M65" s="527">
        <v>0.57000000000000006</v>
      </c>
      <c r="N65" s="527">
        <v>0</v>
      </c>
      <c r="O65" s="527">
        <v>587.93407500000023</v>
      </c>
      <c r="P65" s="527">
        <v>807.02699999999959</v>
      </c>
      <c r="Q65" s="527">
        <v>587.93407500000023</v>
      </c>
      <c r="R65" s="527">
        <v>1394.9610750000002</v>
      </c>
    </row>
    <row r="66" spans="1:18" ht="15.75" x14ac:dyDescent="0.2">
      <c r="A66" s="532" t="s">
        <v>519</v>
      </c>
      <c r="B66" s="532"/>
      <c r="C66" s="533">
        <v>2.305000000000001</v>
      </c>
      <c r="D66" s="533">
        <v>0</v>
      </c>
      <c r="E66" s="533">
        <v>2348.7997700000001</v>
      </c>
      <c r="F66" s="533">
        <v>14.92</v>
      </c>
      <c r="G66" s="533">
        <v>8777.7151999999987</v>
      </c>
      <c r="H66" s="533">
        <v>24.331999999999994</v>
      </c>
      <c r="I66" s="533">
        <v>41280.514599999988</v>
      </c>
      <c r="J66" s="533">
        <v>112.38660000000006</v>
      </c>
      <c r="K66" s="533">
        <v>10524.281199999994</v>
      </c>
      <c r="L66" s="533">
        <v>43.155000000000001</v>
      </c>
      <c r="M66" s="533">
        <v>1904.0346999999999</v>
      </c>
      <c r="N66" s="533">
        <v>1675.0961989999998</v>
      </c>
      <c r="O66" s="533">
        <v>27937.798870999995</v>
      </c>
      <c r="P66" s="624">
        <v>65032.444069999998</v>
      </c>
      <c r="Q66" s="624">
        <v>29612.895069999995</v>
      </c>
      <c r="R66" s="533">
        <v>94645.339139999938</v>
      </c>
    </row>
    <row r="67" spans="1:18" ht="15.75" x14ac:dyDescent="0.2">
      <c r="A67" s="529" t="s">
        <v>334</v>
      </c>
      <c r="B67" s="529"/>
      <c r="C67" s="530">
        <v>72.241</v>
      </c>
      <c r="D67" s="530">
        <v>0</v>
      </c>
      <c r="E67" s="530">
        <v>41823.387670000004</v>
      </c>
      <c r="F67" s="530">
        <v>842.63549999999987</v>
      </c>
      <c r="G67" s="530">
        <v>139625.57296000002</v>
      </c>
      <c r="H67" s="530">
        <v>1379.2349999999997</v>
      </c>
      <c r="I67" s="530">
        <v>554476.76387999987</v>
      </c>
      <c r="J67" s="530">
        <v>3487.0743000000002</v>
      </c>
      <c r="K67" s="530">
        <v>127165.41828000006</v>
      </c>
      <c r="L67" s="530">
        <v>681.64340000000004</v>
      </c>
      <c r="M67" s="530">
        <v>22143.339449999999</v>
      </c>
      <c r="N67" s="530">
        <v>18461.775544</v>
      </c>
      <c r="O67" s="530">
        <v>402488.766504</v>
      </c>
      <c r="P67" s="530">
        <v>891697.31143999973</v>
      </c>
      <c r="Q67" s="530">
        <v>420950.54204800003</v>
      </c>
      <c r="R67" s="530">
        <v>1312647.8534880003</v>
      </c>
    </row>
  </sheetData>
  <mergeCells count="2">
    <mergeCell ref="A1:R1"/>
    <mergeCell ref="A2:R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Q36"/>
  <sheetViews>
    <sheetView zoomScale="79" zoomScaleNormal="79" workbookViewId="0">
      <selection activeCell="M39" sqref="M39"/>
    </sheetView>
  </sheetViews>
  <sheetFormatPr baseColWidth="10" defaultRowHeight="13.5" x14ac:dyDescent="0.25"/>
  <cols>
    <col min="1" max="1" width="17.140625" style="8" customWidth="1"/>
    <col min="2" max="2" width="20.7109375" style="8" customWidth="1"/>
    <col min="3" max="3" width="19" style="8" customWidth="1"/>
    <col min="4" max="4" width="19.85546875" style="8" customWidth="1"/>
    <col min="5" max="5" width="20" style="8" customWidth="1"/>
    <col min="6" max="6" width="16.28515625" style="8" customWidth="1"/>
    <col min="7" max="7" width="15.5703125" style="8" bestFit="1" customWidth="1"/>
    <col min="8" max="8" width="12.42578125" style="8" bestFit="1" customWidth="1"/>
    <col min="9" max="12" width="11.5703125" style="8" bestFit="1" customWidth="1"/>
    <col min="13" max="13" width="13" style="8" bestFit="1" customWidth="1"/>
    <col min="14" max="14" width="11.5703125" style="8" bestFit="1" customWidth="1"/>
    <col min="15" max="15" width="13" style="8" bestFit="1" customWidth="1"/>
    <col min="16" max="17" width="11.5703125" style="8" bestFit="1" customWidth="1"/>
    <col min="18" max="16384" width="11.42578125" style="8"/>
  </cols>
  <sheetData>
    <row r="1" spans="1:17" x14ac:dyDescent="0.25">
      <c r="A1" s="45" t="s">
        <v>53</v>
      </c>
      <c r="B1" s="2"/>
      <c r="C1" s="2"/>
      <c r="D1" s="2"/>
      <c r="E1" s="2"/>
    </row>
    <row r="2" spans="1:17" x14ac:dyDescent="0.25">
      <c r="A2" s="45" t="s">
        <v>492</v>
      </c>
      <c r="B2" s="2"/>
      <c r="C2" s="2"/>
      <c r="D2" s="2"/>
      <c r="E2" s="2"/>
    </row>
    <row r="3" spans="1:17" x14ac:dyDescent="0.25">
      <c r="A3" s="4"/>
      <c r="B3" s="4"/>
      <c r="C3" s="4"/>
      <c r="D3" s="4"/>
    </row>
    <row r="4" spans="1:17" x14ac:dyDescent="0.25">
      <c r="A4" s="1" t="s">
        <v>54</v>
      </c>
      <c r="B4" s="2"/>
      <c r="C4" s="2"/>
      <c r="D4" s="2"/>
      <c r="I4" s="468"/>
    </row>
    <row r="5" spans="1:17" x14ac:dyDescent="0.25">
      <c r="A5" s="1" t="s">
        <v>55</v>
      </c>
      <c r="B5" s="2"/>
      <c r="C5" s="2"/>
      <c r="D5" s="2"/>
      <c r="I5" s="468"/>
    </row>
    <row r="6" spans="1:17" ht="14.25" thickBot="1" x14ac:dyDescent="0.3">
      <c r="A6" s="1"/>
      <c r="B6" s="2"/>
      <c r="C6" s="2"/>
      <c r="D6" s="2"/>
      <c r="I6" s="468"/>
    </row>
    <row r="7" spans="1:17" ht="21" customHeight="1" thickBot="1" x14ac:dyDescent="0.3">
      <c r="A7" s="1"/>
      <c r="B7" s="660" t="s">
        <v>305</v>
      </c>
      <c r="C7" s="661"/>
      <c r="D7" s="261" t="s">
        <v>94</v>
      </c>
      <c r="I7" s="468"/>
    </row>
    <row r="8" spans="1:17" ht="16.5" customHeight="1" x14ac:dyDescent="0.25">
      <c r="A8" s="391" t="s">
        <v>493</v>
      </c>
      <c r="B8" s="502" t="s">
        <v>56</v>
      </c>
      <c r="C8" s="504" t="s">
        <v>57</v>
      </c>
      <c r="D8" s="506" t="s">
        <v>156</v>
      </c>
      <c r="I8" s="468"/>
    </row>
    <row r="9" spans="1:17" ht="16.5" customHeight="1" x14ac:dyDescent="0.25">
      <c r="A9" s="392"/>
      <c r="B9" s="503" t="s">
        <v>156</v>
      </c>
      <c r="C9" s="505" t="s">
        <v>58</v>
      </c>
      <c r="D9" s="507" t="s">
        <v>59</v>
      </c>
      <c r="I9" s="468"/>
    </row>
    <row r="10" spans="1:17" ht="17.25" customHeight="1" thickBot="1" x14ac:dyDescent="0.3">
      <c r="A10" s="393" t="s">
        <v>60</v>
      </c>
      <c r="B10" s="510" t="s">
        <v>61</v>
      </c>
      <c r="C10" s="514" t="s">
        <v>62</v>
      </c>
      <c r="D10" s="508" t="s">
        <v>61</v>
      </c>
      <c r="G10" s="28"/>
      <c r="I10" s="468"/>
    </row>
    <row r="11" spans="1:17" x14ac:dyDescent="0.25">
      <c r="A11" s="509" t="s">
        <v>2</v>
      </c>
      <c r="B11" s="568">
        <v>10061.103999999999</v>
      </c>
      <c r="C11" s="569">
        <v>101260.99389300001</v>
      </c>
      <c r="D11" s="512">
        <v>964606.41399999999</v>
      </c>
      <c r="E11" s="185"/>
      <c r="F11" s="185"/>
      <c r="G11" s="629"/>
      <c r="I11" s="468"/>
    </row>
    <row r="12" spans="1:17" x14ac:dyDescent="0.25">
      <c r="A12" s="482" t="s">
        <v>3</v>
      </c>
      <c r="B12" s="570">
        <v>8747.9231999999993</v>
      </c>
      <c r="C12" s="571">
        <v>79781.064079200005</v>
      </c>
      <c r="D12" s="513">
        <v>900277.0149999999</v>
      </c>
      <c r="E12" s="185"/>
      <c r="F12" s="185"/>
      <c r="G12" s="629"/>
      <c r="I12" s="468"/>
    </row>
    <row r="13" spans="1:17" x14ac:dyDescent="0.25">
      <c r="A13" s="482" t="s">
        <v>4</v>
      </c>
      <c r="B13" s="570">
        <v>8027.9359000000004</v>
      </c>
      <c r="C13" s="571">
        <v>94829.826972499999</v>
      </c>
      <c r="D13" s="513">
        <v>890548.00399999996</v>
      </c>
      <c r="E13" s="185"/>
      <c r="F13" s="185"/>
      <c r="G13" s="629"/>
      <c r="I13" s="468"/>
    </row>
    <row r="14" spans="1:17" x14ac:dyDescent="0.25">
      <c r="A14" s="482" t="s">
        <v>5</v>
      </c>
      <c r="B14" s="570">
        <v>6351.67</v>
      </c>
      <c r="C14" s="571">
        <v>91188.781880039984</v>
      </c>
      <c r="D14" s="513">
        <v>683556.17900000012</v>
      </c>
      <c r="E14" s="185"/>
      <c r="F14" s="185"/>
      <c r="G14" s="630"/>
      <c r="I14" s="468"/>
      <c r="K14" s="185"/>
      <c r="L14" s="185"/>
      <c r="M14" s="185"/>
      <c r="N14" s="185"/>
      <c r="O14" s="185"/>
      <c r="P14" s="185"/>
      <c r="Q14" s="185"/>
    </row>
    <row r="15" spans="1:17" x14ac:dyDescent="0.25">
      <c r="A15" s="482" t="s">
        <v>6</v>
      </c>
      <c r="B15" s="570">
        <v>7195.8120500000005</v>
      </c>
      <c r="C15" s="571">
        <v>93879.208457260014</v>
      </c>
      <c r="D15" s="513">
        <v>538939.9</v>
      </c>
      <c r="E15" s="185"/>
      <c r="F15" s="185"/>
      <c r="G15" s="629"/>
      <c r="I15" s="468"/>
    </row>
    <row r="16" spans="1:17" ht="14.25" customHeight="1" x14ac:dyDescent="0.25">
      <c r="A16" s="482" t="s">
        <v>7</v>
      </c>
      <c r="B16" s="570">
        <v>8231.8466000000008</v>
      </c>
      <c r="C16" s="571">
        <v>98651.701820839982</v>
      </c>
      <c r="D16" s="513">
        <v>360867.21699999995</v>
      </c>
      <c r="E16" s="185"/>
      <c r="F16" s="185"/>
      <c r="G16" s="629"/>
      <c r="I16" s="468"/>
    </row>
    <row r="17" spans="1:8" x14ac:dyDescent="0.25">
      <c r="A17" s="482" t="s">
        <v>8</v>
      </c>
      <c r="B17" s="570">
        <v>7549.7950299999993</v>
      </c>
      <c r="C17" s="571">
        <v>94400.33767837999</v>
      </c>
      <c r="D17" s="513">
        <v>509312.17400000006</v>
      </c>
      <c r="E17" s="185"/>
      <c r="F17" s="185"/>
      <c r="G17" s="629"/>
    </row>
    <row r="18" spans="1:8" x14ac:dyDescent="0.25">
      <c r="A18" s="482" t="s">
        <v>9</v>
      </c>
      <c r="B18" s="570">
        <v>8158.6202000000003</v>
      </c>
      <c r="C18" s="571">
        <v>98747.160677300009</v>
      </c>
      <c r="D18" s="513">
        <v>413738.09700000001</v>
      </c>
      <c r="E18" s="185"/>
      <c r="F18" s="185"/>
      <c r="G18" s="629"/>
    </row>
    <row r="19" spans="1:8" x14ac:dyDescent="0.25">
      <c r="A19" s="482" t="s">
        <v>10</v>
      </c>
      <c r="B19" s="570">
        <v>6894.558</v>
      </c>
      <c r="C19" s="571">
        <v>90906.209654000006</v>
      </c>
      <c r="D19" s="513">
        <v>713886.39399999997</v>
      </c>
      <c r="E19" s="185"/>
      <c r="F19" s="185"/>
      <c r="G19" s="629"/>
    </row>
    <row r="20" spans="1:8" x14ac:dyDescent="0.25">
      <c r="A20" s="482" t="s">
        <v>11</v>
      </c>
      <c r="B20" s="570">
        <v>6464.4630000000006</v>
      </c>
      <c r="C20" s="571">
        <v>97150.751007999992</v>
      </c>
      <c r="D20" s="513">
        <v>896772.86900000006</v>
      </c>
      <c r="E20" s="185"/>
      <c r="F20" s="185"/>
      <c r="G20" s="629"/>
    </row>
    <row r="21" spans="1:8" x14ac:dyDescent="0.25">
      <c r="A21" s="482" t="s">
        <v>12</v>
      </c>
      <c r="B21" s="570">
        <v>6537.2849999999999</v>
      </c>
      <c r="C21" s="511">
        <v>87074.432400999998</v>
      </c>
      <c r="D21" s="513">
        <v>708793.31799999997</v>
      </c>
      <c r="E21" s="185"/>
      <c r="F21" s="185"/>
      <c r="G21" s="631"/>
    </row>
    <row r="22" spans="1:8" ht="14.25" thickBot="1" x14ac:dyDescent="0.3">
      <c r="A22" s="483" t="s">
        <v>13</v>
      </c>
      <c r="B22" s="572">
        <v>6780.7139999999999</v>
      </c>
      <c r="C22" s="573">
        <v>89277.028965000005</v>
      </c>
      <c r="D22" s="574">
        <v>936760.32900000003</v>
      </c>
      <c r="E22" s="185"/>
      <c r="F22" s="185"/>
      <c r="G22" s="630"/>
    </row>
    <row r="23" spans="1:8" ht="14.25" thickBot="1" x14ac:dyDescent="0.3">
      <c r="A23" s="390" t="s">
        <v>15</v>
      </c>
      <c r="B23" s="396">
        <f>+SUM(B11:B22)</f>
        <v>91001.726980000007</v>
      </c>
      <c r="C23" s="396">
        <f>+SUM(C11:C22)</f>
        <v>1117147.4974865201</v>
      </c>
      <c r="D23" s="396">
        <f>+SUM(D11:D22)</f>
        <v>8518057.9100000001</v>
      </c>
      <c r="E23" s="185"/>
      <c r="F23" s="2"/>
    </row>
    <row r="24" spans="1:8" x14ac:dyDescent="0.25">
      <c r="A24" s="44"/>
      <c r="B24" s="44"/>
      <c r="C24" s="44"/>
      <c r="D24" s="44"/>
      <c r="E24" s="2"/>
    </row>
    <row r="25" spans="1:8" ht="14.25" thickBot="1" x14ac:dyDescent="0.3">
      <c r="A25" s="1" t="s">
        <v>63</v>
      </c>
      <c r="B25" s="2"/>
      <c r="C25" s="2"/>
      <c r="D25" s="2"/>
      <c r="E25" s="2"/>
    </row>
    <row r="26" spans="1:8" ht="14.25" thickBot="1" x14ac:dyDescent="0.3">
      <c r="A26" s="535" t="s">
        <v>64</v>
      </c>
      <c r="B26" s="394"/>
      <c r="C26" s="395" t="s">
        <v>65</v>
      </c>
      <c r="D26" s="543"/>
      <c r="E26" s="261" t="s">
        <v>66</v>
      </c>
    </row>
    <row r="27" spans="1:8" ht="14.25" thickBot="1" x14ac:dyDescent="0.3">
      <c r="A27" s="542"/>
      <c r="B27" s="388" t="s">
        <v>68</v>
      </c>
      <c r="C27" s="262" t="s">
        <v>69</v>
      </c>
      <c r="D27" s="389" t="s">
        <v>22</v>
      </c>
      <c r="E27" s="397" t="s">
        <v>62</v>
      </c>
    </row>
    <row r="28" spans="1:8" x14ac:dyDescent="0.25">
      <c r="A28" s="481" t="s">
        <v>188</v>
      </c>
      <c r="B28" s="575"/>
      <c r="C28" s="576">
        <v>4451514.9240000006</v>
      </c>
      <c r="D28" s="577">
        <f>C28+B28</f>
        <v>4451514.9240000006</v>
      </c>
      <c r="E28" s="578"/>
      <c r="G28" s="185"/>
    </row>
    <row r="29" spans="1:8" x14ac:dyDescent="0.25">
      <c r="A29" s="482" t="s">
        <v>187</v>
      </c>
      <c r="B29" s="632">
        <v>14761.684000000001</v>
      </c>
      <c r="C29" s="579">
        <v>4020626.5500000003</v>
      </c>
      <c r="D29" s="580">
        <f>C29+B29</f>
        <v>4035388.2340000002</v>
      </c>
      <c r="E29" s="578"/>
      <c r="H29" s="275"/>
    </row>
    <row r="30" spans="1:8" ht="14.25" thickBot="1" x14ac:dyDescent="0.3">
      <c r="A30" s="483" t="s">
        <v>189</v>
      </c>
      <c r="B30" s="581">
        <v>53659.794000000002</v>
      </c>
      <c r="C30" s="582">
        <v>51927.616000000002</v>
      </c>
      <c r="D30" s="583">
        <f>C30+B30</f>
        <v>105587.41</v>
      </c>
      <c r="E30" s="578">
        <v>1361475</v>
      </c>
    </row>
    <row r="31" spans="1:8" ht="14.25" thickBot="1" x14ac:dyDescent="0.3">
      <c r="A31" s="390" t="s">
        <v>15</v>
      </c>
      <c r="B31" s="396">
        <f>SUM(B28:B30)</f>
        <v>68421.478000000003</v>
      </c>
      <c r="C31" s="396">
        <f>SUM(C28:C30)</f>
        <v>8524069.0900000017</v>
      </c>
      <c r="D31" s="398">
        <f>SUM(D28:D30)</f>
        <v>8592490.568</v>
      </c>
      <c r="E31" s="396">
        <f>SUM(E28:E30)</f>
        <v>1361475</v>
      </c>
    </row>
    <row r="32" spans="1:8" x14ac:dyDescent="0.25">
      <c r="A32" s="1" t="s">
        <v>322</v>
      </c>
      <c r="B32" s="207"/>
      <c r="C32" s="207"/>
      <c r="D32" s="207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1"/>
      <c r="B34" s="2"/>
      <c r="C34" s="2"/>
      <c r="D34" s="2"/>
      <c r="E34" s="2"/>
    </row>
    <row r="35" spans="1:5" x14ac:dyDescent="0.25">
      <c r="A35" s="1"/>
      <c r="B35" s="2"/>
      <c r="C35" s="2"/>
      <c r="D35" s="2"/>
      <c r="E35" s="2"/>
    </row>
    <row r="36" spans="1:5" x14ac:dyDescent="0.25">
      <c r="A36" s="1"/>
      <c r="B36" s="2"/>
      <c r="C36" s="2"/>
      <c r="D36" s="2"/>
      <c r="E36" s="2"/>
    </row>
  </sheetData>
  <mergeCells count="1">
    <mergeCell ref="B7:C7"/>
  </mergeCells>
  <pageMargins left="0.7" right="0.7" top="0.75" bottom="0.75" header="0.3" footer="0.3"/>
  <pageSetup scale="9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R12"/>
  <sheetViews>
    <sheetView workbookViewId="0">
      <selection activeCell="M39" sqref="M39"/>
    </sheetView>
  </sheetViews>
  <sheetFormatPr baseColWidth="10" defaultRowHeight="12.75" x14ac:dyDescent="0.2"/>
  <cols>
    <col min="2" max="2" width="16.140625" bestFit="1" customWidth="1"/>
    <col min="13" max="13" width="13" bestFit="1" customWidth="1"/>
    <col min="14" max="14" width="11.5703125" bestFit="1" customWidth="1"/>
    <col min="16" max="16" width="14.140625" bestFit="1" customWidth="1"/>
    <col min="17" max="17" width="11.85546875" bestFit="1" customWidth="1"/>
    <col min="18" max="18" width="13" bestFit="1" customWidth="1"/>
  </cols>
  <sheetData>
    <row r="1" spans="1:18" ht="13.5" x14ac:dyDescent="0.25">
      <c r="A1" s="516" t="s">
        <v>473</v>
      </c>
    </row>
    <row r="2" spans="1:18" ht="13.5" x14ac:dyDescent="0.25">
      <c r="A2" s="515"/>
    </row>
    <row r="3" spans="1:18" ht="13.5" x14ac:dyDescent="0.25">
      <c r="A3" s="515" t="s">
        <v>430</v>
      </c>
    </row>
    <row r="6" spans="1:18" x14ac:dyDescent="0.2">
      <c r="A6" s="669"/>
      <c r="B6" s="668" t="s">
        <v>415</v>
      </c>
      <c r="C6" s="668" t="s">
        <v>416</v>
      </c>
      <c r="D6" s="668" t="s">
        <v>417</v>
      </c>
      <c r="E6" s="668" t="s">
        <v>418</v>
      </c>
      <c r="F6" s="668" t="s">
        <v>419</v>
      </c>
      <c r="G6" s="668" t="s">
        <v>420</v>
      </c>
      <c r="H6" s="668" t="s">
        <v>421</v>
      </c>
      <c r="I6" s="668" t="s">
        <v>422</v>
      </c>
      <c r="J6" s="668" t="s">
        <v>423</v>
      </c>
      <c r="K6" s="668" t="s">
        <v>424</v>
      </c>
      <c r="L6" s="668" t="s">
        <v>425</v>
      </c>
      <c r="M6" s="668" t="s">
        <v>431</v>
      </c>
      <c r="N6" s="668" t="s">
        <v>426</v>
      </c>
      <c r="O6" s="668" t="s">
        <v>432</v>
      </c>
      <c r="P6" s="668" t="s">
        <v>427</v>
      </c>
      <c r="Q6" s="668" t="s">
        <v>428</v>
      </c>
      <c r="R6" s="668" t="s">
        <v>333</v>
      </c>
    </row>
    <row r="7" spans="1:18" x14ac:dyDescent="0.2">
      <c r="A7" s="669"/>
      <c r="B7" s="668"/>
      <c r="C7" s="668"/>
      <c r="D7" s="668"/>
      <c r="E7" s="668"/>
      <c r="F7" s="668"/>
      <c r="G7" s="668"/>
      <c r="H7" s="668"/>
      <c r="I7" s="668"/>
      <c r="J7" s="668"/>
      <c r="K7" s="668"/>
      <c r="L7" s="668"/>
      <c r="M7" s="668"/>
      <c r="N7" s="668"/>
      <c r="O7" s="668"/>
      <c r="P7" s="668"/>
      <c r="Q7" s="668"/>
      <c r="R7" s="668"/>
    </row>
    <row r="8" spans="1:18" ht="15" x14ac:dyDescent="0.25">
      <c r="A8" s="517"/>
      <c r="B8" s="536" t="s">
        <v>28</v>
      </c>
      <c r="C8" s="518">
        <v>68.305000000000248</v>
      </c>
      <c r="D8" s="518">
        <v>0</v>
      </c>
      <c r="E8" s="518">
        <v>14330.114999999958</v>
      </c>
      <c r="F8" s="518">
        <v>250.97999999999965</v>
      </c>
      <c r="G8" s="518">
        <v>57107.375999999989</v>
      </c>
      <c r="H8" s="518">
        <v>540.61699999999951</v>
      </c>
      <c r="I8" s="518">
        <v>157396.70999999967</v>
      </c>
      <c r="J8" s="518">
        <v>813.14999999999645</v>
      </c>
      <c r="K8" s="518">
        <v>52584.254999999808</v>
      </c>
      <c r="L8" s="518">
        <v>226.88999999999976</v>
      </c>
      <c r="M8" s="518">
        <v>12612.645000000026</v>
      </c>
      <c r="N8" s="518">
        <v>18395.643543999988</v>
      </c>
      <c r="O8" s="518">
        <v>65996.337284999929</v>
      </c>
      <c r="P8" s="518">
        <v>295931.04299999966</v>
      </c>
      <c r="Q8" s="518">
        <v>84391.980829000298</v>
      </c>
      <c r="R8" s="518">
        <v>380323.02382900112</v>
      </c>
    </row>
    <row r="9" spans="1:18" ht="15" x14ac:dyDescent="0.25">
      <c r="A9" s="517"/>
      <c r="B9" s="536" t="s">
        <v>30</v>
      </c>
      <c r="C9" s="518">
        <v>0</v>
      </c>
      <c r="D9" s="518">
        <v>0</v>
      </c>
      <c r="E9" s="518">
        <v>0</v>
      </c>
      <c r="F9" s="518">
        <v>0</v>
      </c>
      <c r="G9" s="518">
        <v>0</v>
      </c>
      <c r="H9" s="518">
        <v>0</v>
      </c>
      <c r="I9" s="518">
        <v>0</v>
      </c>
      <c r="J9" s="518">
        <v>0</v>
      </c>
      <c r="K9" s="518">
        <v>0</v>
      </c>
      <c r="L9" s="518">
        <v>0</v>
      </c>
      <c r="M9" s="518">
        <v>0</v>
      </c>
      <c r="N9" s="518">
        <v>0</v>
      </c>
      <c r="O9" s="518">
        <v>215808.42499500053</v>
      </c>
      <c r="P9" s="518">
        <v>0</v>
      </c>
      <c r="Q9" s="518">
        <v>215808.42499500053</v>
      </c>
      <c r="R9" s="518">
        <v>215808.42499500053</v>
      </c>
    </row>
    <row r="10" spans="1:18" ht="15" x14ac:dyDescent="0.25">
      <c r="A10" s="517"/>
      <c r="B10" s="536" t="s">
        <v>27</v>
      </c>
      <c r="C10" s="518">
        <v>3.9359999999999857</v>
      </c>
      <c r="D10" s="518">
        <v>0</v>
      </c>
      <c r="E10" s="518">
        <v>27350.747670000015</v>
      </c>
      <c r="F10" s="518">
        <v>591.08549999999445</v>
      </c>
      <c r="G10" s="518">
        <v>81834.997960000124</v>
      </c>
      <c r="H10" s="518">
        <v>836.5060000000002</v>
      </c>
      <c r="I10" s="518">
        <v>391377.24887999974</v>
      </c>
      <c r="J10" s="518">
        <v>2661.2193000000075</v>
      </c>
      <c r="K10" s="518">
        <v>72329.228279999516</v>
      </c>
      <c r="L10" s="518">
        <v>453.31339999999949</v>
      </c>
      <c r="M10" s="518">
        <v>9516.0994500000052</v>
      </c>
      <c r="N10" s="518">
        <v>66.131999999999991</v>
      </c>
      <c r="O10" s="518">
        <v>110857.90734400006</v>
      </c>
      <c r="P10" s="518">
        <v>586954.38243999879</v>
      </c>
      <c r="Q10" s="518">
        <v>110924.03934400008</v>
      </c>
      <c r="R10" s="518">
        <v>697878.42178399418</v>
      </c>
    </row>
    <row r="11" spans="1:18" ht="15" x14ac:dyDescent="0.25">
      <c r="A11" s="517"/>
      <c r="B11" s="536" t="s">
        <v>429</v>
      </c>
      <c r="C11" s="518">
        <v>0</v>
      </c>
      <c r="D11" s="518">
        <v>0</v>
      </c>
      <c r="E11" s="518">
        <v>142.52499999999995</v>
      </c>
      <c r="F11" s="518">
        <v>0.57000000000000017</v>
      </c>
      <c r="G11" s="518">
        <v>683.19899999999996</v>
      </c>
      <c r="H11" s="518">
        <v>2.1120000000000001</v>
      </c>
      <c r="I11" s="518">
        <v>5702.8050000000076</v>
      </c>
      <c r="J11" s="518">
        <v>12.704999999999997</v>
      </c>
      <c r="K11" s="518">
        <v>2251.934999999999</v>
      </c>
      <c r="L11" s="518">
        <v>1.44</v>
      </c>
      <c r="M11" s="518">
        <v>14.595000000000001</v>
      </c>
      <c r="N11" s="518">
        <v>0</v>
      </c>
      <c r="O11" s="518">
        <v>9826.0968799999882</v>
      </c>
      <c r="P11" s="518">
        <v>8811.8859999999968</v>
      </c>
      <c r="Q11" s="518">
        <v>9826.0968799999882</v>
      </c>
      <c r="R11" s="518">
        <v>18637.982880000014</v>
      </c>
    </row>
    <row r="12" spans="1:18" ht="15" x14ac:dyDescent="0.25">
      <c r="A12" s="517"/>
      <c r="B12" s="537" t="s">
        <v>15</v>
      </c>
      <c r="C12" s="538">
        <v>72.241000000000241</v>
      </c>
      <c r="D12" s="538">
        <v>0</v>
      </c>
      <c r="E12" s="538">
        <v>41823.387669999975</v>
      </c>
      <c r="F12" s="538">
        <v>842.63549999999418</v>
      </c>
      <c r="G12" s="538">
        <v>139625.57296000011</v>
      </c>
      <c r="H12" s="538">
        <v>1379.2349999999997</v>
      </c>
      <c r="I12" s="538">
        <v>554476.7638799994</v>
      </c>
      <c r="J12" s="538">
        <v>3487.0743000000039</v>
      </c>
      <c r="K12" s="538">
        <v>127165.41827999931</v>
      </c>
      <c r="L12" s="538">
        <v>681.64339999999925</v>
      </c>
      <c r="M12" s="538">
        <v>22143.339450000032</v>
      </c>
      <c r="N12" s="538">
        <v>18461.775543999989</v>
      </c>
      <c r="O12" s="538">
        <v>402488.76650400052</v>
      </c>
      <c r="P12" s="538">
        <v>891697.31143999845</v>
      </c>
      <c r="Q12" s="538">
        <v>420950.54204800085</v>
      </c>
      <c r="R12" s="538">
        <v>1312647.8534879959</v>
      </c>
    </row>
  </sheetData>
  <mergeCells count="18">
    <mergeCell ref="F6:F7"/>
    <mergeCell ref="A6:A7"/>
    <mergeCell ref="B6:B7"/>
    <mergeCell ref="C6:C7"/>
    <mergeCell ref="D6:D7"/>
    <mergeCell ref="E6:E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38">
    <pageSetUpPr fitToPage="1"/>
  </sheetPr>
  <dimension ref="A1:P54"/>
  <sheetViews>
    <sheetView zoomScaleNormal="100" workbookViewId="0">
      <selection activeCell="M39" sqref="M39"/>
    </sheetView>
  </sheetViews>
  <sheetFormatPr baseColWidth="10" defaultRowHeight="13.5" x14ac:dyDescent="0.25"/>
  <cols>
    <col min="1" max="1" width="19.42578125" style="8" customWidth="1"/>
    <col min="2" max="2" width="17.140625" style="8" customWidth="1"/>
    <col min="3" max="3" width="15.42578125" style="8" customWidth="1"/>
    <col min="4" max="4" width="16.28515625" style="8" customWidth="1"/>
    <col min="5" max="5" width="12.7109375" style="8" customWidth="1"/>
    <col min="6" max="16384" width="11.42578125" style="8"/>
  </cols>
  <sheetData>
    <row r="1" spans="1:14" ht="13.5" customHeight="1" x14ac:dyDescent="0.25">
      <c r="A1" s="70" t="s">
        <v>482</v>
      </c>
      <c r="B1" s="20"/>
      <c r="C1" s="20"/>
      <c r="D1" s="20"/>
      <c r="E1" s="20"/>
      <c r="F1" s="20"/>
      <c r="G1" s="20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F2" s="20"/>
      <c r="G2" s="20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539"/>
      <c r="B3" s="539"/>
      <c r="C3" s="540" t="s">
        <v>324</v>
      </c>
      <c r="D3" s="539"/>
      <c r="E3" s="539"/>
      <c r="F3" s="20"/>
      <c r="G3" s="20"/>
      <c r="H3" s="28"/>
      <c r="I3" s="28"/>
      <c r="J3" s="28"/>
      <c r="K3" s="28"/>
      <c r="L3" s="28"/>
      <c r="M3" s="28"/>
      <c r="N3" s="28"/>
    </row>
    <row r="4" spans="1:14" ht="13.5" customHeight="1" x14ac:dyDescent="0.25">
      <c r="A4" s="243" t="s">
        <v>0</v>
      </c>
      <c r="B4" s="244" t="s">
        <v>325</v>
      </c>
      <c r="C4" s="244" t="s">
        <v>14</v>
      </c>
      <c r="D4" s="244" t="s">
        <v>16</v>
      </c>
      <c r="E4" s="244" t="s">
        <v>15</v>
      </c>
      <c r="F4" s="20"/>
      <c r="G4" s="20"/>
      <c r="H4" s="276"/>
      <c r="I4" s="276"/>
      <c r="J4" s="28"/>
      <c r="K4" s="28"/>
      <c r="L4" s="28"/>
      <c r="M4" s="28"/>
      <c r="N4" s="28"/>
    </row>
    <row r="5" spans="1:14" ht="13.5" customHeight="1" x14ac:dyDescent="0.25">
      <c r="A5" s="54" t="s">
        <v>2</v>
      </c>
      <c r="B5" s="362">
        <v>553.24599999999998</v>
      </c>
      <c r="C5" s="362">
        <v>697.51927400000011</v>
      </c>
      <c r="D5" s="49">
        <v>0</v>
      </c>
      <c r="E5" s="200">
        <f>SUM(B5:D5)</f>
        <v>1250.7652740000001</v>
      </c>
      <c r="F5" s="20"/>
      <c r="H5" s="28"/>
      <c r="I5" s="276"/>
      <c r="J5" s="28"/>
      <c r="K5" s="28"/>
      <c r="L5" s="28"/>
      <c r="M5" s="28"/>
      <c r="N5" s="28"/>
    </row>
    <row r="6" spans="1:14" ht="13.5" customHeight="1" x14ac:dyDescent="0.25">
      <c r="A6" s="54" t="s">
        <v>3</v>
      </c>
      <c r="B6" s="362">
        <v>555.24400000000003</v>
      </c>
      <c r="C6" s="362">
        <v>694.39461600000004</v>
      </c>
      <c r="D6" s="49">
        <v>0</v>
      </c>
      <c r="E6" s="200">
        <f>SUM(B6:D6)</f>
        <v>1249.6386160000002</v>
      </c>
      <c r="F6" s="20"/>
      <c r="H6" s="28"/>
      <c r="I6" s="276"/>
      <c r="J6" s="28"/>
      <c r="K6" s="28"/>
      <c r="L6" s="28"/>
      <c r="M6" s="28"/>
      <c r="N6" s="28"/>
    </row>
    <row r="7" spans="1:14" ht="13.5" customHeight="1" x14ac:dyDescent="0.25">
      <c r="A7" s="54" t="s">
        <v>4</v>
      </c>
      <c r="B7" s="362">
        <v>654.84199999999998</v>
      </c>
      <c r="C7" s="362">
        <v>682.80465200000003</v>
      </c>
      <c r="D7" s="49">
        <v>0</v>
      </c>
      <c r="E7" s="200">
        <f>SUM(B7:D7)</f>
        <v>1337.6466519999999</v>
      </c>
      <c r="F7" s="20"/>
      <c r="H7" s="28"/>
      <c r="I7" s="276"/>
      <c r="J7" s="28"/>
      <c r="K7" s="28"/>
      <c r="L7" s="28"/>
      <c r="M7" s="28"/>
      <c r="N7" s="28"/>
    </row>
    <row r="8" spans="1:14" ht="13.5" customHeight="1" x14ac:dyDescent="0.25">
      <c r="A8" s="54" t="s">
        <v>5</v>
      </c>
      <c r="B8" s="362">
        <v>647.62699999999995</v>
      </c>
      <c r="C8" s="362">
        <v>593.17768500000022</v>
      </c>
      <c r="D8" s="49">
        <v>0</v>
      </c>
      <c r="E8" s="200">
        <f>SUM(B8:D8)</f>
        <v>1240.8046850000001</v>
      </c>
      <c r="F8" s="20"/>
      <c r="H8" s="28"/>
      <c r="I8" s="276"/>
      <c r="J8" s="28"/>
      <c r="K8" s="28"/>
      <c r="L8" s="28"/>
      <c r="M8" s="28"/>
      <c r="N8" s="28"/>
    </row>
    <row r="9" spans="1:14" ht="13.5" customHeight="1" x14ac:dyDescent="0.25">
      <c r="A9" s="54" t="s">
        <v>6</v>
      </c>
      <c r="B9" s="362">
        <v>677.63400000000001</v>
      </c>
      <c r="C9" s="362">
        <v>645.87836500000003</v>
      </c>
      <c r="D9" s="49">
        <v>0</v>
      </c>
      <c r="E9" s="200">
        <f>SUM(B9:D9)</f>
        <v>1323.512365</v>
      </c>
      <c r="F9" s="20"/>
      <c r="H9" s="28"/>
      <c r="I9" s="276"/>
      <c r="J9" s="28"/>
      <c r="K9" s="28"/>
      <c r="L9" s="28"/>
      <c r="M9" s="28"/>
      <c r="N9" s="28"/>
    </row>
    <row r="10" spans="1:14" ht="13.5" customHeight="1" x14ac:dyDescent="0.25">
      <c r="A10" s="54" t="s">
        <v>7</v>
      </c>
      <c r="B10" s="362">
        <v>706.24799999999993</v>
      </c>
      <c r="C10" s="362">
        <v>709.43224199999986</v>
      </c>
      <c r="D10" s="49">
        <v>0</v>
      </c>
      <c r="E10" s="200">
        <f t="shared" ref="E10:E16" si="0">SUM(B10:D10)</f>
        <v>1415.6802419999999</v>
      </c>
      <c r="F10" s="20"/>
      <c r="H10" s="28"/>
      <c r="I10" s="276"/>
      <c r="J10" s="28"/>
      <c r="K10" s="28"/>
      <c r="L10" s="28"/>
      <c r="M10" s="28"/>
      <c r="N10" s="28"/>
    </row>
    <row r="11" spans="1:14" ht="13.5" customHeight="1" x14ac:dyDescent="0.25">
      <c r="A11" s="54" t="s">
        <v>8</v>
      </c>
      <c r="B11" s="362">
        <v>791.46300000000008</v>
      </c>
      <c r="C11" s="362">
        <v>752.0694900000002</v>
      </c>
      <c r="D11" s="49">
        <v>0</v>
      </c>
      <c r="E11" s="200">
        <f t="shared" si="0"/>
        <v>1543.5324900000003</v>
      </c>
      <c r="F11" s="20"/>
      <c r="H11" s="28"/>
      <c r="I11" s="276"/>
      <c r="J11" s="28"/>
      <c r="K11" s="28"/>
      <c r="L11" s="28"/>
      <c r="M11" s="28"/>
      <c r="N11" s="28"/>
    </row>
    <row r="12" spans="1:14" ht="13.5" customHeight="1" x14ac:dyDescent="0.25">
      <c r="A12" s="54" t="s">
        <v>9</v>
      </c>
      <c r="B12" s="362">
        <v>767.60300000000007</v>
      </c>
      <c r="C12" s="362">
        <v>704.07886000000008</v>
      </c>
      <c r="D12" s="49">
        <v>0</v>
      </c>
      <c r="E12" s="200">
        <f t="shared" si="0"/>
        <v>1471.6818600000001</v>
      </c>
      <c r="F12" s="20"/>
      <c r="H12" s="28"/>
      <c r="I12" s="276"/>
      <c r="J12" s="28"/>
      <c r="K12" s="28"/>
      <c r="L12" s="28"/>
      <c r="M12" s="28"/>
      <c r="N12" s="28"/>
    </row>
    <row r="13" spans="1:14" ht="13.5" customHeight="1" x14ac:dyDescent="0.25">
      <c r="A13" s="54" t="s">
        <v>10</v>
      </c>
      <c r="B13" s="362">
        <v>753.56700000000012</v>
      </c>
      <c r="C13" s="362">
        <v>681.68735100000004</v>
      </c>
      <c r="D13" s="49">
        <v>0</v>
      </c>
      <c r="E13" s="200">
        <f t="shared" si="0"/>
        <v>1435.254351</v>
      </c>
      <c r="F13" s="20"/>
      <c r="H13" s="28"/>
      <c r="I13" s="276"/>
      <c r="J13" s="28"/>
      <c r="K13" s="28"/>
      <c r="L13" s="28"/>
      <c r="M13" s="28"/>
      <c r="N13" s="28"/>
    </row>
    <row r="14" spans="1:14" ht="13.5" customHeight="1" x14ac:dyDescent="0.25">
      <c r="A14" s="54" t="s">
        <v>11</v>
      </c>
      <c r="B14" s="362">
        <v>707.73300000000006</v>
      </c>
      <c r="C14" s="362">
        <v>737.36959300000001</v>
      </c>
      <c r="D14" s="49">
        <v>0</v>
      </c>
      <c r="E14" s="200">
        <f t="shared" si="0"/>
        <v>1445.1025930000001</v>
      </c>
      <c r="F14" s="20"/>
      <c r="H14" s="28"/>
      <c r="I14" s="276"/>
      <c r="J14" s="28"/>
      <c r="K14" s="28"/>
      <c r="L14" s="28"/>
      <c r="M14" s="28"/>
      <c r="N14" s="28"/>
    </row>
    <row r="15" spans="1:14" ht="13.5" customHeight="1" x14ac:dyDescent="0.25">
      <c r="A15" s="54" t="s">
        <v>12</v>
      </c>
      <c r="B15" s="362">
        <v>679.86400000000003</v>
      </c>
      <c r="C15" s="362">
        <v>686.21994000000007</v>
      </c>
      <c r="D15" s="49">
        <v>0</v>
      </c>
      <c r="E15" s="200">
        <f t="shared" si="0"/>
        <v>1366.08394</v>
      </c>
      <c r="F15" s="20"/>
      <c r="H15" s="28"/>
      <c r="I15" s="276"/>
      <c r="J15" s="28"/>
      <c r="K15" s="28"/>
      <c r="L15" s="28"/>
      <c r="M15" s="28"/>
      <c r="N15" s="28"/>
    </row>
    <row r="16" spans="1:14" ht="13.5" customHeight="1" x14ac:dyDescent="0.25">
      <c r="A16" s="54" t="s">
        <v>13</v>
      </c>
      <c r="B16" s="362">
        <v>692.69299999999998</v>
      </c>
      <c r="C16" s="362">
        <v>693.28288599999996</v>
      </c>
      <c r="D16" s="49">
        <v>0</v>
      </c>
      <c r="E16" s="200">
        <f t="shared" si="0"/>
        <v>1385.9758859999999</v>
      </c>
      <c r="F16" s="20"/>
      <c r="H16" s="28"/>
      <c r="I16" s="28"/>
      <c r="J16" s="28"/>
      <c r="K16" s="28"/>
      <c r="L16" s="28"/>
      <c r="M16" s="28"/>
      <c r="N16" s="28"/>
    </row>
    <row r="17" spans="1:16" ht="13.5" customHeight="1" x14ac:dyDescent="0.25">
      <c r="A17" s="233" t="s">
        <v>15</v>
      </c>
      <c r="B17" s="199">
        <f>+SUM(B5:B16)</f>
        <v>8187.7640000000001</v>
      </c>
      <c r="C17" s="199">
        <f>+SUM(C5:C16)</f>
        <v>8277.9149539999999</v>
      </c>
      <c r="D17" s="199">
        <f>+SUM(D5:D16)</f>
        <v>0</v>
      </c>
      <c r="E17" s="200">
        <f>SUM(E5:E16)</f>
        <v>16465.678953999999</v>
      </c>
      <c r="F17" s="20"/>
      <c r="G17" s="20"/>
      <c r="H17" s="28"/>
      <c r="I17" s="28"/>
      <c r="J17" s="28"/>
      <c r="K17" s="28"/>
      <c r="L17" s="28"/>
      <c r="M17" s="28"/>
      <c r="N17" s="28"/>
    </row>
    <row r="18" spans="1:16" ht="13.5" customHeight="1" x14ac:dyDescent="0.25">
      <c r="A18" s="20"/>
      <c r="B18" s="20"/>
      <c r="C18" s="20"/>
      <c r="D18" s="20"/>
      <c r="E18" s="78"/>
      <c r="F18" s="20"/>
      <c r="G18" s="20"/>
      <c r="H18" s="28"/>
      <c r="I18" s="28"/>
      <c r="J18" s="28"/>
      <c r="K18" s="28"/>
      <c r="L18" s="28"/>
      <c r="M18" s="28"/>
      <c r="N18" s="28"/>
    </row>
    <row r="19" spans="1:16" ht="13.5" customHeight="1" x14ac:dyDescent="0.25">
      <c r="A19" s="20"/>
      <c r="B19" s="20"/>
      <c r="C19" s="20"/>
      <c r="D19" s="20"/>
      <c r="E19" s="20"/>
      <c r="F19" s="20"/>
      <c r="G19" s="20"/>
      <c r="H19" s="28"/>
      <c r="I19" s="28"/>
      <c r="J19" s="28"/>
      <c r="K19" s="28"/>
    </row>
    <row r="20" spans="1:16" ht="13.5" customHeight="1" x14ac:dyDescent="0.25">
      <c r="A20" s="539"/>
      <c r="B20" s="539"/>
      <c r="C20" s="540" t="s">
        <v>454</v>
      </c>
      <c r="D20" s="539"/>
      <c r="E20" s="539"/>
      <c r="F20" s="20"/>
      <c r="G20" s="20"/>
      <c r="H20" s="28"/>
      <c r="I20" s="28"/>
      <c r="J20" s="28"/>
      <c r="K20" s="28"/>
    </row>
    <row r="21" spans="1:16" ht="13.5" customHeight="1" x14ac:dyDescent="0.25">
      <c r="A21" s="243" t="s">
        <v>0</v>
      </c>
      <c r="B21" s="244" t="s">
        <v>325</v>
      </c>
      <c r="C21" s="244" t="s">
        <v>14</v>
      </c>
      <c r="D21" s="244" t="s">
        <v>16</v>
      </c>
      <c r="E21" s="244" t="s">
        <v>15</v>
      </c>
      <c r="F21" s="20"/>
      <c r="G21" s="20"/>
      <c r="H21" s="28"/>
      <c r="I21" s="28"/>
      <c r="J21" s="28"/>
      <c r="K21" s="28"/>
      <c r="L21" s="28"/>
      <c r="M21" s="28"/>
      <c r="N21" s="28"/>
    </row>
    <row r="22" spans="1:16" ht="13.5" customHeight="1" x14ac:dyDescent="0.25">
      <c r="A22" s="57" t="s">
        <v>2</v>
      </c>
      <c r="B22" s="362">
        <v>786.34799999999996</v>
      </c>
      <c r="C22" s="362">
        <v>517.15276600000004</v>
      </c>
      <c r="D22" s="49">
        <v>0</v>
      </c>
      <c r="E22" s="200">
        <f>SUM(B22:D22)</f>
        <v>1303.5007660000001</v>
      </c>
      <c r="G22" s="219"/>
      <c r="H22" s="219"/>
      <c r="I22" s="28"/>
      <c r="J22" s="28"/>
      <c r="K22" s="28"/>
      <c r="L22" s="28"/>
      <c r="M22" s="28"/>
      <c r="N22" s="28"/>
    </row>
    <row r="23" spans="1:16" ht="13.5" customHeight="1" x14ac:dyDescent="0.25">
      <c r="A23" s="57" t="s">
        <v>3</v>
      </c>
      <c r="B23" s="362">
        <v>715.64464999999996</v>
      </c>
      <c r="C23" s="362">
        <v>486.74467300000003</v>
      </c>
      <c r="D23" s="49">
        <v>0</v>
      </c>
      <c r="E23" s="200">
        <f>SUM(B23:D23)</f>
        <v>1202.3893229999999</v>
      </c>
      <c r="F23" s="20"/>
      <c r="G23" s="219"/>
      <c r="H23" s="219"/>
      <c r="I23" s="28"/>
      <c r="J23" s="28"/>
      <c r="K23" s="28"/>
      <c r="L23" s="28"/>
      <c r="M23" s="28"/>
      <c r="N23" s="28"/>
    </row>
    <row r="24" spans="1:16" ht="13.5" customHeight="1" x14ac:dyDescent="0.25">
      <c r="A24" s="57" t="s">
        <v>4</v>
      </c>
      <c r="B24" s="362">
        <v>907.87509999999997</v>
      </c>
      <c r="C24" s="362">
        <v>462.74838900000009</v>
      </c>
      <c r="D24" s="49">
        <v>0</v>
      </c>
      <c r="E24" s="200">
        <f>SUM(B24:D24)</f>
        <v>1370.6234890000001</v>
      </c>
      <c r="F24" s="20"/>
      <c r="G24" s="219"/>
      <c r="H24" s="219"/>
      <c r="I24" s="28"/>
      <c r="J24" s="28"/>
      <c r="K24" s="28"/>
      <c r="L24" s="28"/>
      <c r="M24" s="28"/>
      <c r="N24" s="28"/>
    </row>
    <row r="25" spans="1:16" ht="13.5" customHeight="1" x14ac:dyDescent="0.25">
      <c r="A25" s="57" t="s">
        <v>5</v>
      </c>
      <c r="B25" s="362">
        <v>824.78691000000003</v>
      </c>
      <c r="C25" s="362">
        <v>410.41517400000009</v>
      </c>
      <c r="D25" s="49">
        <v>0</v>
      </c>
      <c r="E25" s="200">
        <f>SUM(B25:D25)</f>
        <v>1235.202084</v>
      </c>
      <c r="F25" s="20"/>
      <c r="G25" s="219"/>
      <c r="H25" s="219"/>
      <c r="I25" s="28"/>
      <c r="J25" s="28"/>
      <c r="K25" s="28"/>
      <c r="L25" s="28"/>
      <c r="M25" s="28"/>
      <c r="N25" s="28"/>
    </row>
    <row r="26" spans="1:16" ht="13.5" customHeight="1" x14ac:dyDescent="0.25">
      <c r="A26" s="57" t="s">
        <v>6</v>
      </c>
      <c r="B26" s="362">
        <v>975.78283999999985</v>
      </c>
      <c r="C26" s="362">
        <v>465.57203300000003</v>
      </c>
      <c r="D26" s="49">
        <v>0</v>
      </c>
      <c r="E26" s="200">
        <f t="shared" ref="E26:E33" si="1">SUM(B26:D26)</f>
        <v>1441.3548729999998</v>
      </c>
      <c r="F26" s="20"/>
      <c r="G26" s="219"/>
      <c r="H26" s="219"/>
    </row>
    <row r="27" spans="1:16" ht="13.5" customHeight="1" x14ac:dyDescent="0.25">
      <c r="A27" s="57" t="s">
        <v>7</v>
      </c>
      <c r="B27" s="362">
        <v>952.577</v>
      </c>
      <c r="C27" s="362">
        <v>503.94689000000005</v>
      </c>
      <c r="D27" s="49">
        <v>0</v>
      </c>
      <c r="E27" s="200">
        <f t="shared" si="1"/>
        <v>1456.5238899999999</v>
      </c>
      <c r="F27" s="20"/>
      <c r="G27" s="219"/>
      <c r="H27" s="219"/>
    </row>
    <row r="28" spans="1:16" ht="13.5" customHeight="1" x14ac:dyDescent="0.25">
      <c r="A28" s="57" t="s">
        <v>8</v>
      </c>
      <c r="B28" s="362">
        <v>1031.8155200000001</v>
      </c>
      <c r="C28" s="362">
        <v>545.17626300000006</v>
      </c>
      <c r="D28" s="49">
        <v>0</v>
      </c>
      <c r="E28" s="200">
        <f t="shared" si="1"/>
        <v>1576.9917830000002</v>
      </c>
      <c r="F28" s="20"/>
      <c r="G28" s="219"/>
      <c r="H28" s="219"/>
    </row>
    <row r="29" spans="1:16" ht="13.5" customHeight="1" x14ac:dyDescent="0.25">
      <c r="A29" s="57" t="s">
        <v>9</v>
      </c>
      <c r="B29" s="362">
        <v>1037.1513100000002</v>
      </c>
      <c r="C29" s="362">
        <v>524.96331199999986</v>
      </c>
      <c r="D29" s="49">
        <v>0</v>
      </c>
      <c r="E29" s="200">
        <f t="shared" si="1"/>
        <v>1562.1146220000001</v>
      </c>
      <c r="F29" s="20"/>
      <c r="G29" s="219"/>
      <c r="H29" s="219"/>
      <c r="N29" s="28"/>
      <c r="O29" s="28"/>
      <c r="P29" s="28"/>
    </row>
    <row r="30" spans="1:16" ht="13.5" customHeight="1" x14ac:dyDescent="0.25">
      <c r="A30" s="57" t="s">
        <v>10</v>
      </c>
      <c r="B30" s="362">
        <v>991.19170000000008</v>
      </c>
      <c r="C30" s="362">
        <v>549.02273900000012</v>
      </c>
      <c r="D30" s="49">
        <v>0</v>
      </c>
      <c r="E30" s="200">
        <f t="shared" si="1"/>
        <v>1540.2144390000003</v>
      </c>
      <c r="F30" s="20"/>
      <c r="G30" s="219"/>
      <c r="H30" s="219"/>
      <c r="N30" s="28"/>
      <c r="O30" s="28"/>
      <c r="P30" s="28"/>
    </row>
    <row r="31" spans="1:16" ht="13.5" customHeight="1" x14ac:dyDescent="0.25">
      <c r="A31" s="57" t="s">
        <v>11</v>
      </c>
      <c r="B31" s="362">
        <v>966.52163999999993</v>
      </c>
      <c r="C31" s="362">
        <v>516.66890699999999</v>
      </c>
      <c r="D31" s="49">
        <v>0</v>
      </c>
      <c r="E31" s="200">
        <f t="shared" si="1"/>
        <v>1483.1905469999999</v>
      </c>
      <c r="F31" s="20"/>
      <c r="G31" s="219"/>
      <c r="H31" s="219"/>
    </row>
    <row r="32" spans="1:16" ht="13.5" customHeight="1" x14ac:dyDescent="0.25">
      <c r="A32" s="54" t="s">
        <v>12</v>
      </c>
      <c r="B32" s="362">
        <v>905.62743999999998</v>
      </c>
      <c r="C32" s="362">
        <v>520.81106700000009</v>
      </c>
      <c r="D32" s="49">
        <v>0</v>
      </c>
      <c r="E32" s="200">
        <f t="shared" si="1"/>
        <v>1426.4385070000001</v>
      </c>
      <c r="F32" s="20"/>
      <c r="G32" s="219"/>
      <c r="H32" s="219"/>
    </row>
    <row r="33" spans="1:8" ht="13.5" customHeight="1" x14ac:dyDescent="0.25">
      <c r="A33" s="57" t="s">
        <v>13</v>
      </c>
      <c r="B33" s="362">
        <v>944.99589999999989</v>
      </c>
      <c r="C33" s="362">
        <v>529.57678500000009</v>
      </c>
      <c r="D33" s="49">
        <v>0</v>
      </c>
      <c r="E33" s="200">
        <f t="shared" si="1"/>
        <v>1474.5726850000001</v>
      </c>
      <c r="F33" s="20"/>
      <c r="G33" s="219"/>
      <c r="H33" s="219"/>
    </row>
    <row r="34" spans="1:8" ht="13.5" customHeight="1" x14ac:dyDescent="0.25">
      <c r="A34" s="234" t="s">
        <v>15</v>
      </c>
      <c r="B34" s="242">
        <f>SUM(B22:B33)</f>
        <v>11040.318010000001</v>
      </c>
      <c r="C34" s="242">
        <f>SUM(C22:C33)</f>
        <v>6032.7989980000011</v>
      </c>
      <c r="D34" s="242">
        <f>SUM(D22:D33)</f>
        <v>0</v>
      </c>
      <c r="E34" s="242">
        <f>SUM(E22:E33)</f>
        <v>17073.117008000001</v>
      </c>
      <c r="F34" s="20"/>
      <c r="G34" s="20"/>
    </row>
    <row r="35" spans="1:8" ht="13.5" customHeight="1" x14ac:dyDescent="0.25">
      <c r="A35" s="110"/>
      <c r="B35" s="96"/>
      <c r="C35" s="78"/>
      <c r="D35" s="111"/>
      <c r="E35" s="78"/>
      <c r="F35" s="20"/>
      <c r="G35" s="20"/>
    </row>
    <row r="36" spans="1:8" ht="13.5" customHeight="1" x14ac:dyDescent="0.25">
      <c r="A36" s="112" t="s">
        <v>17</v>
      </c>
      <c r="B36" s="78"/>
      <c r="C36" s="78"/>
      <c r="D36" s="78"/>
      <c r="E36" s="78"/>
      <c r="F36" s="78"/>
      <c r="G36" s="20"/>
    </row>
    <row r="37" spans="1:8" ht="13.5" customHeight="1" x14ac:dyDescent="0.25">
      <c r="A37" s="113" t="s">
        <v>20</v>
      </c>
      <c r="B37" s="78"/>
      <c r="C37" s="78"/>
      <c r="D37" s="78"/>
      <c r="E37" s="78"/>
      <c r="F37" s="78"/>
      <c r="G37" s="20"/>
    </row>
    <row r="38" spans="1:8" ht="13.5" customHeight="1" x14ac:dyDescent="0.25">
      <c r="A38" s="113" t="s">
        <v>21</v>
      </c>
      <c r="B38" s="78"/>
      <c r="C38" s="78"/>
      <c r="D38" s="78"/>
      <c r="E38" s="78"/>
      <c r="F38" s="78"/>
      <c r="G38" s="20"/>
    </row>
    <row r="39" spans="1:8" ht="13.5" customHeight="1" x14ac:dyDescent="0.25">
      <c r="A39" s="99"/>
      <c r="B39" s="28"/>
      <c r="C39" s="28"/>
      <c r="D39" s="28"/>
      <c r="E39" s="28"/>
      <c r="F39" s="28"/>
    </row>
    <row r="40" spans="1:8" ht="13.5" customHeight="1" x14ac:dyDescent="0.25">
      <c r="A40" s="100"/>
      <c r="B40" s="28"/>
      <c r="C40" s="28"/>
      <c r="D40" s="28"/>
      <c r="E40" s="28"/>
      <c r="F40" s="28"/>
    </row>
    <row r="41" spans="1:8" ht="20.45" customHeight="1" x14ac:dyDescent="0.25">
      <c r="A41" s="28"/>
      <c r="B41" s="28"/>
      <c r="C41" s="28"/>
      <c r="D41" s="28"/>
      <c r="E41" s="28"/>
      <c r="F41" s="28"/>
    </row>
    <row r="42" spans="1:8" ht="20.45" customHeight="1" x14ac:dyDescent="0.25">
      <c r="A42" s="28"/>
      <c r="B42" s="28"/>
      <c r="C42" s="28"/>
      <c r="D42" s="28"/>
      <c r="E42" s="28"/>
      <c r="F42" s="28"/>
    </row>
    <row r="43" spans="1:8" ht="20.45" customHeight="1" x14ac:dyDescent="0.25">
      <c r="A43" s="28"/>
      <c r="B43" s="28"/>
      <c r="C43" s="28"/>
      <c r="D43" s="28"/>
      <c r="E43" s="28"/>
      <c r="F43" s="28"/>
    </row>
    <row r="44" spans="1:8" ht="20.45" customHeight="1" x14ac:dyDescent="0.25">
      <c r="A44" s="28"/>
      <c r="B44" s="28"/>
      <c r="C44" s="28"/>
      <c r="D44" s="28"/>
      <c r="E44" s="28"/>
      <c r="F44" s="28"/>
    </row>
    <row r="45" spans="1:8" ht="20.45" customHeight="1" x14ac:dyDescent="0.25">
      <c r="A45" s="28"/>
      <c r="B45" s="28"/>
      <c r="C45" s="28"/>
      <c r="D45" s="28"/>
      <c r="E45" s="28"/>
      <c r="F45" s="28"/>
    </row>
    <row r="46" spans="1:8" ht="20.45" customHeight="1" x14ac:dyDescent="0.25">
      <c r="A46" s="28"/>
      <c r="B46" s="28"/>
      <c r="C46" s="28"/>
      <c r="D46" s="28"/>
      <c r="E46" s="28"/>
      <c r="F46" s="28"/>
    </row>
    <row r="47" spans="1:8" ht="20.45" customHeight="1" x14ac:dyDescent="0.25">
      <c r="A47" s="28"/>
      <c r="B47" s="28"/>
      <c r="C47" s="28"/>
      <c r="D47" s="28"/>
      <c r="E47" s="28"/>
      <c r="F47" s="28"/>
    </row>
    <row r="48" spans="1:8" x14ac:dyDescent="0.25">
      <c r="A48" s="28"/>
      <c r="B48" s="28"/>
      <c r="C48" s="28"/>
      <c r="D48" s="28"/>
      <c r="E48" s="28"/>
      <c r="F48" s="28"/>
    </row>
    <row r="49" spans="1:6" x14ac:dyDescent="0.25">
      <c r="A49" s="28"/>
      <c r="B49" s="28"/>
      <c r="C49" s="28"/>
      <c r="D49" s="28"/>
      <c r="E49" s="28"/>
      <c r="F49" s="28"/>
    </row>
    <row r="50" spans="1:6" x14ac:dyDescent="0.25">
      <c r="A50" s="28"/>
      <c r="B50" s="28"/>
      <c r="C50" s="28"/>
      <c r="D50" s="28"/>
      <c r="E50" s="28"/>
      <c r="F50" s="28"/>
    </row>
    <row r="51" spans="1:6" x14ac:dyDescent="0.25">
      <c r="A51" s="28"/>
      <c r="B51" s="28"/>
      <c r="C51" s="28"/>
      <c r="D51" s="28"/>
      <c r="E51" s="28"/>
      <c r="F51" s="28"/>
    </row>
    <row r="52" spans="1:6" x14ac:dyDescent="0.25">
      <c r="A52" s="28"/>
      <c r="B52" s="28"/>
      <c r="C52" s="28"/>
      <c r="D52" s="28"/>
      <c r="E52" s="28"/>
      <c r="F52" s="28"/>
    </row>
    <row r="53" spans="1:6" x14ac:dyDescent="0.25">
      <c r="A53" s="28"/>
      <c r="B53" s="28"/>
      <c r="C53" s="28"/>
      <c r="D53" s="28"/>
      <c r="E53" s="28"/>
      <c r="F53" s="28"/>
    </row>
    <row r="54" spans="1:6" x14ac:dyDescent="0.25">
      <c r="A54" s="28"/>
      <c r="B54" s="28"/>
      <c r="C54" s="28"/>
      <c r="D54" s="28"/>
      <c r="E54" s="28"/>
      <c r="F54" s="28"/>
    </row>
  </sheetData>
  <phoneticPr fontId="0" type="noConversion"/>
  <printOptions horizontalCentered="1"/>
  <pageMargins left="1.19" right="1.2" top="1.17" bottom="1" header="0.39370078740157483" footer="0"/>
  <pageSetup scale="96" firstPageNumber="36" orientation="portrait" useFirstPageNumber="1" r:id="rId1"/>
  <headerFooter alignWithMargins="0">
    <oddFooter>&amp;C36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39">
    <pageSetUpPr fitToPage="1"/>
  </sheetPr>
  <dimension ref="A1:N40"/>
  <sheetViews>
    <sheetView zoomScaleNormal="100" workbookViewId="0">
      <selection activeCell="M39" sqref="M39"/>
    </sheetView>
  </sheetViews>
  <sheetFormatPr baseColWidth="10" defaultRowHeight="13.5" x14ac:dyDescent="0.25"/>
  <cols>
    <col min="1" max="1" width="19.42578125" style="8" customWidth="1"/>
    <col min="2" max="2" width="17" style="8" customWidth="1"/>
    <col min="3" max="3" width="15.42578125" style="8" customWidth="1"/>
    <col min="4" max="4" width="16.28515625" style="8" customWidth="1"/>
    <col min="5" max="5" width="18" style="8" customWidth="1"/>
    <col min="6" max="16384" width="11.42578125" style="8"/>
  </cols>
  <sheetData>
    <row r="1" spans="1:14" ht="13.5" customHeight="1" x14ac:dyDescent="0.25">
      <c r="A1" s="70" t="s">
        <v>481</v>
      </c>
      <c r="B1" s="20"/>
      <c r="C1" s="20"/>
      <c r="D1" s="20"/>
      <c r="E1" s="20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539"/>
      <c r="B3" s="539"/>
      <c r="C3" s="540" t="s">
        <v>193</v>
      </c>
      <c r="D3" s="539"/>
      <c r="E3" s="539"/>
      <c r="H3" s="28"/>
      <c r="I3" s="28"/>
      <c r="J3" s="28"/>
      <c r="K3" s="28"/>
      <c r="L3" s="28"/>
      <c r="M3" s="28"/>
      <c r="N3" s="28"/>
    </row>
    <row r="4" spans="1:14" ht="28.5" customHeight="1" x14ac:dyDescent="0.25">
      <c r="A4" s="243" t="s">
        <v>0</v>
      </c>
      <c r="B4" s="244" t="s">
        <v>325</v>
      </c>
      <c r="C4" s="244" t="s">
        <v>14</v>
      </c>
      <c r="D4" s="244" t="s">
        <v>16</v>
      </c>
      <c r="E4" s="244" t="s">
        <v>15</v>
      </c>
      <c r="H4" s="28"/>
      <c r="I4" s="28"/>
      <c r="J4" s="28"/>
      <c r="K4" s="28"/>
      <c r="L4" s="28"/>
      <c r="M4" s="28"/>
      <c r="N4" s="28"/>
    </row>
    <row r="5" spans="1:14" ht="13.5" customHeight="1" x14ac:dyDescent="0.25">
      <c r="A5" s="57" t="s">
        <v>2</v>
      </c>
      <c r="B5" s="362">
        <v>1626.9797999999998</v>
      </c>
      <c r="C5" s="362">
        <v>2195.6158050000004</v>
      </c>
      <c r="D5" s="360">
        <v>0</v>
      </c>
      <c r="E5" s="200">
        <f>SUM(B5:D5)</f>
        <v>3822.5956050000004</v>
      </c>
      <c r="I5" s="28"/>
      <c r="J5" s="28"/>
      <c r="K5" s="28"/>
      <c r="L5" s="28"/>
      <c r="M5" s="28"/>
      <c r="N5" s="28"/>
    </row>
    <row r="6" spans="1:14" ht="13.5" customHeight="1" x14ac:dyDescent="0.25">
      <c r="A6" s="57" t="s">
        <v>3</v>
      </c>
      <c r="B6" s="362">
        <v>1548.3146999999997</v>
      </c>
      <c r="C6" s="362">
        <v>2235.1728789999993</v>
      </c>
      <c r="D6" s="360">
        <v>0</v>
      </c>
      <c r="E6" s="200">
        <f>SUM(B6:D6)</f>
        <v>3783.4875789999987</v>
      </c>
      <c r="I6" s="28"/>
      <c r="J6" s="28"/>
      <c r="K6" s="28"/>
      <c r="L6" s="28"/>
      <c r="M6" s="28"/>
      <c r="N6" s="28"/>
    </row>
    <row r="7" spans="1:14" ht="13.5" customHeight="1" x14ac:dyDescent="0.25">
      <c r="A7" s="57" t="s">
        <v>4</v>
      </c>
      <c r="B7" s="362">
        <v>2059.3318599999998</v>
      </c>
      <c r="C7" s="362">
        <v>2314.9860349999999</v>
      </c>
      <c r="D7" s="360">
        <v>0</v>
      </c>
      <c r="E7" s="200">
        <f>SUM(B7:D7)</f>
        <v>4374.3178950000001</v>
      </c>
      <c r="I7" s="28"/>
      <c r="J7" s="28"/>
      <c r="K7" s="28"/>
      <c r="L7" s="28"/>
      <c r="M7" s="28"/>
      <c r="N7" s="28"/>
    </row>
    <row r="8" spans="1:14" ht="13.5" customHeight="1" x14ac:dyDescent="0.25">
      <c r="A8" s="57" t="s">
        <v>5</v>
      </c>
      <c r="B8" s="362">
        <v>1925.5479</v>
      </c>
      <c r="C8" s="362">
        <v>1514.1224949999996</v>
      </c>
      <c r="D8" s="360">
        <v>0</v>
      </c>
      <c r="E8" s="200">
        <f>SUM(B8:D8)</f>
        <v>3439.6703949999996</v>
      </c>
      <c r="I8" s="28"/>
      <c r="J8" s="28"/>
      <c r="K8" s="28"/>
      <c r="L8" s="28"/>
      <c r="M8" s="28"/>
      <c r="N8" s="28"/>
    </row>
    <row r="9" spans="1:14" ht="13.5" customHeight="1" x14ac:dyDescent="0.25">
      <c r="A9" s="57" t="s">
        <v>6</v>
      </c>
      <c r="B9" s="362">
        <v>2144.8988999999997</v>
      </c>
      <c r="C9" s="362">
        <v>1523.1748950000001</v>
      </c>
      <c r="D9" s="360">
        <v>0</v>
      </c>
      <c r="E9" s="200">
        <f t="shared" ref="E9:E16" si="0">SUM(B9:D9)</f>
        <v>3668.0737949999998</v>
      </c>
      <c r="I9" s="28"/>
      <c r="J9" s="28"/>
      <c r="K9" s="28"/>
      <c r="L9" s="28"/>
      <c r="M9" s="28"/>
      <c r="N9" s="28"/>
    </row>
    <row r="10" spans="1:14" ht="13.5" customHeight="1" x14ac:dyDescent="0.25">
      <c r="A10" s="57" t="s">
        <v>7</v>
      </c>
      <c r="B10" s="362">
        <v>2296.0683000000004</v>
      </c>
      <c r="C10" s="362">
        <v>1652.6270410000004</v>
      </c>
      <c r="D10" s="360">
        <v>0</v>
      </c>
      <c r="E10" s="200">
        <f t="shared" si="0"/>
        <v>3948.6953410000006</v>
      </c>
      <c r="I10" s="28"/>
      <c r="J10" s="28"/>
      <c r="K10" s="28"/>
      <c r="L10" s="28"/>
      <c r="M10" s="28"/>
      <c r="N10" s="28"/>
    </row>
    <row r="11" spans="1:14" ht="13.5" customHeight="1" x14ac:dyDescent="0.25">
      <c r="A11" s="57" t="s">
        <v>8</v>
      </c>
      <c r="B11" s="362">
        <v>2425.1857</v>
      </c>
      <c r="C11" s="362">
        <v>1700.5262000000002</v>
      </c>
      <c r="D11" s="360">
        <v>0</v>
      </c>
      <c r="E11" s="200">
        <f t="shared" si="0"/>
        <v>4125.7119000000002</v>
      </c>
      <c r="I11" s="28"/>
      <c r="J11" s="28"/>
      <c r="K11" s="28"/>
      <c r="L11" s="28"/>
      <c r="M11" s="28"/>
      <c r="N11" s="28"/>
    </row>
    <row r="12" spans="1:14" ht="13.5" customHeight="1" x14ac:dyDescent="0.25">
      <c r="A12" s="57" t="s">
        <v>9</v>
      </c>
      <c r="B12" s="362">
        <v>2508.1300000000006</v>
      </c>
      <c r="C12" s="362">
        <v>1466.674144999999</v>
      </c>
      <c r="D12" s="360">
        <v>0</v>
      </c>
      <c r="E12" s="200">
        <f t="shared" si="0"/>
        <v>3974.8041449999996</v>
      </c>
      <c r="I12" s="28"/>
      <c r="J12" s="28"/>
      <c r="K12" s="28"/>
      <c r="L12" s="28"/>
      <c r="M12" s="28"/>
      <c r="N12" s="28"/>
    </row>
    <row r="13" spans="1:14" ht="13.5" customHeight="1" x14ac:dyDescent="0.25">
      <c r="A13" s="57" t="s">
        <v>10</v>
      </c>
      <c r="B13" s="362">
        <v>2243.1129999999998</v>
      </c>
      <c r="C13" s="362">
        <v>1477.472201</v>
      </c>
      <c r="D13" s="360">
        <v>0</v>
      </c>
      <c r="E13" s="200">
        <f t="shared" si="0"/>
        <v>3720.5852009999999</v>
      </c>
      <c r="I13" s="28"/>
      <c r="J13" s="28"/>
      <c r="K13" s="28"/>
      <c r="L13" s="28"/>
      <c r="M13" s="28"/>
      <c r="N13" s="28"/>
    </row>
    <row r="14" spans="1:14" ht="13.5" customHeight="1" x14ac:dyDescent="0.25">
      <c r="A14" s="57" t="s">
        <v>11</v>
      </c>
      <c r="B14" s="362">
        <v>2102.2082999999998</v>
      </c>
      <c r="C14" s="362">
        <v>1844.4159190000005</v>
      </c>
      <c r="D14" s="360">
        <v>0</v>
      </c>
      <c r="E14" s="200">
        <f t="shared" si="0"/>
        <v>3946.6242190000003</v>
      </c>
      <c r="I14" s="28"/>
      <c r="J14" s="28"/>
      <c r="K14" s="28"/>
      <c r="L14" s="28"/>
      <c r="M14" s="28"/>
      <c r="N14" s="28"/>
    </row>
    <row r="15" spans="1:14" ht="13.5" customHeight="1" x14ac:dyDescent="0.25">
      <c r="A15" s="54" t="s">
        <v>12</v>
      </c>
      <c r="B15" s="362">
        <v>1975.2623000000001</v>
      </c>
      <c r="C15" s="362">
        <v>1783.8846200000003</v>
      </c>
      <c r="D15" s="360">
        <v>0</v>
      </c>
      <c r="E15" s="200">
        <f t="shared" si="0"/>
        <v>3759.1469200000001</v>
      </c>
      <c r="I15" s="28"/>
      <c r="J15" s="28"/>
      <c r="K15" s="28"/>
      <c r="L15" s="28"/>
      <c r="M15" s="28"/>
      <c r="N15" s="28"/>
    </row>
    <row r="16" spans="1:14" ht="13.5" customHeight="1" x14ac:dyDescent="0.25">
      <c r="A16" s="57" t="s">
        <v>13</v>
      </c>
      <c r="B16" s="362">
        <v>2113.6736000000001</v>
      </c>
      <c r="C16" s="362">
        <v>1769.2622799999999</v>
      </c>
      <c r="D16" s="360">
        <v>0</v>
      </c>
      <c r="E16" s="200">
        <f t="shared" si="0"/>
        <v>3882.93588</v>
      </c>
      <c r="F16" s="30"/>
      <c r="I16" s="28"/>
      <c r="J16" s="28"/>
      <c r="K16" s="28"/>
      <c r="L16" s="28"/>
      <c r="M16" s="28"/>
      <c r="N16" s="28"/>
    </row>
    <row r="17" spans="1:14" ht="13.5" customHeight="1" x14ac:dyDescent="0.25">
      <c r="A17" s="234" t="s">
        <v>15</v>
      </c>
      <c r="B17" s="200">
        <f>+SUM(B5:B16)</f>
        <v>24968.714359999998</v>
      </c>
      <c r="C17" s="200">
        <f>+SUM(C5:C16)</f>
        <v>21477.934514999997</v>
      </c>
      <c r="D17" s="200">
        <f>+SUM(D5:D16)</f>
        <v>0</v>
      </c>
      <c r="E17" s="361">
        <f>SUM(E5:E16)</f>
        <v>46446.648874999992</v>
      </c>
      <c r="F17" s="30"/>
      <c r="H17" s="28"/>
      <c r="I17" s="28"/>
      <c r="J17" s="28"/>
      <c r="K17" s="28"/>
      <c r="L17" s="28"/>
      <c r="M17" s="28"/>
      <c r="N17" s="28"/>
    </row>
    <row r="18" spans="1:14" ht="13.5" customHeight="1" x14ac:dyDescent="0.25">
      <c r="A18" s="20"/>
      <c r="B18" s="20"/>
      <c r="C18" s="20"/>
      <c r="D18" s="20"/>
      <c r="E18" s="134"/>
      <c r="F18" s="30"/>
      <c r="H18" s="28"/>
      <c r="I18" s="28"/>
      <c r="J18" s="28"/>
      <c r="K18" s="28"/>
      <c r="L18" s="28"/>
      <c r="M18" s="28"/>
      <c r="N18" s="28"/>
    </row>
    <row r="19" spans="1:14" ht="13.5" customHeight="1" x14ac:dyDescent="0.25">
      <c r="A19" s="20"/>
      <c r="B19" s="20"/>
      <c r="C19" s="20"/>
      <c r="D19" s="20"/>
      <c r="E19" s="20"/>
      <c r="H19" s="28"/>
      <c r="I19" s="28"/>
      <c r="J19" s="28"/>
      <c r="K19" s="28"/>
      <c r="L19" s="28"/>
      <c r="M19" s="28"/>
      <c r="N19" s="28"/>
    </row>
    <row r="20" spans="1:14" ht="13.5" customHeight="1" x14ac:dyDescent="0.25">
      <c r="A20" s="539"/>
      <c r="B20" s="539"/>
      <c r="C20" s="540" t="s">
        <v>194</v>
      </c>
      <c r="D20" s="539"/>
      <c r="E20" s="539"/>
      <c r="H20" s="28"/>
      <c r="I20" s="28"/>
      <c r="J20" s="28"/>
      <c r="K20" s="28"/>
      <c r="L20" s="28"/>
      <c r="M20" s="28"/>
      <c r="N20" s="28"/>
    </row>
    <row r="21" spans="1:14" ht="27.75" customHeight="1" x14ac:dyDescent="0.25">
      <c r="A21" s="243" t="s">
        <v>0</v>
      </c>
      <c r="B21" s="244" t="s">
        <v>325</v>
      </c>
      <c r="C21" s="244" t="s">
        <v>14</v>
      </c>
      <c r="D21" s="244" t="s">
        <v>16</v>
      </c>
      <c r="E21" s="244" t="s">
        <v>15</v>
      </c>
      <c r="H21" s="28"/>
      <c r="I21" s="28"/>
      <c r="J21" s="28"/>
      <c r="K21" s="28"/>
      <c r="L21" s="28"/>
      <c r="M21" s="28"/>
      <c r="N21" s="28"/>
    </row>
    <row r="22" spans="1:14" ht="13.5" customHeight="1" x14ac:dyDescent="0.25">
      <c r="A22" s="54" t="s">
        <v>2</v>
      </c>
      <c r="B22" s="362">
        <v>978.82099999999991</v>
      </c>
      <c r="C22" s="362">
        <v>261.73044500000009</v>
      </c>
      <c r="D22" s="85">
        <v>0</v>
      </c>
      <c r="E22" s="199">
        <f>SUM(B22:D22)</f>
        <v>1240.5514450000001</v>
      </c>
      <c r="H22" s="28"/>
      <c r="I22" s="28"/>
      <c r="J22" s="28"/>
      <c r="K22" s="28"/>
      <c r="L22" s="28"/>
      <c r="M22" s="28"/>
      <c r="N22" s="28"/>
    </row>
    <row r="23" spans="1:14" ht="13.5" customHeight="1" x14ac:dyDescent="0.25">
      <c r="A23" s="54" t="s">
        <v>3</v>
      </c>
      <c r="B23" s="362">
        <v>926.69799999999987</v>
      </c>
      <c r="C23" s="362">
        <v>302.65056500000003</v>
      </c>
      <c r="D23" s="85">
        <v>0</v>
      </c>
      <c r="E23" s="199">
        <f>SUM(B23:D23)</f>
        <v>1229.3485649999998</v>
      </c>
      <c r="H23" s="28"/>
      <c r="I23" s="28"/>
      <c r="J23" s="28"/>
      <c r="K23" s="28"/>
      <c r="L23" s="28"/>
      <c r="M23" s="28"/>
      <c r="N23" s="28"/>
    </row>
    <row r="24" spans="1:14" ht="13.5" customHeight="1" x14ac:dyDescent="0.25">
      <c r="A24" s="54" t="s">
        <v>4</v>
      </c>
      <c r="B24" s="362">
        <v>1198.5490000000002</v>
      </c>
      <c r="C24" s="362">
        <v>483.25080500000007</v>
      </c>
      <c r="D24" s="85">
        <v>0</v>
      </c>
      <c r="E24" s="199">
        <f>SUM(B24:D24)</f>
        <v>1681.7998050000003</v>
      </c>
      <c r="H24" s="28"/>
      <c r="I24" s="28"/>
      <c r="J24" s="28"/>
      <c r="K24" s="28"/>
      <c r="L24" s="28"/>
      <c r="M24" s="28"/>
      <c r="N24" s="28"/>
    </row>
    <row r="25" spans="1:14" ht="13.5" customHeight="1" x14ac:dyDescent="0.25">
      <c r="A25" s="54" t="s">
        <v>5</v>
      </c>
      <c r="B25" s="362">
        <v>1145.2739999999999</v>
      </c>
      <c r="C25" s="362">
        <v>408.30752399999994</v>
      </c>
      <c r="D25" s="85">
        <v>0</v>
      </c>
      <c r="E25" s="199">
        <f>SUM(B25:D25)</f>
        <v>1553.5815239999997</v>
      </c>
      <c r="H25" s="28"/>
      <c r="I25" s="28"/>
      <c r="J25" s="28"/>
      <c r="K25" s="28"/>
      <c r="L25" s="28"/>
      <c r="M25" s="28"/>
      <c r="N25" s="28"/>
    </row>
    <row r="26" spans="1:14" ht="13.5" customHeight="1" x14ac:dyDescent="0.25">
      <c r="A26" s="54" t="s">
        <v>6</v>
      </c>
      <c r="B26" s="362">
        <v>1332.9750000000006</v>
      </c>
      <c r="C26" s="362">
        <v>443.84144899999995</v>
      </c>
      <c r="D26" s="85">
        <v>0</v>
      </c>
      <c r="E26" s="199">
        <f>SUM(B26:D26)</f>
        <v>1776.8164490000006</v>
      </c>
    </row>
    <row r="27" spans="1:14" ht="13.5" customHeight="1" x14ac:dyDescent="0.25">
      <c r="A27" s="54" t="s">
        <v>7</v>
      </c>
      <c r="B27" s="362">
        <v>1365.4619999999998</v>
      </c>
      <c r="C27" s="362">
        <v>463.04814099999987</v>
      </c>
      <c r="D27" s="85">
        <v>0</v>
      </c>
      <c r="E27" s="199">
        <f t="shared" ref="E27:E33" si="1">SUM(B27:D27)</f>
        <v>1828.5101409999997</v>
      </c>
    </row>
    <row r="28" spans="1:14" ht="13.5" customHeight="1" x14ac:dyDescent="0.25">
      <c r="A28" s="54" t="s">
        <v>8</v>
      </c>
      <c r="B28" s="362">
        <v>1514.8990000000001</v>
      </c>
      <c r="C28" s="362">
        <v>511.92262000000005</v>
      </c>
      <c r="D28" s="85">
        <v>0</v>
      </c>
      <c r="E28" s="199">
        <f t="shared" si="1"/>
        <v>2026.8216200000002</v>
      </c>
    </row>
    <row r="29" spans="1:14" ht="13.5" customHeight="1" x14ac:dyDescent="0.25">
      <c r="A29" s="54" t="s">
        <v>9</v>
      </c>
      <c r="B29" s="362">
        <v>1471.6670000000001</v>
      </c>
      <c r="C29" s="362">
        <v>485.82103499999999</v>
      </c>
      <c r="D29" s="85">
        <v>0</v>
      </c>
      <c r="E29" s="199">
        <f t="shared" si="1"/>
        <v>1957.4880350000001</v>
      </c>
    </row>
    <row r="30" spans="1:14" ht="13.5" customHeight="1" x14ac:dyDescent="0.25">
      <c r="A30" s="54" t="s">
        <v>10</v>
      </c>
      <c r="B30" s="362">
        <v>1371.741</v>
      </c>
      <c r="C30" s="362">
        <v>498.16312299999998</v>
      </c>
      <c r="D30" s="85">
        <v>0</v>
      </c>
      <c r="E30" s="199">
        <f t="shared" si="1"/>
        <v>1869.904123</v>
      </c>
    </row>
    <row r="31" spans="1:14" ht="13.5" customHeight="1" x14ac:dyDescent="0.25">
      <c r="A31" s="54" t="s">
        <v>11</v>
      </c>
      <c r="B31" s="362">
        <v>1247.5369999999998</v>
      </c>
      <c r="C31" s="362">
        <v>496.34341999999998</v>
      </c>
      <c r="D31" s="85">
        <v>0</v>
      </c>
      <c r="E31" s="199">
        <f t="shared" si="1"/>
        <v>1743.8804199999997</v>
      </c>
    </row>
    <row r="32" spans="1:14" ht="13.5" customHeight="1" x14ac:dyDescent="0.25">
      <c r="A32" s="54" t="s">
        <v>12</v>
      </c>
      <c r="B32" s="362">
        <v>1168.403</v>
      </c>
      <c r="C32" s="362">
        <v>489.20099000000005</v>
      </c>
      <c r="D32" s="85">
        <v>0</v>
      </c>
      <c r="E32" s="199">
        <f t="shared" si="1"/>
        <v>1657.6039900000001</v>
      </c>
    </row>
    <row r="33" spans="1:6" ht="13.5" customHeight="1" x14ac:dyDescent="0.25">
      <c r="A33" s="54" t="s">
        <v>13</v>
      </c>
      <c r="B33" s="362">
        <v>1205.6289999999999</v>
      </c>
      <c r="C33" s="362">
        <v>464.47534900000016</v>
      </c>
      <c r="D33" s="85">
        <v>0</v>
      </c>
      <c r="E33" s="199">
        <f t="shared" si="1"/>
        <v>1670.1043490000002</v>
      </c>
    </row>
    <row r="34" spans="1:6" ht="13.5" customHeight="1" x14ac:dyDescent="0.25">
      <c r="A34" s="234" t="s">
        <v>15</v>
      </c>
      <c r="B34" s="199">
        <f>SUM(B22:B33)</f>
        <v>14927.654999999999</v>
      </c>
      <c r="C34" s="199">
        <f>SUM(C22:C33)</f>
        <v>5308.7554659999996</v>
      </c>
      <c r="D34" s="199">
        <f>SUM(D22:D33)</f>
        <v>0</v>
      </c>
      <c r="E34" s="242">
        <f>SUM(E22:E33)</f>
        <v>20236.410466000001</v>
      </c>
      <c r="F34" s="30"/>
    </row>
    <row r="35" spans="1:6" ht="13.5" customHeight="1" x14ac:dyDescent="0.25">
      <c r="A35" s="95"/>
      <c r="B35" s="96"/>
      <c r="C35" s="78"/>
      <c r="D35" s="103"/>
      <c r="E35" s="78"/>
      <c r="F35" s="30"/>
    </row>
    <row r="36" spans="1:6" ht="13.5" customHeight="1" x14ac:dyDescent="0.25">
      <c r="A36" s="98" t="s">
        <v>17</v>
      </c>
    </row>
    <row r="37" spans="1:6" ht="13.5" customHeight="1" x14ac:dyDescent="0.25">
      <c r="A37" s="99" t="s">
        <v>20</v>
      </c>
    </row>
    <row r="38" spans="1:6" ht="13.5" customHeight="1" x14ac:dyDescent="0.25">
      <c r="A38" s="99" t="s">
        <v>21</v>
      </c>
    </row>
    <row r="39" spans="1:6" ht="13.5" customHeight="1" x14ac:dyDescent="0.25">
      <c r="A39" s="99"/>
    </row>
    <row r="40" spans="1:6" ht="13.5" customHeight="1" x14ac:dyDescent="0.25">
      <c r="A40" s="100"/>
    </row>
  </sheetData>
  <phoneticPr fontId="0" type="noConversion"/>
  <printOptions horizontalCentered="1"/>
  <pageMargins left="1.1811023622047245" right="1.1811023622047245" top="1.1811023622047245" bottom="1" header="0" footer="0"/>
  <pageSetup scale="80" orientation="portrait" horizontalDpi="1200" verticalDpi="1200" r:id="rId1"/>
  <headerFooter alignWithMargins="0">
    <oddFooter>&amp;C37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40">
    <pageSetUpPr fitToPage="1"/>
  </sheetPr>
  <dimension ref="A1:N42"/>
  <sheetViews>
    <sheetView zoomScaleNormal="100" workbookViewId="0">
      <selection activeCell="M39" sqref="M39"/>
    </sheetView>
  </sheetViews>
  <sheetFormatPr baseColWidth="10" defaultRowHeight="13.5" x14ac:dyDescent="0.25"/>
  <cols>
    <col min="1" max="1" width="19.42578125" style="8" customWidth="1"/>
    <col min="2" max="2" width="16.5703125" style="8" customWidth="1"/>
    <col min="3" max="3" width="15.42578125" style="8" customWidth="1"/>
    <col min="4" max="4" width="16.28515625" style="8" customWidth="1"/>
    <col min="5" max="5" width="21.5703125" style="8" customWidth="1"/>
    <col min="6" max="8" width="11.42578125" style="8"/>
    <col min="9" max="9" width="40.42578125" style="8" customWidth="1"/>
    <col min="10" max="16384" width="11.42578125" style="8"/>
  </cols>
  <sheetData>
    <row r="1" spans="1:14" ht="13.5" customHeight="1" x14ac:dyDescent="0.25">
      <c r="A1" s="70" t="s">
        <v>481</v>
      </c>
      <c r="B1" s="20"/>
      <c r="C1" s="20"/>
      <c r="D1" s="20"/>
      <c r="E1" s="20"/>
      <c r="F1" s="12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F2" s="12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539"/>
      <c r="B3" s="539"/>
      <c r="C3" s="540" t="s">
        <v>195</v>
      </c>
      <c r="D3" s="539"/>
      <c r="E3" s="539"/>
      <c r="F3" s="12"/>
      <c r="H3" s="92"/>
      <c r="I3" s="93"/>
      <c r="J3" s="93"/>
      <c r="K3" s="92"/>
      <c r="L3" s="92"/>
      <c r="M3" s="92"/>
      <c r="N3" s="92"/>
    </row>
    <row r="4" spans="1:14" ht="29.25" customHeight="1" x14ac:dyDescent="0.25">
      <c r="A4" s="243" t="s">
        <v>0</v>
      </c>
      <c r="B4" s="244" t="s">
        <v>325</v>
      </c>
      <c r="C4" s="244" t="s">
        <v>14</v>
      </c>
      <c r="D4" s="244" t="s">
        <v>16</v>
      </c>
      <c r="E4" s="244" t="s">
        <v>15</v>
      </c>
      <c r="F4" s="12"/>
      <c r="H4" s="92"/>
      <c r="I4" s="93"/>
      <c r="J4" s="93"/>
      <c r="K4" s="92"/>
      <c r="L4" s="92"/>
      <c r="M4" s="92"/>
      <c r="N4" s="92"/>
    </row>
    <row r="5" spans="1:14" ht="13.5" customHeight="1" x14ac:dyDescent="0.25">
      <c r="A5" s="57" t="s">
        <v>2</v>
      </c>
      <c r="B5" s="362">
        <v>2721.4830000000002</v>
      </c>
      <c r="C5" s="362">
        <v>888.85216500000047</v>
      </c>
      <c r="D5" s="85"/>
      <c r="E5" s="199">
        <f t="shared" ref="E5:E10" si="0">SUM(B5:D5)</f>
        <v>3610.3351650000004</v>
      </c>
      <c r="F5" s="12"/>
      <c r="H5" s="92"/>
      <c r="I5" s="93"/>
      <c r="J5" s="93"/>
      <c r="K5" s="92"/>
      <c r="L5" s="92"/>
      <c r="M5" s="92"/>
      <c r="N5" s="92"/>
    </row>
    <row r="6" spans="1:14" ht="13.5" customHeight="1" x14ac:dyDescent="0.25">
      <c r="A6" s="57" t="s">
        <v>3</v>
      </c>
      <c r="B6" s="362">
        <v>2641.8210000000004</v>
      </c>
      <c r="C6" s="362">
        <v>966.18863199999907</v>
      </c>
      <c r="D6" s="85"/>
      <c r="E6" s="199">
        <f t="shared" si="0"/>
        <v>3608.0096319999993</v>
      </c>
      <c r="F6" s="12"/>
      <c r="H6" s="92"/>
      <c r="I6" s="93"/>
      <c r="J6" s="93"/>
      <c r="K6" s="92"/>
      <c r="L6" s="92"/>
      <c r="M6" s="92"/>
      <c r="N6" s="92"/>
    </row>
    <row r="7" spans="1:14" ht="13.5" customHeight="1" x14ac:dyDescent="0.25">
      <c r="A7" s="57" t="s">
        <v>4</v>
      </c>
      <c r="B7" s="362">
        <v>3152.6609999999996</v>
      </c>
      <c r="C7" s="362">
        <v>1004.0243899999989</v>
      </c>
      <c r="D7" s="85"/>
      <c r="E7" s="199">
        <f t="shared" si="0"/>
        <v>4156.6853899999987</v>
      </c>
      <c r="F7" s="12"/>
      <c r="H7" s="92"/>
      <c r="I7" s="93"/>
      <c r="J7" s="93"/>
      <c r="K7" s="92"/>
      <c r="L7" s="92"/>
      <c r="M7" s="92"/>
      <c r="N7" s="92"/>
    </row>
    <row r="8" spans="1:14" ht="13.5" customHeight="1" x14ac:dyDescent="0.25">
      <c r="A8" s="57" t="s">
        <v>5</v>
      </c>
      <c r="B8" s="362">
        <v>2806.5759999999991</v>
      </c>
      <c r="C8" s="362">
        <v>740.53863000000013</v>
      </c>
      <c r="D8" s="49">
        <v>0</v>
      </c>
      <c r="E8" s="199">
        <f t="shared" si="0"/>
        <v>3547.1146299999991</v>
      </c>
      <c r="F8" s="12"/>
      <c r="H8" s="92"/>
      <c r="I8" s="93"/>
      <c r="J8" s="93"/>
      <c r="K8" s="92"/>
      <c r="L8" s="92"/>
      <c r="M8" s="92"/>
      <c r="N8" s="92"/>
    </row>
    <row r="9" spans="1:14" ht="13.5" customHeight="1" x14ac:dyDescent="0.25">
      <c r="A9" s="57" t="s">
        <v>6</v>
      </c>
      <c r="B9" s="362">
        <v>3418.3750000000005</v>
      </c>
      <c r="C9" s="362">
        <v>845.39465999999913</v>
      </c>
      <c r="D9" s="49">
        <v>0</v>
      </c>
      <c r="E9" s="199">
        <f t="shared" si="0"/>
        <v>4263.7696599999999</v>
      </c>
      <c r="F9" s="12"/>
      <c r="H9" s="92"/>
      <c r="I9" s="93"/>
      <c r="J9" s="93"/>
      <c r="K9" s="92"/>
      <c r="L9" s="92"/>
      <c r="M9" s="92"/>
      <c r="N9" s="92"/>
    </row>
    <row r="10" spans="1:14" ht="13.5" customHeight="1" x14ac:dyDescent="0.25">
      <c r="A10" s="57" t="s">
        <v>7</v>
      </c>
      <c r="B10" s="362">
        <v>3735.6560000000004</v>
      </c>
      <c r="C10" s="362">
        <v>876.44581500000004</v>
      </c>
      <c r="D10" s="49">
        <v>0</v>
      </c>
      <c r="E10" s="199">
        <f t="shared" si="0"/>
        <v>4612.101815</v>
      </c>
      <c r="F10" s="12"/>
      <c r="H10" s="92"/>
      <c r="I10" s="93"/>
      <c r="J10" s="93"/>
      <c r="K10" s="92"/>
      <c r="L10" s="92"/>
      <c r="M10" s="92"/>
      <c r="N10" s="92"/>
    </row>
    <row r="11" spans="1:14" ht="13.5" customHeight="1" x14ac:dyDescent="0.25">
      <c r="A11" s="57" t="s">
        <v>8</v>
      </c>
      <c r="B11" s="362">
        <v>3787.393</v>
      </c>
      <c r="C11" s="362">
        <v>1038.3109550000001</v>
      </c>
      <c r="D11" s="49">
        <v>0</v>
      </c>
      <c r="E11" s="199">
        <f t="shared" ref="E11:E16" si="1">SUM(B11:D11)</f>
        <v>4825.703955</v>
      </c>
      <c r="F11" s="12"/>
      <c r="H11" s="92"/>
      <c r="I11" s="93"/>
      <c r="J11" s="93"/>
      <c r="K11" s="92"/>
      <c r="L11" s="92"/>
      <c r="M11" s="92"/>
      <c r="N11" s="92"/>
    </row>
    <row r="12" spans="1:14" ht="13.5" customHeight="1" x14ac:dyDescent="0.25">
      <c r="A12" s="57" t="s">
        <v>9</v>
      </c>
      <c r="B12" s="362">
        <v>3876.5099999999989</v>
      </c>
      <c r="C12" s="362">
        <v>931.84345499999995</v>
      </c>
      <c r="D12" s="49"/>
      <c r="E12" s="199">
        <f t="shared" si="1"/>
        <v>4808.3534549999986</v>
      </c>
      <c r="F12" s="12"/>
      <c r="H12" s="92"/>
      <c r="I12" s="93"/>
      <c r="J12" s="93"/>
      <c r="K12" s="92"/>
      <c r="L12" s="92"/>
      <c r="M12" s="92"/>
      <c r="N12" s="92"/>
    </row>
    <row r="13" spans="1:14" ht="13.5" customHeight="1" x14ac:dyDescent="0.25">
      <c r="A13" s="57" t="s">
        <v>10</v>
      </c>
      <c r="B13" s="362">
        <v>3498.8709999999996</v>
      </c>
      <c r="C13" s="362">
        <v>920.4599149999998</v>
      </c>
      <c r="D13" s="49">
        <v>0</v>
      </c>
      <c r="E13" s="199">
        <f t="shared" si="1"/>
        <v>4419.3309149999995</v>
      </c>
      <c r="F13" s="12"/>
      <c r="H13" s="92"/>
      <c r="I13" s="93"/>
      <c r="J13" s="93"/>
      <c r="K13" s="92"/>
      <c r="L13" s="92"/>
      <c r="M13" s="92"/>
      <c r="N13" s="92"/>
    </row>
    <row r="14" spans="1:14" ht="13.5" customHeight="1" x14ac:dyDescent="0.25">
      <c r="A14" s="57" t="s">
        <v>11</v>
      </c>
      <c r="B14" s="362">
        <v>3248.0780000000009</v>
      </c>
      <c r="C14" s="362">
        <v>918.60360499999956</v>
      </c>
      <c r="D14" s="49"/>
      <c r="E14" s="199">
        <f t="shared" si="1"/>
        <v>4166.6816050000007</v>
      </c>
      <c r="F14" s="12"/>
      <c r="H14" s="92"/>
      <c r="I14" s="93"/>
      <c r="J14" s="93"/>
      <c r="K14" s="92"/>
      <c r="L14" s="92"/>
      <c r="M14" s="92"/>
      <c r="N14" s="92"/>
    </row>
    <row r="15" spans="1:14" ht="13.5" customHeight="1" x14ac:dyDescent="0.25">
      <c r="A15" s="54" t="s">
        <v>12</v>
      </c>
      <c r="B15" s="362">
        <v>3028.6079999999993</v>
      </c>
      <c r="C15" s="362">
        <v>867.37902999999983</v>
      </c>
      <c r="D15" s="49">
        <v>0</v>
      </c>
      <c r="E15" s="199">
        <f t="shared" si="1"/>
        <v>3895.9870299999993</v>
      </c>
      <c r="F15" s="12"/>
      <c r="H15" s="92"/>
      <c r="I15" s="93"/>
      <c r="J15" s="93"/>
      <c r="K15" s="92"/>
      <c r="L15" s="92"/>
      <c r="M15" s="92"/>
      <c r="N15" s="92"/>
    </row>
    <row r="16" spans="1:14" ht="13.5" customHeight="1" x14ac:dyDescent="0.25">
      <c r="A16" s="57" t="s">
        <v>13</v>
      </c>
      <c r="B16" s="362">
        <v>3153.1530000000016</v>
      </c>
      <c r="C16" s="362">
        <v>934.71272999999906</v>
      </c>
      <c r="D16" s="49">
        <v>0</v>
      </c>
      <c r="E16" s="199">
        <f t="shared" si="1"/>
        <v>4087.8657300000004</v>
      </c>
      <c r="F16" s="12"/>
      <c r="H16" s="92"/>
      <c r="I16" s="93"/>
      <c r="J16" s="93"/>
      <c r="K16" s="92"/>
      <c r="L16" s="92"/>
      <c r="M16" s="92"/>
      <c r="N16" s="92"/>
    </row>
    <row r="17" spans="1:14" ht="13.5" customHeight="1" x14ac:dyDescent="0.25">
      <c r="A17" s="234" t="s">
        <v>15</v>
      </c>
      <c r="B17" s="199">
        <f>SUM(B5:B16)</f>
        <v>39069.184999999998</v>
      </c>
      <c r="C17" s="199">
        <f>SUM(C5:C16)</f>
        <v>10932.753981999997</v>
      </c>
      <c r="D17" s="199">
        <f>SUM(D5:D16)</f>
        <v>0</v>
      </c>
      <c r="E17" s="242">
        <f>SUM(E5:E16)</f>
        <v>50001.938981999992</v>
      </c>
      <c r="F17" s="12"/>
      <c r="H17" s="92"/>
      <c r="I17" s="93"/>
      <c r="J17" s="93"/>
      <c r="K17" s="92"/>
      <c r="L17" s="92"/>
      <c r="M17" s="92"/>
      <c r="N17" s="92"/>
    </row>
    <row r="18" spans="1:14" ht="13.5" customHeight="1" x14ac:dyDescent="0.25">
      <c r="A18" s="20"/>
      <c r="B18" s="20"/>
      <c r="C18" s="20"/>
      <c r="D18" s="20"/>
      <c r="E18" s="78"/>
      <c r="F18" s="12"/>
      <c r="H18" s="92"/>
      <c r="I18" s="93"/>
      <c r="J18" s="93"/>
      <c r="K18" s="92"/>
      <c r="L18" s="92"/>
      <c r="M18" s="92"/>
      <c r="N18" s="92"/>
    </row>
    <row r="19" spans="1:14" ht="13.5" customHeight="1" x14ac:dyDescent="0.25">
      <c r="A19" s="20"/>
      <c r="B19" s="20"/>
      <c r="C19" s="20"/>
      <c r="D19" s="20"/>
      <c r="E19" s="20"/>
      <c r="F19" s="12"/>
      <c r="H19" s="92"/>
      <c r="I19" s="93"/>
      <c r="J19" s="93"/>
      <c r="K19" s="92"/>
      <c r="L19" s="92"/>
      <c r="M19" s="92"/>
      <c r="N19" s="92"/>
    </row>
    <row r="20" spans="1:14" ht="13.5" customHeight="1" x14ac:dyDescent="0.25">
      <c r="A20" s="539"/>
      <c r="B20" s="539"/>
      <c r="C20" s="540" t="s">
        <v>196</v>
      </c>
      <c r="D20" s="539"/>
      <c r="E20" s="539"/>
      <c r="F20" s="12"/>
      <c r="H20" s="92"/>
      <c r="I20" s="93"/>
      <c r="J20" s="93"/>
      <c r="K20" s="92"/>
      <c r="L20" s="92"/>
      <c r="M20" s="92"/>
      <c r="N20" s="92"/>
    </row>
    <row r="21" spans="1:14" ht="29.25" customHeight="1" x14ac:dyDescent="0.25">
      <c r="A21" s="243" t="s">
        <v>0</v>
      </c>
      <c r="B21" s="244" t="s">
        <v>325</v>
      </c>
      <c r="C21" s="244" t="s">
        <v>14</v>
      </c>
      <c r="D21" s="244" t="s">
        <v>16</v>
      </c>
      <c r="E21" s="244" t="s">
        <v>15</v>
      </c>
      <c r="F21" s="12"/>
      <c r="H21" s="92"/>
      <c r="I21" s="93"/>
      <c r="J21" s="93"/>
      <c r="K21" s="92"/>
      <c r="L21" s="92"/>
      <c r="M21" s="92"/>
      <c r="N21" s="92"/>
    </row>
    <row r="22" spans="1:14" ht="13.5" customHeight="1" x14ac:dyDescent="0.25">
      <c r="A22" s="54" t="s">
        <v>2</v>
      </c>
      <c r="B22" s="362">
        <v>7505.2939999999999</v>
      </c>
      <c r="C22" s="362">
        <v>2516.1899579999995</v>
      </c>
      <c r="D22" s="85">
        <v>0</v>
      </c>
      <c r="E22" s="199">
        <f>SUM(B22:D22)</f>
        <v>10021.483957999999</v>
      </c>
      <c r="F22" s="12"/>
      <c r="H22" s="92"/>
      <c r="I22" s="93"/>
      <c r="J22" s="93"/>
      <c r="K22" s="92"/>
      <c r="L22" s="92"/>
      <c r="M22" s="92"/>
      <c r="N22" s="92"/>
    </row>
    <row r="23" spans="1:14" ht="13.5" customHeight="1" x14ac:dyDescent="0.25">
      <c r="A23" s="54" t="s">
        <v>3</v>
      </c>
      <c r="B23" s="362">
        <v>7253.9059999999972</v>
      </c>
      <c r="C23" s="362">
        <v>2650.8706249999991</v>
      </c>
      <c r="D23" s="85">
        <v>0</v>
      </c>
      <c r="E23" s="199">
        <f>SUM(B23:D23)</f>
        <v>9904.7766249999968</v>
      </c>
      <c r="F23" s="12"/>
      <c r="H23" s="92"/>
      <c r="I23" s="93"/>
      <c r="J23" s="93"/>
      <c r="K23" s="92"/>
      <c r="L23" s="92"/>
      <c r="M23" s="92"/>
      <c r="N23" s="92"/>
    </row>
    <row r="24" spans="1:14" ht="13.5" customHeight="1" x14ac:dyDescent="0.25">
      <c r="A24" s="54" t="s">
        <v>4</v>
      </c>
      <c r="B24" s="362">
        <v>8054.0869999999986</v>
      </c>
      <c r="C24" s="362">
        <v>2910.3481589999978</v>
      </c>
      <c r="D24" s="85">
        <v>0</v>
      </c>
      <c r="E24" s="199">
        <f>SUM(B24:D24)</f>
        <v>10964.435158999997</v>
      </c>
      <c r="F24" s="12"/>
      <c r="H24" s="92"/>
      <c r="I24" s="93"/>
      <c r="J24" s="93"/>
      <c r="K24" s="92"/>
      <c r="L24" s="92"/>
      <c r="M24" s="92"/>
      <c r="N24" s="92"/>
    </row>
    <row r="25" spans="1:14" ht="13.5" customHeight="1" x14ac:dyDescent="0.25">
      <c r="A25" s="54" t="s">
        <v>5</v>
      </c>
      <c r="B25" s="362">
        <v>8337.1679999999997</v>
      </c>
      <c r="C25" s="362">
        <v>2723.8397970000005</v>
      </c>
      <c r="D25" s="85">
        <v>0</v>
      </c>
      <c r="E25" s="199">
        <f>SUM(B25:D25)</f>
        <v>11061.007797</v>
      </c>
      <c r="F25" s="12"/>
      <c r="H25" s="92"/>
      <c r="I25" s="93"/>
      <c r="J25" s="93"/>
      <c r="K25" s="92"/>
      <c r="L25" s="92"/>
      <c r="M25" s="92"/>
      <c r="N25" s="92"/>
    </row>
    <row r="26" spans="1:14" ht="13.5" customHeight="1" x14ac:dyDescent="0.25">
      <c r="A26" s="54" t="s">
        <v>6</v>
      </c>
      <c r="B26" s="362">
        <v>9154.6110000000008</v>
      </c>
      <c r="C26" s="362">
        <v>2434.8327609999992</v>
      </c>
      <c r="D26" s="85">
        <v>0</v>
      </c>
      <c r="E26" s="199">
        <f>SUM(B26:D26)</f>
        <v>11589.443761</v>
      </c>
      <c r="F26" s="12"/>
      <c r="H26" s="104"/>
      <c r="I26" s="105"/>
      <c r="J26" s="105"/>
      <c r="K26" s="104"/>
      <c r="L26" s="104"/>
      <c r="M26" s="104"/>
      <c r="N26" s="104"/>
    </row>
    <row r="27" spans="1:14" ht="13.5" customHeight="1" x14ac:dyDescent="0.25">
      <c r="A27" s="54" t="s">
        <v>7</v>
      </c>
      <c r="B27" s="362">
        <v>11099.012999999999</v>
      </c>
      <c r="C27" s="362">
        <v>3159.0480160000002</v>
      </c>
      <c r="D27" s="85">
        <v>0</v>
      </c>
      <c r="E27" s="199">
        <f t="shared" ref="E27:E33" si="2">SUM(B27:D27)</f>
        <v>14258.061016</v>
      </c>
      <c r="F27" s="12"/>
    </row>
    <row r="28" spans="1:14" ht="13.5" customHeight="1" x14ac:dyDescent="0.25">
      <c r="A28" s="54" t="s">
        <v>8</v>
      </c>
      <c r="B28" s="362">
        <v>11456.501999999995</v>
      </c>
      <c r="C28" s="362">
        <v>3288.4518239999984</v>
      </c>
      <c r="D28" s="85">
        <v>0</v>
      </c>
      <c r="E28" s="199">
        <f t="shared" si="2"/>
        <v>14744.953823999993</v>
      </c>
      <c r="F28" s="12"/>
    </row>
    <row r="29" spans="1:14" ht="13.5" customHeight="1" x14ac:dyDescent="0.25">
      <c r="A29" s="54" t="s">
        <v>9</v>
      </c>
      <c r="B29" s="362">
        <v>11283.235999999999</v>
      </c>
      <c r="C29" s="362">
        <v>3528.5983830000014</v>
      </c>
      <c r="D29" s="85">
        <v>0</v>
      </c>
      <c r="E29" s="199">
        <f t="shared" si="2"/>
        <v>14811.834383000001</v>
      </c>
      <c r="F29" s="12"/>
    </row>
    <row r="30" spans="1:14" ht="13.5" customHeight="1" x14ac:dyDescent="0.25">
      <c r="A30" s="54" t="s">
        <v>10</v>
      </c>
      <c r="B30" s="362">
        <v>9742.4289999999964</v>
      </c>
      <c r="C30" s="362">
        <v>3318.5824290000014</v>
      </c>
      <c r="D30" s="85">
        <v>0</v>
      </c>
      <c r="E30" s="199">
        <f t="shared" si="2"/>
        <v>13061.011428999998</v>
      </c>
      <c r="F30" s="12"/>
    </row>
    <row r="31" spans="1:14" ht="13.5" customHeight="1" x14ac:dyDescent="0.25">
      <c r="A31" s="54" t="s">
        <v>11</v>
      </c>
      <c r="B31" s="362">
        <v>9341.3099999999977</v>
      </c>
      <c r="C31" s="362">
        <v>3294.4051550000031</v>
      </c>
      <c r="D31" s="85">
        <v>0</v>
      </c>
      <c r="E31" s="199">
        <f t="shared" si="2"/>
        <v>12635.715155000002</v>
      </c>
      <c r="F31" s="12"/>
    </row>
    <row r="32" spans="1:14" ht="13.5" customHeight="1" x14ac:dyDescent="0.25">
      <c r="A32" s="54" t="s">
        <v>12</v>
      </c>
      <c r="B32" s="362">
        <v>8044.637999999999</v>
      </c>
      <c r="C32" s="362">
        <v>2926.8831219999988</v>
      </c>
      <c r="D32" s="85">
        <v>0</v>
      </c>
      <c r="E32" s="199">
        <f t="shared" si="2"/>
        <v>10971.521121999998</v>
      </c>
      <c r="F32" s="12"/>
    </row>
    <row r="33" spans="1:6" ht="13.5" customHeight="1" x14ac:dyDescent="0.25">
      <c r="A33" s="54" t="s">
        <v>13</v>
      </c>
      <c r="B33" s="362">
        <v>8518.7309999999998</v>
      </c>
      <c r="C33" s="362">
        <v>2601.5008910000001</v>
      </c>
      <c r="D33" s="85">
        <v>0</v>
      </c>
      <c r="E33" s="199">
        <f t="shared" si="2"/>
        <v>11120.231890999999</v>
      </c>
      <c r="F33" s="12"/>
    </row>
    <row r="34" spans="1:6" ht="13.5" customHeight="1" x14ac:dyDescent="0.25">
      <c r="A34" s="234" t="s">
        <v>15</v>
      </c>
      <c r="B34" s="242">
        <f>SUM(B22:B33)</f>
        <v>109790.92499999999</v>
      </c>
      <c r="C34" s="242">
        <f>SUM(C22:C33)</f>
        <v>35353.551120000004</v>
      </c>
      <c r="D34" s="242">
        <f>SUM(D22:D33)</f>
        <v>0</v>
      </c>
      <c r="E34" s="242">
        <f>SUM(E22:E33)</f>
        <v>145144.47612000001</v>
      </c>
      <c r="F34" s="12"/>
    </row>
    <row r="35" spans="1:6" ht="13.5" customHeight="1" x14ac:dyDescent="0.25">
      <c r="A35" s="106"/>
      <c r="B35" s="107"/>
      <c r="C35" s="39"/>
      <c r="D35" s="108"/>
      <c r="E35" s="39"/>
      <c r="F35" s="12"/>
    </row>
    <row r="36" spans="1:6" ht="13.5" customHeight="1" x14ac:dyDescent="0.25">
      <c r="A36" s="89" t="s">
        <v>17</v>
      </c>
      <c r="B36" s="12"/>
      <c r="C36" s="12"/>
      <c r="D36" s="12"/>
      <c r="E36" s="12"/>
      <c r="F36" s="12"/>
    </row>
    <row r="37" spans="1:6" ht="13.5" customHeight="1" x14ac:dyDescent="0.25">
      <c r="A37" s="90" t="s">
        <v>20</v>
      </c>
      <c r="B37" s="12"/>
      <c r="C37" s="12"/>
      <c r="D37" s="12"/>
      <c r="E37" s="12"/>
      <c r="F37" s="12"/>
    </row>
    <row r="38" spans="1:6" ht="13.5" customHeight="1" x14ac:dyDescent="0.25">
      <c r="A38" s="90" t="s">
        <v>21</v>
      </c>
      <c r="B38" s="12"/>
      <c r="C38" s="12"/>
      <c r="D38" s="12"/>
      <c r="E38" s="12"/>
      <c r="F38" s="12"/>
    </row>
    <row r="39" spans="1:6" ht="13.5" customHeight="1" x14ac:dyDescent="0.25">
      <c r="A39" s="90"/>
      <c r="B39" s="12"/>
      <c r="C39" s="12"/>
      <c r="D39" s="12"/>
      <c r="E39" s="12"/>
      <c r="F39" s="12"/>
    </row>
    <row r="40" spans="1:6" ht="13.5" customHeight="1" x14ac:dyDescent="0.25">
      <c r="A40" s="91"/>
      <c r="B40" s="12"/>
      <c r="C40" s="12"/>
      <c r="D40" s="12"/>
      <c r="E40" s="12"/>
      <c r="F40" s="12"/>
    </row>
    <row r="41" spans="1:6" x14ac:dyDescent="0.25">
      <c r="A41" s="12"/>
      <c r="B41" s="12"/>
      <c r="C41" s="12"/>
      <c r="D41" s="12"/>
      <c r="E41" s="12"/>
      <c r="F41" s="12"/>
    </row>
    <row r="42" spans="1:6" x14ac:dyDescent="0.25">
      <c r="A42" s="12"/>
      <c r="B42" s="12"/>
      <c r="C42" s="12"/>
      <c r="D42" s="12"/>
      <c r="E42" s="12"/>
      <c r="F42" s="12"/>
    </row>
  </sheetData>
  <phoneticPr fontId="0" type="noConversion"/>
  <printOptions horizontalCentered="1"/>
  <pageMargins left="1.1811023622047245" right="1.1811023622047245" top="1.1811023622047245" bottom="1" header="0" footer="0"/>
  <pageSetup scale="89" orientation="portrait" horizontalDpi="1200" verticalDpi="1200" r:id="rId1"/>
  <headerFooter alignWithMargins="0">
    <oddFooter>&amp;C38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oja41">
    <pageSetUpPr fitToPage="1"/>
  </sheetPr>
  <dimension ref="A1:N40"/>
  <sheetViews>
    <sheetView zoomScaleNormal="100" workbookViewId="0">
      <selection activeCell="M39" sqref="M39"/>
    </sheetView>
  </sheetViews>
  <sheetFormatPr baseColWidth="10" defaultRowHeight="13.5" x14ac:dyDescent="0.25"/>
  <cols>
    <col min="1" max="1" width="19.42578125" style="8" customWidth="1"/>
    <col min="2" max="2" width="18.7109375" style="8" customWidth="1"/>
    <col min="3" max="3" width="18.85546875" style="8" customWidth="1"/>
    <col min="4" max="4" width="16.28515625" style="8" customWidth="1"/>
    <col min="5" max="5" width="19" style="8" customWidth="1"/>
    <col min="6" max="16384" width="11.42578125" style="8"/>
  </cols>
  <sheetData>
    <row r="1" spans="1:14" ht="13.5" customHeight="1" x14ac:dyDescent="0.25">
      <c r="A1" s="70" t="s">
        <v>481</v>
      </c>
      <c r="B1" s="20"/>
      <c r="C1" s="20"/>
      <c r="D1" s="20"/>
      <c r="E1" s="20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539"/>
      <c r="B3" s="539"/>
      <c r="C3" s="540" t="s">
        <v>205</v>
      </c>
      <c r="D3" s="539"/>
      <c r="E3" s="539"/>
      <c r="H3" s="28"/>
      <c r="I3" s="28"/>
      <c r="J3" s="28"/>
      <c r="K3" s="28"/>
      <c r="L3" s="28"/>
      <c r="M3" s="28"/>
      <c r="N3" s="28"/>
    </row>
    <row r="4" spans="1:14" ht="30" customHeight="1" x14ac:dyDescent="0.25">
      <c r="A4" s="243" t="s">
        <v>0</v>
      </c>
      <c r="B4" s="244" t="s">
        <v>325</v>
      </c>
      <c r="C4" s="244" t="s">
        <v>14</v>
      </c>
      <c r="D4" s="244" t="s">
        <v>16</v>
      </c>
      <c r="E4" s="244" t="s">
        <v>15</v>
      </c>
      <c r="H4" s="28"/>
      <c r="I4" s="28"/>
      <c r="J4" s="28"/>
      <c r="K4" s="28"/>
      <c r="L4" s="28"/>
      <c r="M4" s="28"/>
      <c r="N4" s="28"/>
    </row>
    <row r="5" spans="1:14" ht="13.5" customHeight="1" x14ac:dyDescent="0.25">
      <c r="A5" s="57" t="s">
        <v>2</v>
      </c>
      <c r="B5" s="362">
        <v>3623.5755000000008</v>
      </c>
      <c r="C5" s="362">
        <v>2962.3050029999995</v>
      </c>
      <c r="D5" s="49">
        <v>0</v>
      </c>
      <c r="E5" s="199">
        <f>SUM(B5:D5)</f>
        <v>6585.8805030000003</v>
      </c>
      <c r="F5" s="12"/>
      <c r="H5" s="28"/>
      <c r="I5" s="28"/>
      <c r="J5" s="28"/>
      <c r="K5" s="28"/>
      <c r="L5" s="28"/>
      <c r="M5" s="28"/>
      <c r="N5" s="28"/>
    </row>
    <row r="6" spans="1:14" ht="13.5" customHeight="1" x14ac:dyDescent="0.25">
      <c r="A6" s="57" t="s">
        <v>3</v>
      </c>
      <c r="B6" s="362">
        <v>3588.7124999999996</v>
      </c>
      <c r="C6" s="362">
        <v>7123.9929509999956</v>
      </c>
      <c r="D6" s="49">
        <v>0</v>
      </c>
      <c r="E6" s="199">
        <f>SUM(B6:D6)</f>
        <v>10712.705450999994</v>
      </c>
      <c r="F6" s="12"/>
      <c r="H6" s="28"/>
      <c r="I6" s="28"/>
      <c r="J6" s="28"/>
      <c r="K6" s="28"/>
      <c r="L6" s="28"/>
      <c r="M6" s="28"/>
      <c r="N6" s="28"/>
    </row>
    <row r="7" spans="1:14" ht="13.5" customHeight="1" x14ac:dyDescent="0.25">
      <c r="A7" s="57" t="s">
        <v>4</v>
      </c>
      <c r="B7" s="362">
        <v>4529.9004999999997</v>
      </c>
      <c r="C7" s="362">
        <v>7746.0862089999973</v>
      </c>
      <c r="D7" s="49">
        <v>0</v>
      </c>
      <c r="E7" s="199">
        <f>SUM(B7:D7)</f>
        <v>12275.986708999997</v>
      </c>
      <c r="F7" s="12"/>
      <c r="H7" s="28"/>
      <c r="I7" s="28"/>
      <c r="J7" s="28"/>
      <c r="K7" s="28"/>
      <c r="L7" s="28"/>
      <c r="M7" s="28"/>
      <c r="N7" s="28"/>
    </row>
    <row r="8" spans="1:14" ht="13.5" customHeight="1" x14ac:dyDescent="0.25">
      <c r="A8" s="57" t="s">
        <v>5</v>
      </c>
      <c r="B8" s="362">
        <v>4639.7467000000015</v>
      </c>
      <c r="C8" s="362">
        <v>5405.9616280000018</v>
      </c>
      <c r="D8" s="49">
        <v>0</v>
      </c>
      <c r="E8" s="199">
        <f>SUM(B8:D8)</f>
        <v>10045.708328000004</v>
      </c>
      <c r="F8" s="12"/>
      <c r="H8" s="28"/>
      <c r="I8" s="28"/>
      <c r="J8" s="28"/>
      <c r="K8" s="28"/>
      <c r="L8" s="28"/>
      <c r="M8" s="28"/>
      <c r="N8" s="28"/>
    </row>
    <row r="9" spans="1:14" ht="13.5" customHeight="1" x14ac:dyDescent="0.25">
      <c r="A9" s="57" t="s">
        <v>6</v>
      </c>
      <c r="B9" s="362">
        <v>5356.4075000000021</v>
      </c>
      <c r="C9" s="362">
        <v>3618.2438280000001</v>
      </c>
      <c r="D9" s="49">
        <v>0</v>
      </c>
      <c r="E9" s="199">
        <f>SUM(B9:D9)</f>
        <v>8974.6513280000017</v>
      </c>
      <c r="F9" s="12"/>
      <c r="H9" s="28"/>
      <c r="I9" s="28"/>
      <c r="J9" s="28"/>
      <c r="K9" s="28"/>
      <c r="L9" s="28"/>
      <c r="M9" s="28"/>
      <c r="N9" s="28"/>
    </row>
    <row r="10" spans="1:14" ht="13.5" customHeight="1" x14ac:dyDescent="0.25">
      <c r="A10" s="57" t="s">
        <v>7</v>
      </c>
      <c r="B10" s="362">
        <v>6277.2704999999978</v>
      </c>
      <c r="C10" s="362">
        <v>3771.0934250000005</v>
      </c>
      <c r="D10" s="49">
        <v>0</v>
      </c>
      <c r="E10" s="199">
        <f t="shared" ref="E10:E16" si="0">SUM(B10:D10)</f>
        <v>10048.363924999998</v>
      </c>
      <c r="F10" s="12"/>
      <c r="H10" s="28"/>
      <c r="I10" s="28"/>
      <c r="J10" s="28"/>
      <c r="K10" s="28"/>
      <c r="L10" s="28"/>
      <c r="M10" s="28"/>
      <c r="N10" s="28"/>
    </row>
    <row r="11" spans="1:14" ht="13.5" customHeight="1" x14ac:dyDescent="0.25">
      <c r="A11" s="57" t="s">
        <v>8</v>
      </c>
      <c r="B11" s="362">
        <v>6689.9210000000021</v>
      </c>
      <c r="C11" s="362">
        <v>4019.7995710000009</v>
      </c>
      <c r="D11" s="49">
        <v>0</v>
      </c>
      <c r="E11" s="199">
        <f t="shared" si="0"/>
        <v>10709.720571000003</v>
      </c>
      <c r="F11" s="12"/>
      <c r="H11" s="28"/>
      <c r="I11" s="28"/>
      <c r="J11" s="28"/>
      <c r="K11" s="28"/>
      <c r="L11" s="28"/>
      <c r="M11" s="28"/>
      <c r="N11" s="28"/>
    </row>
    <row r="12" spans="1:14" ht="13.5" customHeight="1" x14ac:dyDescent="0.25">
      <c r="A12" s="57" t="s">
        <v>9</v>
      </c>
      <c r="B12" s="362">
        <v>6328.4254999999985</v>
      </c>
      <c r="C12" s="362">
        <v>4579.5680570000004</v>
      </c>
      <c r="D12" s="49">
        <v>0</v>
      </c>
      <c r="E12" s="199">
        <f t="shared" si="0"/>
        <v>10907.993556999998</v>
      </c>
      <c r="F12" s="12"/>
      <c r="H12" s="28"/>
      <c r="I12" s="28"/>
      <c r="J12" s="28"/>
      <c r="K12" s="28"/>
      <c r="L12" s="28"/>
      <c r="M12" s="28"/>
      <c r="N12" s="28"/>
    </row>
    <row r="13" spans="1:14" ht="13.5" customHeight="1" x14ac:dyDescent="0.25">
      <c r="A13" s="57" t="s">
        <v>10</v>
      </c>
      <c r="B13" s="362">
        <v>5428.8969999999999</v>
      </c>
      <c r="C13" s="362">
        <v>3349.7687900000001</v>
      </c>
      <c r="D13" s="49">
        <v>0</v>
      </c>
      <c r="E13" s="199">
        <f t="shared" si="0"/>
        <v>8778.6657899999991</v>
      </c>
      <c r="F13" s="12"/>
      <c r="H13" s="28"/>
      <c r="I13" s="28"/>
      <c r="J13" s="28"/>
      <c r="K13" s="28"/>
      <c r="L13" s="28"/>
      <c r="M13" s="28"/>
      <c r="N13" s="28"/>
    </row>
    <row r="14" spans="1:14" ht="13.5" customHeight="1" x14ac:dyDescent="0.25">
      <c r="A14" s="57" t="s">
        <v>11</v>
      </c>
      <c r="B14" s="362">
        <v>4897.198599999997</v>
      </c>
      <c r="C14" s="362">
        <v>3036.2450209999988</v>
      </c>
      <c r="D14" s="49">
        <v>0</v>
      </c>
      <c r="E14" s="199">
        <f t="shared" si="0"/>
        <v>7933.4436209999958</v>
      </c>
      <c r="F14" s="12"/>
      <c r="H14" s="28"/>
      <c r="I14" s="28"/>
      <c r="J14" s="28"/>
      <c r="K14" s="28"/>
      <c r="L14" s="28"/>
      <c r="M14" s="28"/>
      <c r="N14" s="28"/>
    </row>
    <row r="15" spans="1:14" ht="13.5" customHeight="1" x14ac:dyDescent="0.25">
      <c r="A15" s="54" t="s">
        <v>12</v>
      </c>
      <c r="B15" s="362">
        <v>4099.9309999999996</v>
      </c>
      <c r="C15" s="362">
        <v>2338.9939019999997</v>
      </c>
      <c r="D15" s="49">
        <v>0</v>
      </c>
      <c r="E15" s="199">
        <f t="shared" si="0"/>
        <v>6438.9249019999988</v>
      </c>
      <c r="F15" s="12"/>
      <c r="H15" s="28"/>
      <c r="I15" s="28"/>
      <c r="J15" s="28"/>
      <c r="K15" s="28"/>
      <c r="L15" s="28"/>
      <c r="M15" s="28"/>
      <c r="N15" s="28"/>
    </row>
    <row r="16" spans="1:14" ht="13.5" customHeight="1" x14ac:dyDescent="0.25">
      <c r="A16" s="57" t="s">
        <v>13</v>
      </c>
      <c r="B16" s="362">
        <v>4112.5115000000005</v>
      </c>
      <c r="C16" s="362">
        <v>2582.4579490000006</v>
      </c>
      <c r="D16" s="49">
        <v>0</v>
      </c>
      <c r="E16" s="199">
        <f t="shared" si="0"/>
        <v>6694.9694490000011</v>
      </c>
      <c r="F16" s="12"/>
      <c r="H16" s="28"/>
      <c r="I16" s="28"/>
      <c r="J16" s="28"/>
      <c r="K16" s="28"/>
      <c r="L16" s="28"/>
      <c r="M16" s="28"/>
      <c r="N16" s="28"/>
    </row>
    <row r="17" spans="1:14" ht="13.5" customHeight="1" x14ac:dyDescent="0.25">
      <c r="A17" s="234" t="s">
        <v>15</v>
      </c>
      <c r="B17" s="199">
        <f>SUM(B5:B16)</f>
        <v>59572.497799999997</v>
      </c>
      <c r="C17" s="199">
        <f>SUM(C5:C16)</f>
        <v>50534.516334</v>
      </c>
      <c r="D17" s="199">
        <f>SUM(D5:D16)</f>
        <v>0</v>
      </c>
      <c r="E17" s="242">
        <f>SUM(E5:E16)</f>
        <v>110107.01413399998</v>
      </c>
      <c r="F17" s="12"/>
      <c r="H17" s="28"/>
      <c r="I17" s="28"/>
      <c r="J17" s="28"/>
      <c r="K17" s="28"/>
      <c r="L17" s="28"/>
      <c r="M17" s="28"/>
      <c r="N17" s="28"/>
    </row>
    <row r="18" spans="1:14" ht="13.5" customHeight="1" x14ac:dyDescent="0.25">
      <c r="A18" s="20"/>
      <c r="B18" s="20"/>
      <c r="C18" s="20"/>
      <c r="D18" s="20"/>
      <c r="E18" s="20"/>
      <c r="F18" s="12"/>
      <c r="H18" s="28"/>
      <c r="I18" s="28"/>
      <c r="J18" s="28"/>
      <c r="K18" s="28"/>
      <c r="L18" s="28"/>
      <c r="M18" s="28"/>
      <c r="N18" s="28"/>
    </row>
    <row r="19" spans="1:14" ht="13.5" customHeight="1" x14ac:dyDescent="0.25">
      <c r="A19" s="20"/>
      <c r="B19" s="20"/>
      <c r="C19" s="20"/>
      <c r="D19" s="20"/>
      <c r="E19" s="20"/>
      <c r="H19" s="28"/>
      <c r="I19" s="28"/>
      <c r="J19" s="28"/>
      <c r="K19" s="28"/>
      <c r="L19" s="28"/>
      <c r="M19" s="28"/>
      <c r="N19" s="28"/>
    </row>
    <row r="20" spans="1:14" ht="13.5" customHeight="1" x14ac:dyDescent="0.25">
      <c r="A20" s="539"/>
      <c r="B20" s="539"/>
      <c r="C20" s="540" t="s">
        <v>198</v>
      </c>
      <c r="D20" s="539"/>
      <c r="E20" s="539"/>
      <c r="G20" s="28"/>
      <c r="H20" s="28"/>
      <c r="I20" s="28"/>
      <c r="J20" s="28"/>
      <c r="K20" s="28"/>
      <c r="L20" s="28"/>
      <c r="M20" s="28"/>
      <c r="N20" s="28"/>
    </row>
    <row r="21" spans="1:14" ht="28.5" customHeight="1" x14ac:dyDescent="0.25">
      <c r="A21" s="243" t="s">
        <v>0</v>
      </c>
      <c r="B21" s="244" t="s">
        <v>325</v>
      </c>
      <c r="C21" s="244" t="s">
        <v>14</v>
      </c>
      <c r="D21" s="244" t="s">
        <v>16</v>
      </c>
      <c r="E21" s="244" t="s">
        <v>15</v>
      </c>
      <c r="G21" s="28"/>
      <c r="H21" s="28"/>
      <c r="I21" s="28"/>
      <c r="J21" s="28"/>
      <c r="K21" s="28"/>
      <c r="L21" s="28"/>
      <c r="M21" s="28"/>
      <c r="N21" s="28"/>
    </row>
    <row r="22" spans="1:14" ht="13.5" customHeight="1" x14ac:dyDescent="0.25">
      <c r="A22" s="54" t="s">
        <v>2</v>
      </c>
      <c r="B22" s="362">
        <v>3678.4191999999994</v>
      </c>
      <c r="C22" s="362">
        <v>1575.2120189999994</v>
      </c>
      <c r="D22" s="49">
        <v>0</v>
      </c>
      <c r="E22" s="199">
        <f>SUM(B22:D22)</f>
        <v>5253.631218999999</v>
      </c>
      <c r="G22" s="224"/>
      <c r="H22" s="224"/>
      <c r="I22" s="28"/>
      <c r="J22" s="135"/>
      <c r="K22" s="28"/>
      <c r="L22" s="28"/>
      <c r="M22" s="28"/>
      <c r="N22" s="28"/>
    </row>
    <row r="23" spans="1:14" ht="13.5" customHeight="1" x14ac:dyDescent="0.25">
      <c r="A23" s="54" t="s">
        <v>3</v>
      </c>
      <c r="B23" s="362">
        <v>3741.6171000000013</v>
      </c>
      <c r="C23" s="362">
        <v>3949.8941990000008</v>
      </c>
      <c r="D23" s="49">
        <v>0</v>
      </c>
      <c r="E23" s="199">
        <f>SUM(B23:D23)</f>
        <v>7691.5112990000016</v>
      </c>
      <c r="G23" s="224"/>
      <c r="H23" s="224"/>
      <c r="I23" s="28"/>
      <c r="J23" s="135"/>
      <c r="K23" s="28"/>
      <c r="L23" s="28"/>
      <c r="M23" s="28"/>
      <c r="N23" s="28"/>
    </row>
    <row r="24" spans="1:14" ht="13.5" customHeight="1" x14ac:dyDescent="0.25">
      <c r="A24" s="54" t="s">
        <v>4</v>
      </c>
      <c r="B24" s="362">
        <v>4656.290399999999</v>
      </c>
      <c r="C24" s="362">
        <v>6726.5314789999948</v>
      </c>
      <c r="D24" s="49">
        <v>0</v>
      </c>
      <c r="E24" s="199">
        <f>SUM(B24:D24)</f>
        <v>11382.821878999994</v>
      </c>
      <c r="G24" s="224"/>
      <c r="H24" s="224"/>
      <c r="I24" s="28"/>
      <c r="J24" s="135"/>
      <c r="K24" s="28"/>
      <c r="L24" s="28"/>
      <c r="M24" s="28"/>
      <c r="N24" s="28"/>
    </row>
    <row r="25" spans="1:14" ht="13.5" customHeight="1" x14ac:dyDescent="0.25">
      <c r="A25" s="54" t="s">
        <v>5</v>
      </c>
      <c r="B25" s="362">
        <v>4738.1008999999995</v>
      </c>
      <c r="C25" s="362">
        <v>5827.9395730000042</v>
      </c>
      <c r="D25" s="49">
        <v>0</v>
      </c>
      <c r="E25" s="199">
        <f>SUM(B25:D25)</f>
        <v>10566.040473000005</v>
      </c>
      <c r="G25" s="224"/>
      <c r="H25" s="224"/>
      <c r="I25" s="28"/>
      <c r="J25" s="135"/>
      <c r="K25" s="28"/>
      <c r="L25" s="28"/>
      <c r="M25" s="28"/>
      <c r="N25" s="28"/>
    </row>
    <row r="26" spans="1:14" ht="13.5" customHeight="1" x14ac:dyDescent="0.25">
      <c r="A26" s="54" t="s">
        <v>6</v>
      </c>
      <c r="B26" s="362">
        <v>5168.3602799999999</v>
      </c>
      <c r="C26" s="362">
        <v>3704.0983570000026</v>
      </c>
      <c r="D26" s="49">
        <v>0</v>
      </c>
      <c r="E26" s="199">
        <f t="shared" ref="E26:E34" si="1">SUM(B26:D26)</f>
        <v>8872.4586370000034</v>
      </c>
      <c r="G26" s="224"/>
      <c r="H26" s="224"/>
      <c r="I26" s="28"/>
      <c r="J26" s="135"/>
    </row>
    <row r="27" spans="1:14" ht="13.5" customHeight="1" x14ac:dyDescent="0.25">
      <c r="A27" s="54" t="s">
        <v>7</v>
      </c>
      <c r="B27" s="362">
        <v>6089.4174000000012</v>
      </c>
      <c r="C27" s="362">
        <v>4154.6057039999996</v>
      </c>
      <c r="D27" s="49">
        <v>0</v>
      </c>
      <c r="E27" s="199">
        <f t="shared" si="1"/>
        <v>10244.023104</v>
      </c>
      <c r="G27" s="224"/>
      <c r="H27" s="224"/>
      <c r="I27" s="28"/>
      <c r="J27" s="135"/>
    </row>
    <row r="28" spans="1:14" ht="13.5" customHeight="1" x14ac:dyDescent="0.25">
      <c r="A28" s="54" t="s">
        <v>8</v>
      </c>
      <c r="B28" s="362">
        <v>6419.5080999999991</v>
      </c>
      <c r="C28" s="362">
        <v>2402.8762399999987</v>
      </c>
      <c r="D28" s="49">
        <v>0</v>
      </c>
      <c r="E28" s="199">
        <f t="shared" si="1"/>
        <v>8822.3843399999969</v>
      </c>
      <c r="G28" s="224"/>
      <c r="H28" s="224"/>
      <c r="I28" s="28"/>
      <c r="J28" s="135"/>
    </row>
    <row r="29" spans="1:14" ht="13.5" customHeight="1" x14ac:dyDescent="0.25">
      <c r="A29" s="54" t="s">
        <v>9</v>
      </c>
      <c r="B29" s="362">
        <v>6404.2570800000003</v>
      </c>
      <c r="C29" s="362">
        <v>2529.9725800000001</v>
      </c>
      <c r="D29" s="49">
        <v>0</v>
      </c>
      <c r="E29" s="199">
        <f t="shared" si="1"/>
        <v>8934.2296600000009</v>
      </c>
      <c r="G29" s="224"/>
      <c r="H29" s="224"/>
      <c r="I29" s="28"/>
      <c r="J29" s="135"/>
    </row>
    <row r="30" spans="1:14" ht="13.5" customHeight="1" x14ac:dyDescent="0.25">
      <c r="A30" s="54" t="s">
        <v>10</v>
      </c>
      <c r="B30" s="362">
        <v>5678.1934500000025</v>
      </c>
      <c r="C30" s="362">
        <v>2073.8489320000008</v>
      </c>
      <c r="D30" s="49">
        <v>0</v>
      </c>
      <c r="E30" s="199">
        <f t="shared" si="1"/>
        <v>7752.0423820000033</v>
      </c>
      <c r="G30" s="224"/>
      <c r="H30" s="224"/>
      <c r="I30" s="28"/>
      <c r="J30" s="135"/>
    </row>
    <row r="31" spans="1:14" ht="13.5" customHeight="1" x14ac:dyDescent="0.25">
      <c r="A31" s="54" t="s">
        <v>11</v>
      </c>
      <c r="B31" s="362">
        <v>4947.4746599999999</v>
      </c>
      <c r="C31" s="362">
        <v>2036.6394609999991</v>
      </c>
      <c r="D31" s="49">
        <v>0</v>
      </c>
      <c r="E31" s="199">
        <f t="shared" si="1"/>
        <v>6984.1141209999987</v>
      </c>
      <c r="G31" s="224"/>
      <c r="H31" s="224"/>
      <c r="I31" s="28"/>
      <c r="J31" s="135"/>
    </row>
    <row r="32" spans="1:14" ht="13.5" customHeight="1" x14ac:dyDescent="0.25">
      <c r="A32" s="54" t="s">
        <v>12</v>
      </c>
      <c r="B32" s="362">
        <v>4207.061850000001</v>
      </c>
      <c r="C32" s="362">
        <v>1780.8649969999988</v>
      </c>
      <c r="D32" s="49">
        <v>0</v>
      </c>
      <c r="E32" s="199">
        <f t="shared" si="1"/>
        <v>5987.9268469999997</v>
      </c>
      <c r="G32" s="224"/>
      <c r="H32" s="224"/>
      <c r="I32" s="28"/>
      <c r="J32" s="135"/>
    </row>
    <row r="33" spans="1:10" ht="13.5" customHeight="1" x14ac:dyDescent="0.25">
      <c r="A33" s="54" t="s">
        <v>13</v>
      </c>
      <c r="B33" s="362">
        <v>4288.7867699999997</v>
      </c>
      <c r="C33" s="362">
        <v>1827.300105</v>
      </c>
      <c r="D33" s="49">
        <v>0</v>
      </c>
      <c r="E33" s="199">
        <f t="shared" si="1"/>
        <v>6116.086875</v>
      </c>
      <c r="G33" s="224"/>
      <c r="H33" s="224"/>
      <c r="I33" s="28"/>
      <c r="J33" s="135"/>
    </row>
    <row r="34" spans="1:10" ht="13.5" customHeight="1" x14ac:dyDescent="0.25">
      <c r="A34" s="234" t="s">
        <v>15</v>
      </c>
      <c r="B34" s="199">
        <f>SUM(B22:B33)</f>
        <v>60017.48719</v>
      </c>
      <c r="C34" s="199">
        <f>SUM(C22:C33)</f>
        <v>38589.783645999996</v>
      </c>
      <c r="D34" s="199">
        <f>SUM(D22:D33)</f>
        <v>0</v>
      </c>
      <c r="E34" s="199">
        <f t="shared" si="1"/>
        <v>98607.270835999996</v>
      </c>
      <c r="F34" s="12"/>
      <c r="G34" s="28"/>
      <c r="H34" s="28"/>
      <c r="I34" s="28"/>
      <c r="J34" s="135"/>
    </row>
    <row r="35" spans="1:10" ht="13.5" customHeight="1" x14ac:dyDescent="0.25">
      <c r="A35" s="95"/>
      <c r="B35" s="96"/>
      <c r="C35" s="78"/>
      <c r="D35" s="103"/>
      <c r="E35" s="12"/>
      <c r="F35" s="12"/>
    </row>
    <row r="36" spans="1:10" ht="13.5" customHeight="1" x14ac:dyDescent="0.25">
      <c r="A36" s="98" t="s">
        <v>17</v>
      </c>
    </row>
    <row r="37" spans="1:10" ht="13.5" customHeight="1" x14ac:dyDescent="0.25">
      <c r="A37" s="99" t="s">
        <v>20</v>
      </c>
    </row>
    <row r="38" spans="1:10" ht="13.5" customHeight="1" x14ac:dyDescent="0.25">
      <c r="A38" s="99" t="s">
        <v>21</v>
      </c>
    </row>
    <row r="39" spans="1:10" ht="13.5" customHeight="1" x14ac:dyDescent="0.25">
      <c r="A39" s="99"/>
    </row>
    <row r="40" spans="1:10" ht="13.5" customHeight="1" x14ac:dyDescent="0.25">
      <c r="A40" s="100"/>
    </row>
  </sheetData>
  <phoneticPr fontId="0" type="noConversion"/>
  <printOptions horizontalCentered="1"/>
  <pageMargins left="1.1811023622047245" right="1.1811023622047245" top="1.1811023622047245" bottom="1" header="0" footer="0"/>
  <pageSetup scale="85" orientation="portrait" horizontalDpi="1200" verticalDpi="1200" r:id="rId1"/>
  <headerFooter alignWithMargins="0">
    <oddFooter>&amp;C39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42">
    <pageSetUpPr fitToPage="1"/>
  </sheetPr>
  <dimension ref="A1:N40"/>
  <sheetViews>
    <sheetView zoomScaleNormal="100" workbookViewId="0">
      <selection activeCell="M39" sqref="M39"/>
    </sheetView>
  </sheetViews>
  <sheetFormatPr baseColWidth="10" defaultRowHeight="13.5" x14ac:dyDescent="0.25"/>
  <cols>
    <col min="1" max="1" width="19.42578125" style="8" customWidth="1"/>
    <col min="2" max="3" width="16.42578125" style="8" customWidth="1"/>
    <col min="4" max="4" width="16.28515625" style="8" customWidth="1"/>
    <col min="5" max="5" width="12.7109375" style="8" customWidth="1"/>
    <col min="6" max="16384" width="11.42578125" style="8"/>
  </cols>
  <sheetData>
    <row r="1" spans="1:14" ht="13.5" customHeight="1" x14ac:dyDescent="0.25">
      <c r="A1" s="70" t="s">
        <v>481</v>
      </c>
      <c r="B1" s="20"/>
      <c r="C1" s="20"/>
      <c r="D1" s="20"/>
      <c r="E1" s="20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539"/>
      <c r="B3" s="539"/>
      <c r="C3" s="540" t="s">
        <v>406</v>
      </c>
      <c r="D3" s="539"/>
      <c r="E3" s="539"/>
      <c r="H3" s="28"/>
      <c r="I3" s="28"/>
      <c r="J3" s="28"/>
      <c r="K3" s="28"/>
      <c r="L3" s="28"/>
      <c r="M3" s="28"/>
      <c r="N3" s="28"/>
    </row>
    <row r="4" spans="1:14" ht="30.75" customHeight="1" x14ac:dyDescent="0.25">
      <c r="A4" s="243" t="s">
        <v>0</v>
      </c>
      <c r="B4" s="244" t="s">
        <v>325</v>
      </c>
      <c r="C4" s="244" t="s">
        <v>14</v>
      </c>
      <c r="D4" s="244" t="s">
        <v>16</v>
      </c>
      <c r="E4" s="244" t="s">
        <v>15</v>
      </c>
      <c r="H4" s="28"/>
      <c r="I4" s="28"/>
      <c r="J4" s="28"/>
      <c r="K4" s="28"/>
      <c r="L4" s="28"/>
      <c r="M4" s="28"/>
      <c r="N4" s="28"/>
    </row>
    <row r="5" spans="1:14" ht="13.5" customHeight="1" x14ac:dyDescent="0.25">
      <c r="A5" s="57" t="s">
        <v>2</v>
      </c>
      <c r="B5" s="362">
        <v>1471.5959000000003</v>
      </c>
      <c r="C5" s="362">
        <v>646.34359500000005</v>
      </c>
      <c r="D5" s="85">
        <v>0</v>
      </c>
      <c r="E5" s="200">
        <f>SUM(B5:D5)</f>
        <v>2117.9394950000005</v>
      </c>
      <c r="H5" s="28"/>
      <c r="I5" s="28"/>
      <c r="J5" s="28"/>
      <c r="K5" s="28"/>
      <c r="L5" s="28"/>
      <c r="M5" s="28"/>
      <c r="N5" s="28"/>
    </row>
    <row r="6" spans="1:14" ht="13.5" customHeight="1" x14ac:dyDescent="0.25">
      <c r="A6" s="57" t="s">
        <v>3</v>
      </c>
      <c r="B6" s="362">
        <v>1348.0704000000001</v>
      </c>
      <c r="C6" s="362">
        <v>658.0879700000005</v>
      </c>
      <c r="D6" s="85">
        <v>0</v>
      </c>
      <c r="E6" s="200">
        <f>SUM(B6:D6)</f>
        <v>2006.1583700000006</v>
      </c>
      <c r="H6" s="28"/>
      <c r="I6" s="28"/>
      <c r="J6" s="28"/>
      <c r="K6" s="28"/>
      <c r="L6" s="28"/>
      <c r="M6" s="28"/>
      <c r="N6" s="28"/>
    </row>
    <row r="7" spans="1:14" ht="13.5" customHeight="1" x14ac:dyDescent="0.25">
      <c r="A7" s="57" t="s">
        <v>4</v>
      </c>
      <c r="B7" s="362">
        <v>1859.3289999999997</v>
      </c>
      <c r="C7" s="362">
        <v>821.18783999999994</v>
      </c>
      <c r="D7" s="85">
        <v>0</v>
      </c>
      <c r="E7" s="200">
        <f>SUM(B7:D7)</f>
        <v>2680.5168399999998</v>
      </c>
      <c r="H7" s="28"/>
      <c r="I7" s="28"/>
      <c r="J7" s="28"/>
      <c r="K7" s="28"/>
      <c r="L7" s="28"/>
      <c r="M7" s="28"/>
      <c r="N7" s="28"/>
    </row>
    <row r="8" spans="1:14" ht="13.5" customHeight="1" x14ac:dyDescent="0.25">
      <c r="A8" s="57" t="s">
        <v>5</v>
      </c>
      <c r="B8" s="362">
        <v>1674.1737000000005</v>
      </c>
      <c r="C8" s="362">
        <v>833.30324499999972</v>
      </c>
      <c r="D8" s="85">
        <v>0</v>
      </c>
      <c r="E8" s="200">
        <f>SUM(B8:D8)</f>
        <v>2507.4769450000003</v>
      </c>
      <c r="H8" s="28"/>
      <c r="I8" s="28"/>
      <c r="J8" s="28"/>
      <c r="K8" s="28"/>
      <c r="L8" s="28"/>
      <c r="M8" s="28"/>
      <c r="N8" s="28"/>
    </row>
    <row r="9" spans="1:14" ht="13.5" customHeight="1" x14ac:dyDescent="0.25">
      <c r="A9" s="57" t="s">
        <v>6</v>
      </c>
      <c r="B9" s="362">
        <v>1843.0842000000009</v>
      </c>
      <c r="C9" s="362">
        <v>711.43919999999969</v>
      </c>
      <c r="D9" s="85">
        <v>0</v>
      </c>
      <c r="E9" s="200">
        <f t="shared" ref="E9:E16" si="0">SUM(B9:D9)</f>
        <v>2554.5234000000005</v>
      </c>
      <c r="H9" s="28"/>
      <c r="I9" s="28"/>
      <c r="J9" s="28"/>
      <c r="K9" s="28"/>
      <c r="L9" s="28"/>
      <c r="M9" s="28"/>
      <c r="N9" s="28"/>
    </row>
    <row r="10" spans="1:14" ht="13.5" customHeight="1" x14ac:dyDescent="0.25">
      <c r="A10" s="57" t="s">
        <v>7</v>
      </c>
      <c r="B10" s="362">
        <v>2184.3750999999997</v>
      </c>
      <c r="C10" s="362">
        <v>944.26313999999934</v>
      </c>
      <c r="D10" s="85">
        <v>0</v>
      </c>
      <c r="E10" s="200">
        <f t="shared" si="0"/>
        <v>3128.6382399999993</v>
      </c>
      <c r="H10" s="28"/>
      <c r="I10" s="28"/>
      <c r="J10" s="28"/>
      <c r="K10" s="28"/>
      <c r="L10" s="28"/>
      <c r="M10" s="28"/>
      <c r="N10" s="28"/>
    </row>
    <row r="11" spans="1:14" ht="13.5" customHeight="1" x14ac:dyDescent="0.25">
      <c r="A11" s="57" t="s">
        <v>8</v>
      </c>
      <c r="B11" s="362">
        <v>2390.4973999999997</v>
      </c>
      <c r="C11" s="362">
        <v>941.32704999999964</v>
      </c>
      <c r="D11" s="85">
        <v>0</v>
      </c>
      <c r="E11" s="200">
        <f t="shared" si="0"/>
        <v>3331.8244499999992</v>
      </c>
      <c r="H11" s="28"/>
      <c r="I11" s="28"/>
      <c r="J11" s="28"/>
      <c r="K11" s="28"/>
      <c r="L11" s="28"/>
      <c r="M11" s="28"/>
      <c r="N11" s="28"/>
    </row>
    <row r="12" spans="1:14" ht="13.5" customHeight="1" x14ac:dyDescent="0.25">
      <c r="A12" s="57" t="s">
        <v>9</v>
      </c>
      <c r="B12" s="362">
        <v>2386.4790000000003</v>
      </c>
      <c r="C12" s="362">
        <v>913.39185799999984</v>
      </c>
      <c r="D12" s="85">
        <v>0</v>
      </c>
      <c r="E12" s="200">
        <f t="shared" si="0"/>
        <v>3299.8708580000002</v>
      </c>
      <c r="H12" s="28"/>
      <c r="I12" s="28"/>
      <c r="J12" s="28"/>
      <c r="K12" s="28"/>
      <c r="L12" s="28"/>
      <c r="M12" s="28"/>
      <c r="N12" s="28"/>
    </row>
    <row r="13" spans="1:14" ht="13.5" customHeight="1" x14ac:dyDescent="0.25">
      <c r="A13" s="57" t="s">
        <v>10</v>
      </c>
      <c r="B13" s="362">
        <v>2171.9375000000009</v>
      </c>
      <c r="C13" s="362">
        <v>837.47655000000009</v>
      </c>
      <c r="D13" s="85">
        <v>0</v>
      </c>
      <c r="E13" s="200">
        <f t="shared" si="0"/>
        <v>3009.4140500000012</v>
      </c>
      <c r="H13" s="28"/>
      <c r="I13" s="28"/>
      <c r="J13" s="28"/>
      <c r="K13" s="28"/>
      <c r="L13" s="28"/>
      <c r="M13" s="28"/>
      <c r="N13" s="28"/>
    </row>
    <row r="14" spans="1:14" ht="13.5" customHeight="1" x14ac:dyDescent="0.25">
      <c r="A14" s="57" t="s">
        <v>11</v>
      </c>
      <c r="B14" s="362">
        <v>1959.1305</v>
      </c>
      <c r="C14" s="362">
        <v>862.77238499999987</v>
      </c>
      <c r="D14" s="85">
        <v>0</v>
      </c>
      <c r="E14" s="200">
        <f t="shared" si="0"/>
        <v>2821.902885</v>
      </c>
      <c r="H14" s="28"/>
      <c r="I14" s="28"/>
      <c r="J14" s="28"/>
      <c r="K14" s="28"/>
      <c r="L14" s="28"/>
      <c r="M14" s="28"/>
      <c r="N14" s="28"/>
    </row>
    <row r="15" spans="1:14" ht="13.5" customHeight="1" x14ac:dyDescent="0.25">
      <c r="A15" s="54" t="s">
        <v>12</v>
      </c>
      <c r="B15" s="362">
        <v>1654.9021999999995</v>
      </c>
      <c r="C15" s="362">
        <v>720.67397000000005</v>
      </c>
      <c r="D15" s="85">
        <v>0</v>
      </c>
      <c r="E15" s="200">
        <f t="shared" si="0"/>
        <v>2375.5761699999994</v>
      </c>
      <c r="H15" s="28"/>
      <c r="I15" s="28"/>
      <c r="J15" s="28"/>
      <c r="K15" s="28"/>
      <c r="L15" s="28"/>
      <c r="M15" s="28"/>
      <c r="N15" s="28"/>
    </row>
    <row r="16" spans="1:14" ht="13.5" customHeight="1" x14ac:dyDescent="0.25">
      <c r="A16" s="57" t="s">
        <v>13</v>
      </c>
      <c r="B16" s="362">
        <v>1767.7962999999997</v>
      </c>
      <c r="C16" s="362">
        <v>723.30340999999999</v>
      </c>
      <c r="D16" s="85">
        <v>0</v>
      </c>
      <c r="E16" s="200">
        <f t="shared" si="0"/>
        <v>2491.0997099999995</v>
      </c>
      <c r="H16" s="28"/>
      <c r="I16" s="28"/>
      <c r="J16" s="28"/>
      <c r="K16" s="28"/>
      <c r="L16" s="28"/>
      <c r="M16" s="28"/>
      <c r="N16" s="28"/>
    </row>
    <row r="17" spans="1:14" ht="13.5" customHeight="1" x14ac:dyDescent="0.25">
      <c r="A17" s="234" t="s">
        <v>15</v>
      </c>
      <c r="B17" s="242">
        <f>SUM(B5:B16)</f>
        <v>22711.371199999998</v>
      </c>
      <c r="C17" s="242">
        <f>SUM(C5:C16)</f>
        <v>9613.5702130000009</v>
      </c>
      <c r="D17" s="242">
        <f>SUM(D5:D16)</f>
        <v>0</v>
      </c>
      <c r="E17" s="242">
        <f>SUM(E5:E16)</f>
        <v>32324.941413</v>
      </c>
      <c r="F17" s="27"/>
      <c r="H17" s="28"/>
      <c r="I17" s="28"/>
      <c r="J17" s="28"/>
      <c r="K17" s="28"/>
      <c r="L17" s="28"/>
      <c r="M17" s="28"/>
      <c r="N17" s="28"/>
    </row>
    <row r="18" spans="1:14" ht="13.5" customHeight="1" x14ac:dyDescent="0.25">
      <c r="A18" s="20"/>
      <c r="B18" s="20"/>
      <c r="C18" s="20"/>
      <c r="D18" s="101"/>
      <c r="E18" s="20"/>
      <c r="F18" s="12"/>
      <c r="H18" s="28"/>
      <c r="I18" s="28"/>
      <c r="J18" s="28"/>
      <c r="K18" s="28"/>
      <c r="L18" s="28"/>
      <c r="M18" s="28"/>
      <c r="N18" s="28"/>
    </row>
    <row r="19" spans="1:14" ht="13.5" customHeight="1" x14ac:dyDescent="0.25">
      <c r="A19" s="20"/>
      <c r="B19" s="20"/>
      <c r="C19" s="20"/>
      <c r="D19" s="101"/>
      <c r="E19" s="20"/>
      <c r="H19" s="28"/>
      <c r="I19" s="28"/>
      <c r="J19" s="28"/>
      <c r="K19" s="28"/>
      <c r="L19" s="28"/>
      <c r="M19" s="28"/>
      <c r="N19" s="28"/>
    </row>
    <row r="20" spans="1:14" ht="13.5" customHeight="1" x14ac:dyDescent="0.25">
      <c r="A20" s="539"/>
      <c r="B20" s="539"/>
      <c r="C20" s="540" t="s">
        <v>187</v>
      </c>
      <c r="D20" s="539"/>
      <c r="E20" s="539"/>
      <c r="H20" s="28"/>
      <c r="I20" s="28"/>
      <c r="J20" s="28"/>
      <c r="K20" s="28"/>
      <c r="L20" s="28"/>
      <c r="M20" s="28"/>
      <c r="N20" s="28"/>
    </row>
    <row r="21" spans="1:14" ht="30" customHeight="1" x14ac:dyDescent="0.25">
      <c r="A21" s="243" t="s">
        <v>0</v>
      </c>
      <c r="B21" s="244" t="s">
        <v>325</v>
      </c>
      <c r="C21" s="244" t="s">
        <v>14</v>
      </c>
      <c r="D21" s="244" t="s">
        <v>16</v>
      </c>
      <c r="E21" s="244" t="s">
        <v>15</v>
      </c>
      <c r="H21" s="28"/>
      <c r="I21" s="28"/>
      <c r="J21" s="28"/>
      <c r="K21" s="28"/>
      <c r="L21" s="28"/>
      <c r="M21" s="28"/>
      <c r="N21" s="28"/>
    </row>
    <row r="22" spans="1:14" ht="13.5" customHeight="1" x14ac:dyDescent="0.25">
      <c r="A22" s="54" t="s">
        <v>2</v>
      </c>
      <c r="B22" s="362">
        <v>4197.3405000000002</v>
      </c>
      <c r="C22" s="362">
        <v>2121.1128589999994</v>
      </c>
      <c r="D22" s="85">
        <v>0</v>
      </c>
      <c r="E22" s="199">
        <f>SUM(B22:D22)</f>
        <v>6318.4533589999992</v>
      </c>
      <c r="H22" s="28"/>
      <c r="I22" s="28"/>
      <c r="J22" s="28"/>
      <c r="K22" s="28"/>
      <c r="L22" s="28"/>
      <c r="M22" s="28"/>
      <c r="N22" s="28"/>
    </row>
    <row r="23" spans="1:14" ht="13.5" customHeight="1" x14ac:dyDescent="0.25">
      <c r="A23" s="54" t="s">
        <v>3</v>
      </c>
      <c r="B23" s="362">
        <v>4055.574700000001</v>
      </c>
      <c r="C23" s="362">
        <v>1977.0659720000006</v>
      </c>
      <c r="D23" s="85">
        <v>0</v>
      </c>
      <c r="E23" s="199">
        <f>SUM(B23:D23)</f>
        <v>6032.6406720000014</v>
      </c>
      <c r="H23" s="28"/>
      <c r="I23" s="28"/>
      <c r="J23" s="28"/>
      <c r="K23" s="28"/>
      <c r="L23" s="28"/>
      <c r="M23" s="28"/>
      <c r="N23" s="28"/>
    </row>
    <row r="24" spans="1:14" ht="13.5" customHeight="1" x14ac:dyDescent="0.25">
      <c r="A24" s="54" t="s">
        <v>4</v>
      </c>
      <c r="B24" s="362">
        <v>5292.5654999999997</v>
      </c>
      <c r="C24" s="362">
        <v>2101.5207310000014</v>
      </c>
      <c r="D24" s="85">
        <v>0</v>
      </c>
      <c r="E24" s="199">
        <f>SUM(B24:D24)</f>
        <v>7394.0862310000011</v>
      </c>
      <c r="H24" s="28"/>
      <c r="I24" s="28"/>
      <c r="J24" s="28"/>
      <c r="K24" s="28"/>
      <c r="L24" s="28"/>
      <c r="M24" s="28"/>
      <c r="N24" s="28"/>
    </row>
    <row r="25" spans="1:14" ht="13.5" customHeight="1" x14ac:dyDescent="0.25">
      <c r="A25" s="54" t="s">
        <v>5</v>
      </c>
      <c r="B25" s="362">
        <v>5018.9900999999973</v>
      </c>
      <c r="C25" s="362">
        <v>1989.1819819999989</v>
      </c>
      <c r="D25" s="85">
        <v>0</v>
      </c>
      <c r="E25" s="199">
        <f t="shared" ref="E25:E33" si="1">SUM(B25:D25)</f>
        <v>7008.1720819999964</v>
      </c>
      <c r="H25" s="28"/>
      <c r="I25" s="28"/>
      <c r="J25" s="28"/>
      <c r="K25" s="28"/>
      <c r="L25" s="28"/>
      <c r="M25" s="28"/>
      <c r="N25" s="28"/>
    </row>
    <row r="26" spans="1:14" ht="13.5" customHeight="1" x14ac:dyDescent="0.25">
      <c r="A26" s="54" t="s">
        <v>6</v>
      </c>
      <c r="B26" s="362">
        <v>5405.6161999999958</v>
      </c>
      <c r="C26" s="362">
        <v>2275.7456360000001</v>
      </c>
      <c r="D26" s="85">
        <v>0</v>
      </c>
      <c r="E26" s="199">
        <f t="shared" si="1"/>
        <v>7681.3618359999964</v>
      </c>
    </row>
    <row r="27" spans="1:14" ht="13.5" customHeight="1" x14ac:dyDescent="0.25">
      <c r="A27" s="54" t="s">
        <v>7</v>
      </c>
      <c r="B27" s="362">
        <v>6299.319199999999</v>
      </c>
      <c r="C27" s="362">
        <v>2531.3354369999988</v>
      </c>
      <c r="D27" s="85">
        <v>0</v>
      </c>
      <c r="E27" s="199">
        <f t="shared" si="1"/>
        <v>8830.6546369999978</v>
      </c>
    </row>
    <row r="28" spans="1:14" ht="13.5" customHeight="1" x14ac:dyDescent="0.25">
      <c r="A28" s="54" t="s">
        <v>8</v>
      </c>
      <c r="B28" s="362">
        <v>6718.5177999999987</v>
      </c>
      <c r="C28" s="362">
        <v>2765.3842500000014</v>
      </c>
      <c r="D28" s="85">
        <v>0</v>
      </c>
      <c r="E28" s="199">
        <f t="shared" si="1"/>
        <v>9483.9020500000006</v>
      </c>
    </row>
    <row r="29" spans="1:14" ht="13.5" customHeight="1" x14ac:dyDescent="0.25">
      <c r="A29" s="54" t="s">
        <v>9</v>
      </c>
      <c r="B29" s="362">
        <v>6947.5371000000014</v>
      </c>
      <c r="C29" s="362">
        <v>2627.661180999999</v>
      </c>
      <c r="D29" s="85">
        <v>0</v>
      </c>
      <c r="E29" s="199">
        <f t="shared" si="1"/>
        <v>9575.1982810000009</v>
      </c>
    </row>
    <row r="30" spans="1:14" ht="13.5" customHeight="1" x14ac:dyDescent="0.25">
      <c r="A30" s="54" t="s">
        <v>10</v>
      </c>
      <c r="B30" s="362">
        <v>6079.9325999999965</v>
      </c>
      <c r="C30" s="362">
        <v>2358.1122849999979</v>
      </c>
      <c r="D30" s="85">
        <v>0</v>
      </c>
      <c r="E30" s="199">
        <f t="shared" si="1"/>
        <v>8438.0448849999939</v>
      </c>
    </row>
    <row r="31" spans="1:14" ht="13.5" customHeight="1" x14ac:dyDescent="0.25">
      <c r="A31" s="54" t="s">
        <v>11</v>
      </c>
      <c r="B31" s="362">
        <v>5506.5002999999988</v>
      </c>
      <c r="C31" s="362">
        <v>2463.3945180000019</v>
      </c>
      <c r="D31" s="85">
        <v>0</v>
      </c>
      <c r="E31" s="199">
        <f t="shared" si="1"/>
        <v>7969.8948180000007</v>
      </c>
    </row>
    <row r="32" spans="1:14" ht="13.5" customHeight="1" x14ac:dyDescent="0.25">
      <c r="A32" s="54" t="s">
        <v>12</v>
      </c>
      <c r="B32" s="362">
        <v>4759.585399999999</v>
      </c>
      <c r="C32" s="362">
        <v>1979.5844559999996</v>
      </c>
      <c r="D32" s="85">
        <v>0</v>
      </c>
      <c r="E32" s="199">
        <f t="shared" si="1"/>
        <v>6739.1698559999986</v>
      </c>
    </row>
    <row r="33" spans="1:6" ht="13.5" customHeight="1" x14ac:dyDescent="0.25">
      <c r="A33" s="54" t="s">
        <v>13</v>
      </c>
      <c r="B33" s="362">
        <v>5030.7272999999968</v>
      </c>
      <c r="C33" s="362">
        <v>2014.8440019999996</v>
      </c>
      <c r="D33" s="85">
        <v>0</v>
      </c>
      <c r="E33" s="199">
        <f t="shared" si="1"/>
        <v>7045.5713019999966</v>
      </c>
    </row>
    <row r="34" spans="1:6" ht="13.5" customHeight="1" x14ac:dyDescent="0.25">
      <c r="A34" s="234" t="s">
        <v>15</v>
      </c>
      <c r="B34" s="242">
        <f>SUM(B22:B33)</f>
        <v>65312.206699999981</v>
      </c>
      <c r="C34" s="242">
        <f>SUM(C22:C33)</f>
        <v>27204.943308999998</v>
      </c>
      <c r="D34" s="242">
        <f>SUM(D22:D33)</f>
        <v>0</v>
      </c>
      <c r="E34" s="242">
        <f>SUM(E22:E33)</f>
        <v>92517.15000899999</v>
      </c>
      <c r="F34" s="27"/>
    </row>
    <row r="35" spans="1:6" ht="13.5" customHeight="1" x14ac:dyDescent="0.25">
      <c r="A35" s="95"/>
      <c r="B35" s="96"/>
      <c r="C35" s="78"/>
      <c r="D35" s="102"/>
      <c r="E35" s="78"/>
      <c r="F35" s="12"/>
    </row>
    <row r="36" spans="1:6" ht="13.5" customHeight="1" x14ac:dyDescent="0.25">
      <c r="A36" s="98" t="s">
        <v>17</v>
      </c>
      <c r="B36" s="20"/>
      <c r="C36" s="20"/>
      <c r="D36" s="20"/>
      <c r="E36" s="20"/>
    </row>
    <row r="37" spans="1:6" ht="13.5" customHeight="1" x14ac:dyDescent="0.25">
      <c r="A37" s="99" t="s">
        <v>20</v>
      </c>
      <c r="B37" s="20"/>
      <c r="C37" s="20"/>
      <c r="D37" s="20"/>
      <c r="E37" s="20"/>
    </row>
    <row r="38" spans="1:6" ht="13.5" customHeight="1" x14ac:dyDescent="0.25">
      <c r="A38" s="99" t="s">
        <v>21</v>
      </c>
      <c r="B38" s="20"/>
      <c r="C38" s="20"/>
      <c r="D38" s="20"/>
      <c r="E38" s="20"/>
    </row>
    <row r="39" spans="1:6" ht="13.5" customHeight="1" x14ac:dyDescent="0.25">
      <c r="A39" s="99" t="s">
        <v>18</v>
      </c>
      <c r="B39" s="20"/>
      <c r="C39" s="20"/>
      <c r="D39" s="20"/>
      <c r="E39" s="20"/>
    </row>
    <row r="40" spans="1:6" ht="13.5" customHeight="1" x14ac:dyDescent="0.25">
      <c r="A40" s="100" t="s">
        <v>19</v>
      </c>
    </row>
  </sheetData>
  <phoneticPr fontId="0" type="noConversion"/>
  <printOptions horizontalCentered="1"/>
  <pageMargins left="1.1811023622047245" right="1.1811023622047245" top="1.1811023622047245" bottom="1" header="0" footer="0"/>
  <pageSetup orientation="portrait" horizontalDpi="1200" verticalDpi="1200" r:id="rId1"/>
  <headerFooter alignWithMargins="0">
    <oddFooter>&amp;C40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43"/>
  <dimension ref="A1:N482"/>
  <sheetViews>
    <sheetView zoomScaleNormal="100" workbookViewId="0">
      <selection activeCell="M39" sqref="M39"/>
    </sheetView>
  </sheetViews>
  <sheetFormatPr baseColWidth="10" defaultRowHeight="13.5" x14ac:dyDescent="0.25"/>
  <cols>
    <col min="1" max="1" width="19.42578125" style="8" customWidth="1"/>
    <col min="2" max="2" width="17.140625" style="8" customWidth="1"/>
    <col min="3" max="3" width="15.42578125" style="8" customWidth="1"/>
    <col min="4" max="4" width="16.28515625" style="8" customWidth="1"/>
    <col min="5" max="5" width="12.7109375" style="8" customWidth="1"/>
    <col min="6" max="8" width="11.42578125" style="8"/>
    <col min="9" max="9" width="66.28515625" style="8" customWidth="1"/>
    <col min="10" max="16384" width="11.42578125" style="8"/>
  </cols>
  <sheetData>
    <row r="1" spans="1:14" ht="13.5" customHeight="1" x14ac:dyDescent="0.25">
      <c r="A1" s="70" t="s">
        <v>481</v>
      </c>
      <c r="B1" s="20"/>
      <c r="C1" s="20"/>
      <c r="D1" s="20"/>
      <c r="E1" s="20"/>
      <c r="H1" s="28"/>
      <c r="I1" s="28"/>
      <c r="J1" s="28"/>
      <c r="K1" s="28"/>
      <c r="L1" s="28"/>
      <c r="M1" s="28"/>
      <c r="N1" s="28"/>
    </row>
    <row r="2" spans="1:14" ht="10.5" customHeight="1" x14ac:dyDescent="0.25">
      <c r="A2" s="20"/>
      <c r="B2" s="20"/>
      <c r="C2" s="20"/>
      <c r="D2" s="20"/>
      <c r="E2" s="20"/>
      <c r="H2" s="92"/>
      <c r="I2" s="93"/>
      <c r="J2" s="93"/>
      <c r="K2" s="92"/>
      <c r="L2" s="92"/>
      <c r="M2" s="92"/>
      <c r="N2" s="92"/>
    </row>
    <row r="3" spans="1:14" ht="13.5" customHeight="1" x14ac:dyDescent="0.25">
      <c r="A3" s="539"/>
      <c r="B3" s="539"/>
      <c r="C3" s="540" t="s">
        <v>200</v>
      </c>
      <c r="D3" s="539"/>
      <c r="E3" s="539"/>
      <c r="H3" s="92"/>
      <c r="I3" s="93"/>
      <c r="J3" s="93"/>
      <c r="K3" s="92"/>
      <c r="L3" s="92"/>
      <c r="M3" s="92"/>
      <c r="N3" s="92"/>
    </row>
    <row r="4" spans="1:14" ht="13.5" customHeight="1" x14ac:dyDescent="0.25">
      <c r="A4" s="243" t="s">
        <v>0</v>
      </c>
      <c r="B4" s="244" t="s">
        <v>325</v>
      </c>
      <c r="C4" s="244" t="s">
        <v>14</v>
      </c>
      <c r="D4" s="244" t="s">
        <v>16</v>
      </c>
      <c r="E4" s="244" t="s">
        <v>15</v>
      </c>
      <c r="H4" s="92"/>
      <c r="I4" s="93"/>
      <c r="J4" s="93"/>
      <c r="K4" s="92"/>
      <c r="L4" s="92"/>
      <c r="M4" s="92"/>
      <c r="N4" s="92"/>
    </row>
    <row r="5" spans="1:14" ht="13.5" customHeight="1" x14ac:dyDescent="0.25">
      <c r="A5" s="57" t="s">
        <v>2</v>
      </c>
      <c r="B5" s="362">
        <v>2990.093800000001</v>
      </c>
      <c r="C5" s="362">
        <v>1564.3392200000008</v>
      </c>
      <c r="D5" s="85">
        <v>0</v>
      </c>
      <c r="E5" s="199">
        <f>SUM(B5:D5)</f>
        <v>4554.4330200000022</v>
      </c>
      <c r="H5" s="92"/>
      <c r="I5" s="93"/>
      <c r="J5" s="93"/>
      <c r="K5" s="92"/>
      <c r="L5" s="92"/>
      <c r="M5" s="92"/>
      <c r="N5" s="92"/>
    </row>
    <row r="6" spans="1:14" ht="13.5" customHeight="1" x14ac:dyDescent="0.25">
      <c r="A6" s="57" t="s">
        <v>3</v>
      </c>
      <c r="B6" s="362">
        <v>3015.962700000001</v>
      </c>
      <c r="C6" s="362">
        <v>1508.0341909999997</v>
      </c>
      <c r="D6" s="85">
        <v>0</v>
      </c>
      <c r="E6" s="199">
        <f>SUM(B6:D6)</f>
        <v>4523.9968910000007</v>
      </c>
      <c r="H6" s="92"/>
      <c r="I6" s="93"/>
      <c r="J6" s="93"/>
      <c r="K6" s="92"/>
      <c r="L6" s="92"/>
      <c r="M6" s="92"/>
      <c r="N6" s="92"/>
    </row>
    <row r="7" spans="1:14" ht="13.5" customHeight="1" x14ac:dyDescent="0.25">
      <c r="A7" s="57" t="s">
        <v>4</v>
      </c>
      <c r="B7" s="362">
        <v>3365.9966000000004</v>
      </c>
      <c r="C7" s="362">
        <v>1574.3669070000001</v>
      </c>
      <c r="D7" s="85">
        <v>0</v>
      </c>
      <c r="E7" s="199">
        <f>SUM(B7:D7)</f>
        <v>4940.363507</v>
      </c>
      <c r="H7" s="92"/>
      <c r="I7" s="93"/>
      <c r="J7" s="93"/>
      <c r="K7" s="92"/>
      <c r="L7" s="92"/>
      <c r="M7" s="92"/>
      <c r="N7" s="92"/>
    </row>
    <row r="8" spans="1:14" ht="13.5" customHeight="1" x14ac:dyDescent="0.25">
      <c r="A8" s="57" t="s">
        <v>5</v>
      </c>
      <c r="B8" s="362">
        <v>2933.5257999999999</v>
      </c>
      <c r="C8" s="362">
        <v>1276.8511269999997</v>
      </c>
      <c r="D8" s="85">
        <v>0</v>
      </c>
      <c r="E8" s="199">
        <f>SUM(B8:D8)</f>
        <v>4210.3769269999993</v>
      </c>
      <c r="H8" s="92"/>
      <c r="I8" s="93"/>
      <c r="J8" s="93"/>
      <c r="K8" s="92"/>
      <c r="L8" s="92"/>
      <c r="M8" s="92"/>
      <c r="N8" s="92"/>
    </row>
    <row r="9" spans="1:14" ht="13.5" customHeight="1" x14ac:dyDescent="0.25">
      <c r="A9" s="57" t="s">
        <v>6</v>
      </c>
      <c r="B9" s="362">
        <v>3098.5442000000003</v>
      </c>
      <c r="C9" s="362">
        <v>1509.0291390000018</v>
      </c>
      <c r="D9" s="85">
        <v>0</v>
      </c>
      <c r="E9" s="199">
        <f>SUM(B9:D9)</f>
        <v>4607.5733390000023</v>
      </c>
      <c r="H9" s="92"/>
      <c r="I9" s="93"/>
      <c r="J9" s="93"/>
      <c r="K9" s="92"/>
      <c r="L9" s="92"/>
      <c r="M9" s="92"/>
      <c r="N9" s="92"/>
    </row>
    <row r="10" spans="1:14" ht="13.5" customHeight="1" x14ac:dyDescent="0.25">
      <c r="A10" s="57" t="s">
        <v>7</v>
      </c>
      <c r="B10" s="362">
        <v>3480.4866000000006</v>
      </c>
      <c r="C10" s="362">
        <v>1804.6238049999995</v>
      </c>
      <c r="D10" s="85">
        <v>0</v>
      </c>
      <c r="E10" s="199">
        <f t="shared" ref="E10:E16" si="0">SUM(B10:D10)</f>
        <v>5285.1104050000004</v>
      </c>
      <c r="H10" s="92"/>
      <c r="I10" s="93"/>
      <c r="J10" s="93"/>
      <c r="K10" s="92"/>
      <c r="L10" s="92"/>
      <c r="M10" s="92"/>
      <c r="N10" s="92"/>
    </row>
    <row r="11" spans="1:14" ht="13.5" customHeight="1" x14ac:dyDescent="0.25">
      <c r="A11" s="57" t="s">
        <v>8</v>
      </c>
      <c r="B11" s="362">
        <v>3844.4657999999995</v>
      </c>
      <c r="C11" s="362">
        <v>2038.1082269999999</v>
      </c>
      <c r="D11" s="85">
        <v>0</v>
      </c>
      <c r="E11" s="199">
        <f t="shared" si="0"/>
        <v>5882.5740269999997</v>
      </c>
      <c r="F11" s="12"/>
      <c r="H11" s="92"/>
      <c r="I11" s="93"/>
      <c r="J11" s="93"/>
      <c r="K11" s="92"/>
      <c r="L11" s="92"/>
      <c r="M11" s="92"/>
      <c r="N11" s="92"/>
    </row>
    <row r="12" spans="1:14" ht="13.5" customHeight="1" x14ac:dyDescent="0.25">
      <c r="A12" s="57" t="s">
        <v>9</v>
      </c>
      <c r="B12" s="362">
        <v>3816.4863000000005</v>
      </c>
      <c r="C12" s="362">
        <v>1999.7409900000002</v>
      </c>
      <c r="D12" s="85">
        <v>0</v>
      </c>
      <c r="E12" s="199">
        <f t="shared" si="0"/>
        <v>5816.2272900000007</v>
      </c>
      <c r="F12" s="12"/>
      <c r="H12" s="92"/>
      <c r="I12" s="93"/>
      <c r="J12" s="93"/>
      <c r="K12" s="92"/>
      <c r="L12" s="92"/>
      <c r="M12" s="92"/>
      <c r="N12" s="92"/>
    </row>
    <row r="13" spans="1:14" ht="13.5" customHeight="1" x14ac:dyDescent="0.25">
      <c r="A13" s="57" t="s">
        <v>10</v>
      </c>
      <c r="B13" s="362">
        <v>3778.9760000000001</v>
      </c>
      <c r="C13" s="362">
        <v>2002.859103000003</v>
      </c>
      <c r="D13" s="85">
        <v>0</v>
      </c>
      <c r="E13" s="199">
        <f t="shared" si="0"/>
        <v>5781.8351030000031</v>
      </c>
      <c r="F13" s="12"/>
      <c r="H13" s="92"/>
      <c r="I13" s="93"/>
      <c r="J13" s="93"/>
      <c r="K13" s="92"/>
      <c r="L13" s="92"/>
      <c r="M13" s="92"/>
      <c r="N13" s="92"/>
    </row>
    <row r="14" spans="1:14" ht="13.5" customHeight="1" x14ac:dyDescent="0.25">
      <c r="A14" s="57" t="s">
        <v>11</v>
      </c>
      <c r="B14" s="362">
        <v>3407.7655999999997</v>
      </c>
      <c r="C14" s="362">
        <v>1970.1344190000018</v>
      </c>
      <c r="D14" s="85">
        <v>0</v>
      </c>
      <c r="E14" s="199">
        <f t="shared" si="0"/>
        <v>5377.9000190000015</v>
      </c>
      <c r="F14" s="12"/>
      <c r="H14" s="92"/>
      <c r="I14" s="93"/>
      <c r="J14" s="93"/>
      <c r="K14" s="92"/>
      <c r="L14" s="92"/>
      <c r="M14" s="92"/>
      <c r="N14" s="92"/>
    </row>
    <row r="15" spans="1:14" ht="13.5" customHeight="1" x14ac:dyDescent="0.25">
      <c r="A15" s="54" t="s">
        <v>12</v>
      </c>
      <c r="B15" s="362">
        <v>3077.414400000001</v>
      </c>
      <c r="C15" s="362">
        <v>1665.3217859999995</v>
      </c>
      <c r="D15" s="85">
        <v>0</v>
      </c>
      <c r="E15" s="199">
        <f t="shared" si="0"/>
        <v>4742.7361860000001</v>
      </c>
      <c r="F15" s="12"/>
      <c r="H15" s="92"/>
      <c r="I15" s="93"/>
      <c r="J15" s="93"/>
      <c r="K15" s="92"/>
      <c r="L15" s="92"/>
      <c r="M15" s="92"/>
      <c r="N15" s="92"/>
    </row>
    <row r="16" spans="1:14" ht="13.5" customHeight="1" x14ac:dyDescent="0.25">
      <c r="A16" s="57" t="s">
        <v>13</v>
      </c>
      <c r="B16" s="362">
        <v>3476.5346999999997</v>
      </c>
      <c r="C16" s="362">
        <v>1577.8212449999999</v>
      </c>
      <c r="D16" s="85">
        <v>0</v>
      </c>
      <c r="E16" s="199">
        <f t="shared" si="0"/>
        <v>5054.3559449999993</v>
      </c>
      <c r="F16" s="12"/>
      <c r="H16" s="92"/>
      <c r="I16" s="93"/>
      <c r="J16" s="93"/>
      <c r="K16" s="92"/>
      <c r="L16" s="92"/>
      <c r="M16" s="92"/>
      <c r="N16" s="92"/>
    </row>
    <row r="17" spans="1:14" ht="13.5" customHeight="1" x14ac:dyDescent="0.25">
      <c r="A17" s="234" t="s">
        <v>15</v>
      </c>
      <c r="B17" s="242">
        <f>SUM(B5:B16)</f>
        <v>40286.252500000002</v>
      </c>
      <c r="C17" s="242">
        <f>SUM(C5:C16)</f>
        <v>20491.230159000006</v>
      </c>
      <c r="D17" s="242">
        <f>SUM(D5:D16)</f>
        <v>0</v>
      </c>
      <c r="E17" s="242">
        <f>SUM(E5:E16)</f>
        <v>60777.482659000016</v>
      </c>
      <c r="F17" s="12"/>
      <c r="H17" s="28"/>
      <c r="I17" s="28"/>
      <c r="J17" s="28"/>
      <c r="K17" s="28"/>
      <c r="L17" s="28"/>
      <c r="M17" s="28"/>
      <c r="N17" s="28"/>
    </row>
    <row r="18" spans="1:14" ht="13.5" customHeight="1" x14ac:dyDescent="0.25">
      <c r="A18" s="20"/>
      <c r="B18" s="20"/>
      <c r="C18" s="20"/>
      <c r="D18" s="94"/>
      <c r="E18" s="20"/>
      <c r="F18" s="12"/>
      <c r="H18" s="28"/>
      <c r="I18" s="28"/>
      <c r="J18" s="28"/>
      <c r="K18" s="28"/>
      <c r="L18" s="28"/>
      <c r="M18" s="28"/>
      <c r="N18" s="28"/>
    </row>
    <row r="19" spans="1:14" ht="10.5" customHeight="1" x14ac:dyDescent="0.25">
      <c r="A19" s="20"/>
      <c r="B19" s="20"/>
      <c r="C19" s="20"/>
      <c r="D19" s="94"/>
      <c r="E19" s="20"/>
      <c r="F19" s="12"/>
      <c r="H19" s="28"/>
      <c r="I19" s="28"/>
      <c r="J19" s="28"/>
      <c r="K19" s="28"/>
      <c r="L19" s="28"/>
      <c r="M19" s="28"/>
      <c r="N19" s="28"/>
    </row>
    <row r="20" spans="1:14" ht="13.5" customHeight="1" x14ac:dyDescent="0.25">
      <c r="A20" s="539"/>
      <c r="B20" s="539"/>
      <c r="C20" s="540" t="s">
        <v>330</v>
      </c>
      <c r="D20" s="539"/>
      <c r="E20" s="539"/>
      <c r="F20" s="12"/>
      <c r="H20" s="28"/>
      <c r="I20" s="28"/>
      <c r="J20" s="28"/>
      <c r="K20" s="28"/>
      <c r="L20" s="28"/>
      <c r="M20" s="28"/>
      <c r="N20" s="28"/>
    </row>
    <row r="21" spans="1:14" ht="13.5" customHeight="1" x14ac:dyDescent="0.25">
      <c r="A21" s="243" t="s">
        <v>0</v>
      </c>
      <c r="B21" s="244" t="s">
        <v>325</v>
      </c>
      <c r="C21" s="244" t="s">
        <v>14</v>
      </c>
      <c r="D21" s="244" t="s">
        <v>16</v>
      </c>
      <c r="E21" s="244" t="s">
        <v>15</v>
      </c>
      <c r="F21" s="12"/>
      <c r="H21" s="28"/>
      <c r="I21" s="28"/>
      <c r="J21" s="28"/>
      <c r="K21" s="28"/>
      <c r="L21" s="28"/>
      <c r="M21" s="28"/>
      <c r="N21" s="28"/>
    </row>
    <row r="22" spans="1:14" ht="13.5" customHeight="1" x14ac:dyDescent="0.25">
      <c r="A22" s="54" t="s">
        <v>2</v>
      </c>
      <c r="B22" s="362">
        <v>1258.4380999999998</v>
      </c>
      <c r="C22" s="362">
        <v>970.35694100000001</v>
      </c>
      <c r="D22" s="85">
        <v>0</v>
      </c>
      <c r="E22" s="199">
        <f>SUM(B22:D22)</f>
        <v>2228.7950409999999</v>
      </c>
      <c r="H22" s="28"/>
      <c r="I22" s="28"/>
      <c r="J22" s="28"/>
      <c r="K22" s="28"/>
      <c r="L22" s="28"/>
      <c r="M22" s="28"/>
      <c r="N22" s="28"/>
    </row>
    <row r="23" spans="1:14" ht="13.5" customHeight="1" x14ac:dyDescent="0.25">
      <c r="A23" s="54" t="s">
        <v>3</v>
      </c>
      <c r="B23" s="362">
        <v>1330.6370000000002</v>
      </c>
      <c r="C23" s="362">
        <v>879.52351500000009</v>
      </c>
      <c r="D23" s="85">
        <v>0</v>
      </c>
      <c r="E23" s="199">
        <f>SUM(B23:D23)</f>
        <v>2210.1605150000005</v>
      </c>
      <c r="H23" s="28"/>
      <c r="I23" s="28"/>
      <c r="J23" s="28"/>
      <c r="K23" s="28"/>
      <c r="L23" s="28"/>
      <c r="M23" s="28"/>
      <c r="N23" s="28"/>
    </row>
    <row r="24" spans="1:14" ht="13.5" customHeight="1" x14ac:dyDescent="0.25">
      <c r="A24" s="54" t="s">
        <v>4</v>
      </c>
      <c r="B24" s="362">
        <v>1329.9617000000001</v>
      </c>
      <c r="C24" s="362">
        <v>894.74746300000015</v>
      </c>
      <c r="D24" s="85">
        <v>0</v>
      </c>
      <c r="E24" s="199">
        <f>SUM(B24:D24)</f>
        <v>2224.7091630000004</v>
      </c>
      <c r="H24" s="28"/>
      <c r="I24" s="28"/>
      <c r="J24" s="28"/>
      <c r="K24" s="28"/>
      <c r="L24" s="28"/>
      <c r="M24" s="28"/>
      <c r="N24" s="28"/>
    </row>
    <row r="25" spans="1:14" ht="13.5" customHeight="1" x14ac:dyDescent="0.25">
      <c r="A25" s="54" t="s">
        <v>5</v>
      </c>
      <c r="B25" s="362">
        <v>1242.268</v>
      </c>
      <c r="C25" s="362">
        <v>931.68839999999977</v>
      </c>
      <c r="D25" s="85">
        <v>0</v>
      </c>
      <c r="E25" s="199">
        <f t="shared" ref="E25:E33" si="1">SUM(B25:D25)</f>
        <v>2173.9564</v>
      </c>
      <c r="H25" s="28"/>
      <c r="I25" s="28"/>
      <c r="J25" s="28"/>
      <c r="K25" s="28"/>
      <c r="L25" s="28"/>
      <c r="M25" s="28"/>
      <c r="N25" s="28"/>
    </row>
    <row r="26" spans="1:14" ht="13.5" customHeight="1" x14ac:dyDescent="0.25">
      <c r="A26" s="54" t="s">
        <v>6</v>
      </c>
      <c r="B26" s="362">
        <v>1254.4970000000001</v>
      </c>
      <c r="C26" s="362">
        <v>1016.264083</v>
      </c>
      <c r="D26" s="85">
        <v>0</v>
      </c>
      <c r="E26" s="199">
        <f t="shared" si="1"/>
        <v>2270.7610830000003</v>
      </c>
    </row>
    <row r="27" spans="1:14" ht="13.5" customHeight="1" x14ac:dyDescent="0.25">
      <c r="A27" s="54" t="s">
        <v>7</v>
      </c>
      <c r="B27" s="362">
        <v>1408.0570000000002</v>
      </c>
      <c r="C27" s="362">
        <v>1198.1492219999998</v>
      </c>
      <c r="D27" s="85">
        <v>0</v>
      </c>
      <c r="E27" s="199">
        <f t="shared" si="1"/>
        <v>2606.2062219999998</v>
      </c>
    </row>
    <row r="28" spans="1:14" ht="13.5" customHeight="1" x14ac:dyDescent="0.25">
      <c r="A28" s="54" t="s">
        <v>8</v>
      </c>
      <c r="B28" s="362">
        <v>1548.2909999999995</v>
      </c>
      <c r="C28" s="362">
        <v>1223.460259</v>
      </c>
      <c r="D28" s="85">
        <v>0</v>
      </c>
      <c r="E28" s="199">
        <f t="shared" si="1"/>
        <v>2771.7512589999997</v>
      </c>
      <c r="F28" s="12"/>
    </row>
    <row r="29" spans="1:14" ht="13.5" customHeight="1" x14ac:dyDescent="0.25">
      <c r="A29" s="54" t="s">
        <v>9</v>
      </c>
      <c r="B29" s="362">
        <v>1555.6477000000002</v>
      </c>
      <c r="C29" s="362">
        <v>1317.6294130000001</v>
      </c>
      <c r="D29" s="85">
        <v>0</v>
      </c>
      <c r="E29" s="199">
        <f t="shared" si="1"/>
        <v>2873.2771130000001</v>
      </c>
      <c r="F29" s="12"/>
    </row>
    <row r="30" spans="1:14" ht="13.5" customHeight="1" x14ac:dyDescent="0.25">
      <c r="A30" s="54" t="s">
        <v>10</v>
      </c>
      <c r="B30" s="362">
        <v>1559.3340000000001</v>
      </c>
      <c r="C30" s="362">
        <v>1174.631805</v>
      </c>
      <c r="D30" s="85">
        <v>0</v>
      </c>
      <c r="E30" s="199">
        <f t="shared" si="1"/>
        <v>2733.9658049999998</v>
      </c>
      <c r="F30" s="12"/>
    </row>
    <row r="31" spans="1:14" ht="13.5" customHeight="1" x14ac:dyDescent="0.25">
      <c r="A31" s="54" t="s">
        <v>11</v>
      </c>
      <c r="B31" s="362">
        <v>1436.3059999999996</v>
      </c>
      <c r="C31" s="362">
        <v>1101.2764070000003</v>
      </c>
      <c r="D31" s="85">
        <v>0</v>
      </c>
      <c r="E31" s="199">
        <f t="shared" si="1"/>
        <v>2537.5824069999999</v>
      </c>
      <c r="F31" s="12"/>
    </row>
    <row r="32" spans="1:14" ht="13.5" customHeight="1" x14ac:dyDescent="0.25">
      <c r="A32" s="54" t="s">
        <v>12</v>
      </c>
      <c r="B32" s="362">
        <v>1253.2619999999999</v>
      </c>
      <c r="C32" s="362">
        <v>983.36594399999979</v>
      </c>
      <c r="D32" s="85">
        <v>0</v>
      </c>
      <c r="E32" s="199">
        <f t="shared" si="1"/>
        <v>2236.6279439999998</v>
      </c>
      <c r="F32" s="12"/>
    </row>
    <row r="33" spans="1:6" ht="13.5" customHeight="1" x14ac:dyDescent="0.25">
      <c r="A33" s="54" t="s">
        <v>13</v>
      </c>
      <c r="B33" s="362">
        <v>1410.8810000000003</v>
      </c>
      <c r="C33" s="362">
        <v>910.11215500000014</v>
      </c>
      <c r="D33" s="85">
        <v>0</v>
      </c>
      <c r="E33" s="199">
        <f t="shared" si="1"/>
        <v>2320.9931550000006</v>
      </c>
      <c r="F33" s="12"/>
    </row>
    <row r="34" spans="1:6" ht="13.5" customHeight="1" x14ac:dyDescent="0.25">
      <c r="A34" s="234" t="s">
        <v>15</v>
      </c>
      <c r="B34" s="242">
        <f>SUM(B22:B33)</f>
        <v>16587.5805</v>
      </c>
      <c r="C34" s="242">
        <f>SUM(C22:C33)</f>
        <v>12601.205607000004</v>
      </c>
      <c r="D34" s="367">
        <f>SUM(D22:D33)</f>
        <v>0</v>
      </c>
      <c r="E34" s="242">
        <f>SUM(E22:E33)</f>
        <v>29188.786107000004</v>
      </c>
      <c r="F34" s="12"/>
    </row>
    <row r="35" spans="1:6" ht="13.5" customHeight="1" x14ac:dyDescent="0.25">
      <c r="A35" s="95"/>
      <c r="B35" s="96"/>
      <c r="C35" s="78"/>
      <c r="D35" s="97"/>
      <c r="E35" s="20"/>
      <c r="F35" s="12"/>
    </row>
    <row r="36" spans="1:6" ht="13.5" customHeight="1" x14ac:dyDescent="0.25">
      <c r="A36" s="98" t="s">
        <v>17</v>
      </c>
      <c r="F36" s="12"/>
    </row>
    <row r="37" spans="1:6" ht="13.5" customHeight="1" x14ac:dyDescent="0.25">
      <c r="A37" s="99" t="s">
        <v>20</v>
      </c>
      <c r="F37" s="12"/>
    </row>
    <row r="38" spans="1:6" ht="13.5" customHeight="1" x14ac:dyDescent="0.25">
      <c r="A38" s="99" t="s">
        <v>21</v>
      </c>
      <c r="F38" s="12"/>
    </row>
    <row r="39" spans="1:6" ht="13.5" customHeight="1" x14ac:dyDescent="0.25">
      <c r="A39" s="99" t="s">
        <v>18</v>
      </c>
      <c r="F39" s="12"/>
    </row>
    <row r="40" spans="1:6" ht="13.5" customHeight="1" x14ac:dyDescent="0.25">
      <c r="A40" s="100" t="s">
        <v>19</v>
      </c>
      <c r="F40" s="12"/>
    </row>
    <row r="41" spans="1:6" x14ac:dyDescent="0.25">
      <c r="F41" s="12"/>
    </row>
    <row r="42" spans="1:6" x14ac:dyDescent="0.25">
      <c r="F42" s="12"/>
    </row>
    <row r="43" spans="1:6" x14ac:dyDescent="0.25">
      <c r="F43" s="12"/>
    </row>
    <row r="44" spans="1:6" x14ac:dyDescent="0.25">
      <c r="F44" s="12"/>
    </row>
    <row r="45" spans="1:6" x14ac:dyDescent="0.25">
      <c r="F45" s="12"/>
    </row>
    <row r="46" spans="1:6" x14ac:dyDescent="0.25">
      <c r="F46" s="12"/>
    </row>
    <row r="47" spans="1:6" x14ac:dyDescent="0.25">
      <c r="F47" s="12"/>
    </row>
    <row r="48" spans="1:6" x14ac:dyDescent="0.25">
      <c r="F48" s="12"/>
    </row>
    <row r="49" spans="6:6" x14ac:dyDescent="0.25">
      <c r="F49" s="12"/>
    </row>
    <row r="50" spans="6:6" x14ac:dyDescent="0.25">
      <c r="F50" s="12"/>
    </row>
    <row r="51" spans="6:6" x14ac:dyDescent="0.25">
      <c r="F51" s="12"/>
    </row>
    <row r="52" spans="6:6" x14ac:dyDescent="0.25">
      <c r="F52" s="12"/>
    </row>
    <row r="53" spans="6:6" x14ac:dyDescent="0.25">
      <c r="F53" s="12"/>
    </row>
    <row r="54" spans="6:6" x14ac:dyDescent="0.25">
      <c r="F54" s="12"/>
    </row>
    <row r="55" spans="6:6" x14ac:dyDescent="0.25">
      <c r="F55" s="12"/>
    </row>
    <row r="56" spans="6:6" x14ac:dyDescent="0.25">
      <c r="F56" s="12"/>
    </row>
    <row r="57" spans="6:6" x14ac:dyDescent="0.25">
      <c r="F57" s="12"/>
    </row>
    <row r="58" spans="6:6" x14ac:dyDescent="0.25">
      <c r="F58" s="12"/>
    </row>
    <row r="59" spans="6:6" x14ac:dyDescent="0.25">
      <c r="F59" s="12"/>
    </row>
    <row r="60" spans="6:6" x14ac:dyDescent="0.25">
      <c r="F60" s="12"/>
    </row>
    <row r="61" spans="6:6" x14ac:dyDescent="0.25">
      <c r="F61" s="12"/>
    </row>
    <row r="62" spans="6:6" x14ac:dyDescent="0.25">
      <c r="F62" s="12"/>
    </row>
    <row r="63" spans="6:6" x14ac:dyDescent="0.25">
      <c r="F63" s="12"/>
    </row>
    <row r="64" spans="6:6" x14ac:dyDescent="0.25">
      <c r="F64" s="12"/>
    </row>
    <row r="65" spans="6:6" x14ac:dyDescent="0.25">
      <c r="F65" s="12"/>
    </row>
    <row r="66" spans="6:6" x14ac:dyDescent="0.25">
      <c r="F66" s="12"/>
    </row>
    <row r="67" spans="6:6" x14ac:dyDescent="0.25">
      <c r="F67" s="12"/>
    </row>
    <row r="68" spans="6:6" x14ac:dyDescent="0.25">
      <c r="F68" s="12"/>
    </row>
    <row r="69" spans="6:6" x14ac:dyDescent="0.25">
      <c r="F69" s="12"/>
    </row>
    <row r="70" spans="6:6" x14ac:dyDescent="0.25">
      <c r="F70" s="12"/>
    </row>
    <row r="71" spans="6:6" x14ac:dyDescent="0.25">
      <c r="F71" s="12"/>
    </row>
    <row r="72" spans="6:6" x14ac:dyDescent="0.25">
      <c r="F72" s="12"/>
    </row>
    <row r="73" spans="6:6" x14ac:dyDescent="0.25">
      <c r="F73" s="12"/>
    </row>
    <row r="74" spans="6:6" x14ac:dyDescent="0.25">
      <c r="F74" s="12"/>
    </row>
    <row r="75" spans="6:6" x14ac:dyDescent="0.25">
      <c r="F75" s="12"/>
    </row>
    <row r="76" spans="6:6" x14ac:dyDescent="0.25">
      <c r="F76" s="12"/>
    </row>
    <row r="77" spans="6:6" x14ac:dyDescent="0.25">
      <c r="F77" s="12"/>
    </row>
    <row r="78" spans="6:6" x14ac:dyDescent="0.25">
      <c r="F78" s="12"/>
    </row>
    <row r="79" spans="6:6" x14ac:dyDescent="0.25">
      <c r="F79" s="12"/>
    </row>
    <row r="80" spans="6:6" x14ac:dyDescent="0.25">
      <c r="F80" s="12"/>
    </row>
    <row r="81" spans="6:6" x14ac:dyDescent="0.25">
      <c r="F81" s="12"/>
    </row>
    <row r="82" spans="6:6" x14ac:dyDescent="0.25">
      <c r="F82" s="12"/>
    </row>
    <row r="83" spans="6:6" x14ac:dyDescent="0.25">
      <c r="F83" s="12"/>
    </row>
    <row r="84" spans="6:6" x14ac:dyDescent="0.25">
      <c r="F84" s="12"/>
    </row>
    <row r="85" spans="6:6" x14ac:dyDescent="0.25">
      <c r="F85" s="12"/>
    </row>
    <row r="86" spans="6:6" x14ac:dyDescent="0.25">
      <c r="F86" s="12"/>
    </row>
    <row r="87" spans="6:6" x14ac:dyDescent="0.25">
      <c r="F87" s="12"/>
    </row>
    <row r="88" spans="6:6" x14ac:dyDescent="0.25">
      <c r="F88" s="12"/>
    </row>
    <row r="89" spans="6:6" x14ac:dyDescent="0.25">
      <c r="F89" s="12"/>
    </row>
    <row r="90" spans="6:6" x14ac:dyDescent="0.25">
      <c r="F90" s="12"/>
    </row>
    <row r="91" spans="6:6" x14ac:dyDescent="0.25">
      <c r="F91" s="12"/>
    </row>
    <row r="92" spans="6:6" x14ac:dyDescent="0.25">
      <c r="F92" s="12"/>
    </row>
    <row r="93" spans="6:6" x14ac:dyDescent="0.25">
      <c r="F93" s="12"/>
    </row>
    <row r="94" spans="6:6" x14ac:dyDescent="0.25">
      <c r="F94" s="12"/>
    </row>
    <row r="95" spans="6:6" x14ac:dyDescent="0.25">
      <c r="F95" s="12"/>
    </row>
    <row r="96" spans="6:6" x14ac:dyDescent="0.25">
      <c r="F96" s="12"/>
    </row>
    <row r="97" spans="6:6" x14ac:dyDescent="0.25">
      <c r="F97" s="12"/>
    </row>
    <row r="98" spans="6:6" x14ac:dyDescent="0.25">
      <c r="F98" s="12"/>
    </row>
    <row r="99" spans="6:6" x14ac:dyDescent="0.25">
      <c r="F99" s="12"/>
    </row>
    <row r="100" spans="6:6" x14ac:dyDescent="0.25">
      <c r="F100" s="12"/>
    </row>
    <row r="101" spans="6:6" x14ac:dyDescent="0.25">
      <c r="F101" s="12"/>
    </row>
    <row r="102" spans="6:6" x14ac:dyDescent="0.25">
      <c r="F102" s="12"/>
    </row>
    <row r="103" spans="6:6" x14ac:dyDescent="0.25">
      <c r="F103" s="12"/>
    </row>
    <row r="104" spans="6:6" x14ac:dyDescent="0.25">
      <c r="F104" s="12"/>
    </row>
    <row r="105" spans="6:6" x14ac:dyDescent="0.25">
      <c r="F105" s="12"/>
    </row>
    <row r="106" spans="6:6" x14ac:dyDescent="0.25">
      <c r="F106" s="12"/>
    </row>
    <row r="107" spans="6:6" x14ac:dyDescent="0.25">
      <c r="F107" s="12"/>
    </row>
    <row r="108" spans="6:6" x14ac:dyDescent="0.25">
      <c r="F108" s="12"/>
    </row>
    <row r="109" spans="6:6" x14ac:dyDescent="0.25">
      <c r="F109" s="12"/>
    </row>
    <row r="110" spans="6:6" x14ac:dyDescent="0.25">
      <c r="F110" s="12"/>
    </row>
    <row r="111" spans="6:6" x14ac:dyDescent="0.25">
      <c r="F111" s="12"/>
    </row>
    <row r="112" spans="6:6" x14ac:dyDescent="0.25">
      <c r="F112" s="12"/>
    </row>
    <row r="113" spans="6:6" x14ac:dyDescent="0.25">
      <c r="F113" s="12"/>
    </row>
    <row r="114" spans="6:6" x14ac:dyDescent="0.25">
      <c r="F114" s="12"/>
    </row>
    <row r="115" spans="6:6" x14ac:dyDescent="0.25">
      <c r="F115" s="12"/>
    </row>
    <row r="116" spans="6:6" x14ac:dyDescent="0.25">
      <c r="F116" s="12"/>
    </row>
    <row r="117" spans="6:6" x14ac:dyDescent="0.25">
      <c r="F117" s="12"/>
    </row>
    <row r="118" spans="6:6" x14ac:dyDescent="0.25">
      <c r="F118" s="12"/>
    </row>
    <row r="119" spans="6:6" x14ac:dyDescent="0.25">
      <c r="F119" s="12"/>
    </row>
    <row r="120" spans="6:6" x14ac:dyDescent="0.25">
      <c r="F120" s="12"/>
    </row>
    <row r="121" spans="6:6" x14ac:dyDescent="0.25">
      <c r="F121" s="12"/>
    </row>
    <row r="122" spans="6:6" x14ac:dyDescent="0.25">
      <c r="F122" s="12"/>
    </row>
    <row r="123" spans="6:6" x14ac:dyDescent="0.25">
      <c r="F123" s="12"/>
    </row>
    <row r="124" spans="6:6" x14ac:dyDescent="0.25">
      <c r="F124" s="12"/>
    </row>
    <row r="125" spans="6:6" x14ac:dyDescent="0.25">
      <c r="F125" s="12"/>
    </row>
    <row r="126" spans="6:6" x14ac:dyDescent="0.25">
      <c r="F126" s="12"/>
    </row>
    <row r="127" spans="6:6" x14ac:dyDescent="0.25">
      <c r="F127" s="12"/>
    </row>
    <row r="128" spans="6:6" x14ac:dyDescent="0.25">
      <c r="F128" s="12"/>
    </row>
    <row r="129" spans="6:6" x14ac:dyDescent="0.25">
      <c r="F129" s="12"/>
    </row>
    <row r="130" spans="6:6" x14ac:dyDescent="0.25">
      <c r="F130" s="12"/>
    </row>
    <row r="131" spans="6:6" x14ac:dyDescent="0.25">
      <c r="F131" s="12"/>
    </row>
    <row r="132" spans="6:6" x14ac:dyDescent="0.25">
      <c r="F132" s="12"/>
    </row>
    <row r="133" spans="6:6" x14ac:dyDescent="0.25">
      <c r="F133" s="12"/>
    </row>
    <row r="134" spans="6:6" x14ac:dyDescent="0.25">
      <c r="F134" s="12"/>
    </row>
    <row r="135" spans="6:6" x14ac:dyDescent="0.25">
      <c r="F135" s="12"/>
    </row>
    <row r="136" spans="6:6" x14ac:dyDescent="0.25">
      <c r="F136" s="12"/>
    </row>
    <row r="137" spans="6:6" x14ac:dyDescent="0.25">
      <c r="F137" s="12"/>
    </row>
    <row r="138" spans="6:6" x14ac:dyDescent="0.25">
      <c r="F138" s="12"/>
    </row>
    <row r="139" spans="6:6" x14ac:dyDescent="0.25">
      <c r="F139" s="12"/>
    </row>
    <row r="140" spans="6:6" x14ac:dyDescent="0.25">
      <c r="F140" s="12"/>
    </row>
    <row r="141" spans="6:6" x14ac:dyDescent="0.25">
      <c r="F141" s="12"/>
    </row>
    <row r="142" spans="6:6" x14ac:dyDescent="0.25">
      <c r="F142" s="12"/>
    </row>
    <row r="143" spans="6:6" x14ac:dyDescent="0.25">
      <c r="F143" s="12"/>
    </row>
    <row r="144" spans="6:6" x14ac:dyDescent="0.25">
      <c r="F144" s="12"/>
    </row>
    <row r="145" spans="6:6" x14ac:dyDescent="0.25">
      <c r="F145" s="12"/>
    </row>
    <row r="146" spans="6:6" x14ac:dyDescent="0.25">
      <c r="F146" s="12"/>
    </row>
    <row r="147" spans="6:6" x14ac:dyDescent="0.25">
      <c r="F147" s="12"/>
    </row>
    <row r="148" spans="6:6" x14ac:dyDescent="0.25">
      <c r="F148" s="12"/>
    </row>
    <row r="149" spans="6:6" x14ac:dyDescent="0.25">
      <c r="F149" s="12"/>
    </row>
    <row r="150" spans="6:6" x14ac:dyDescent="0.25">
      <c r="F150" s="12"/>
    </row>
    <row r="151" spans="6:6" x14ac:dyDescent="0.25">
      <c r="F151" s="12"/>
    </row>
    <row r="152" spans="6:6" x14ac:dyDescent="0.25">
      <c r="F152" s="12"/>
    </row>
    <row r="153" spans="6:6" x14ac:dyDescent="0.25">
      <c r="F153" s="12"/>
    </row>
    <row r="154" spans="6:6" x14ac:dyDescent="0.25">
      <c r="F154" s="12"/>
    </row>
    <row r="155" spans="6:6" x14ac:dyDescent="0.25">
      <c r="F155" s="12"/>
    </row>
    <row r="156" spans="6:6" x14ac:dyDescent="0.25">
      <c r="F156" s="12"/>
    </row>
    <row r="157" spans="6:6" x14ac:dyDescent="0.25">
      <c r="F157" s="12"/>
    </row>
    <row r="158" spans="6:6" x14ac:dyDescent="0.25">
      <c r="F158" s="12"/>
    </row>
    <row r="159" spans="6:6" x14ac:dyDescent="0.25">
      <c r="F159" s="12"/>
    </row>
    <row r="160" spans="6:6" x14ac:dyDescent="0.25">
      <c r="F160" s="12"/>
    </row>
    <row r="161" spans="6:6" x14ac:dyDescent="0.25">
      <c r="F161" s="12"/>
    </row>
    <row r="162" spans="6:6" x14ac:dyDescent="0.25">
      <c r="F162" s="12"/>
    </row>
    <row r="163" spans="6:6" x14ac:dyDescent="0.25">
      <c r="F163" s="12"/>
    </row>
    <row r="164" spans="6:6" x14ac:dyDescent="0.25">
      <c r="F164" s="12"/>
    </row>
    <row r="165" spans="6:6" x14ac:dyDescent="0.25">
      <c r="F165" s="12"/>
    </row>
    <row r="166" spans="6:6" x14ac:dyDescent="0.25">
      <c r="F166" s="12"/>
    </row>
    <row r="167" spans="6:6" x14ac:dyDescent="0.25">
      <c r="F167" s="12"/>
    </row>
    <row r="168" spans="6:6" x14ac:dyDescent="0.25">
      <c r="F168" s="12"/>
    </row>
    <row r="169" spans="6:6" x14ac:dyDescent="0.25">
      <c r="F169" s="12"/>
    </row>
    <row r="170" spans="6:6" x14ac:dyDescent="0.25">
      <c r="F170" s="12"/>
    </row>
    <row r="171" spans="6:6" x14ac:dyDescent="0.25">
      <c r="F171" s="12"/>
    </row>
    <row r="172" spans="6:6" x14ac:dyDescent="0.25">
      <c r="F172" s="12"/>
    </row>
    <row r="173" spans="6:6" x14ac:dyDescent="0.25">
      <c r="F173" s="12"/>
    </row>
    <row r="174" spans="6:6" x14ac:dyDescent="0.25">
      <c r="F174" s="12"/>
    </row>
    <row r="175" spans="6:6" x14ac:dyDescent="0.25">
      <c r="F175" s="12"/>
    </row>
    <row r="176" spans="6:6" x14ac:dyDescent="0.25">
      <c r="F176" s="12"/>
    </row>
    <row r="177" spans="6:6" x14ac:dyDescent="0.25">
      <c r="F177" s="12"/>
    </row>
    <row r="178" spans="6:6" x14ac:dyDescent="0.25">
      <c r="F178" s="12"/>
    </row>
    <row r="179" spans="6:6" x14ac:dyDescent="0.25">
      <c r="F179" s="12"/>
    </row>
    <row r="180" spans="6:6" x14ac:dyDescent="0.25">
      <c r="F180" s="12"/>
    </row>
    <row r="181" spans="6:6" x14ac:dyDescent="0.25">
      <c r="F181" s="12"/>
    </row>
    <row r="182" spans="6:6" x14ac:dyDescent="0.25">
      <c r="F182" s="12"/>
    </row>
    <row r="183" spans="6:6" x14ac:dyDescent="0.25">
      <c r="F183" s="12"/>
    </row>
    <row r="184" spans="6:6" x14ac:dyDescent="0.25">
      <c r="F184" s="12"/>
    </row>
    <row r="185" spans="6:6" x14ac:dyDescent="0.25">
      <c r="F185" s="12"/>
    </row>
    <row r="186" spans="6:6" x14ac:dyDescent="0.25">
      <c r="F186" s="12"/>
    </row>
    <row r="187" spans="6:6" x14ac:dyDescent="0.25">
      <c r="F187" s="12"/>
    </row>
    <row r="188" spans="6:6" x14ac:dyDescent="0.25">
      <c r="F188" s="12"/>
    </row>
    <row r="189" spans="6:6" x14ac:dyDescent="0.25">
      <c r="F189" s="12"/>
    </row>
    <row r="190" spans="6:6" x14ac:dyDescent="0.25">
      <c r="F190" s="12"/>
    </row>
    <row r="191" spans="6:6" x14ac:dyDescent="0.25">
      <c r="F191" s="12"/>
    </row>
    <row r="192" spans="6:6" x14ac:dyDescent="0.25">
      <c r="F192" s="12"/>
    </row>
    <row r="193" spans="6:6" x14ac:dyDescent="0.25">
      <c r="F193" s="12"/>
    </row>
    <row r="194" spans="6:6" x14ac:dyDescent="0.25">
      <c r="F194" s="12"/>
    </row>
    <row r="195" spans="6:6" x14ac:dyDescent="0.25">
      <c r="F195" s="12"/>
    </row>
    <row r="196" spans="6:6" x14ac:dyDescent="0.25">
      <c r="F196" s="12"/>
    </row>
    <row r="197" spans="6:6" x14ac:dyDescent="0.25">
      <c r="F197" s="12"/>
    </row>
    <row r="198" spans="6:6" x14ac:dyDescent="0.25">
      <c r="F198" s="12"/>
    </row>
    <row r="199" spans="6:6" x14ac:dyDescent="0.25">
      <c r="F199" s="12"/>
    </row>
    <row r="200" spans="6:6" x14ac:dyDescent="0.25">
      <c r="F200" s="12"/>
    </row>
    <row r="201" spans="6:6" x14ac:dyDescent="0.25">
      <c r="F201" s="12"/>
    </row>
    <row r="202" spans="6:6" x14ac:dyDescent="0.25">
      <c r="F202" s="12"/>
    </row>
    <row r="203" spans="6:6" x14ac:dyDescent="0.25">
      <c r="F203" s="12"/>
    </row>
    <row r="204" spans="6:6" x14ac:dyDescent="0.25">
      <c r="F204" s="12"/>
    </row>
    <row r="205" spans="6:6" x14ac:dyDescent="0.25">
      <c r="F205" s="12"/>
    </row>
    <row r="206" spans="6:6" x14ac:dyDescent="0.25">
      <c r="F206" s="12"/>
    </row>
    <row r="207" spans="6:6" x14ac:dyDescent="0.25">
      <c r="F207" s="12"/>
    </row>
    <row r="208" spans="6:6" x14ac:dyDescent="0.25">
      <c r="F208" s="12"/>
    </row>
    <row r="209" spans="6:6" x14ac:dyDescent="0.25">
      <c r="F209" s="12"/>
    </row>
    <row r="210" spans="6:6" x14ac:dyDescent="0.25">
      <c r="F210" s="12"/>
    </row>
    <row r="211" spans="6:6" x14ac:dyDescent="0.25">
      <c r="F211" s="12"/>
    </row>
    <row r="212" spans="6:6" x14ac:dyDescent="0.25">
      <c r="F212" s="12"/>
    </row>
    <row r="213" spans="6:6" x14ac:dyDescent="0.25">
      <c r="F213" s="12"/>
    </row>
    <row r="214" spans="6:6" x14ac:dyDescent="0.25">
      <c r="F214" s="12"/>
    </row>
    <row r="215" spans="6:6" x14ac:dyDescent="0.25">
      <c r="F215" s="12"/>
    </row>
    <row r="216" spans="6:6" x14ac:dyDescent="0.25">
      <c r="F216" s="12"/>
    </row>
    <row r="217" spans="6:6" x14ac:dyDescent="0.25">
      <c r="F217" s="12"/>
    </row>
    <row r="218" spans="6:6" x14ac:dyDescent="0.25">
      <c r="F218" s="12"/>
    </row>
    <row r="219" spans="6:6" x14ac:dyDescent="0.25">
      <c r="F219" s="12"/>
    </row>
    <row r="220" spans="6:6" x14ac:dyDescent="0.25">
      <c r="F220" s="12"/>
    </row>
    <row r="221" spans="6:6" x14ac:dyDescent="0.25">
      <c r="F221" s="12"/>
    </row>
    <row r="222" spans="6:6" x14ac:dyDescent="0.25">
      <c r="F222" s="12"/>
    </row>
    <row r="223" spans="6:6" x14ac:dyDescent="0.25">
      <c r="F223" s="12"/>
    </row>
    <row r="224" spans="6:6" x14ac:dyDescent="0.25">
      <c r="F224" s="12"/>
    </row>
    <row r="225" spans="6:6" x14ac:dyDescent="0.25">
      <c r="F225" s="12"/>
    </row>
    <row r="226" spans="6:6" x14ac:dyDescent="0.25">
      <c r="F226" s="12"/>
    </row>
    <row r="227" spans="6:6" x14ac:dyDescent="0.25">
      <c r="F227" s="12"/>
    </row>
    <row r="228" spans="6:6" x14ac:dyDescent="0.25">
      <c r="F228" s="12"/>
    </row>
    <row r="229" spans="6:6" x14ac:dyDescent="0.25">
      <c r="F229" s="12"/>
    </row>
    <row r="230" spans="6:6" x14ac:dyDescent="0.25">
      <c r="F230" s="12"/>
    </row>
    <row r="231" spans="6:6" x14ac:dyDescent="0.25">
      <c r="F231" s="12"/>
    </row>
    <row r="232" spans="6:6" x14ac:dyDescent="0.25">
      <c r="F232" s="12"/>
    </row>
    <row r="233" spans="6:6" x14ac:dyDescent="0.25">
      <c r="F233" s="12"/>
    </row>
    <row r="234" spans="6:6" x14ac:dyDescent="0.25">
      <c r="F234" s="12"/>
    </row>
    <row r="235" spans="6:6" x14ac:dyDescent="0.25">
      <c r="F235" s="12"/>
    </row>
    <row r="236" spans="6:6" x14ac:dyDescent="0.25">
      <c r="F236" s="12"/>
    </row>
    <row r="237" spans="6:6" x14ac:dyDescent="0.25">
      <c r="F237" s="12"/>
    </row>
    <row r="238" spans="6:6" x14ac:dyDescent="0.25">
      <c r="F238" s="12"/>
    </row>
    <row r="239" spans="6:6" x14ac:dyDescent="0.25">
      <c r="F239" s="12"/>
    </row>
    <row r="240" spans="6:6" x14ac:dyDescent="0.25">
      <c r="F240" s="12"/>
    </row>
    <row r="241" spans="6:6" x14ac:dyDescent="0.25">
      <c r="F241" s="12"/>
    </row>
    <row r="242" spans="6:6" x14ac:dyDescent="0.25">
      <c r="F242" s="12"/>
    </row>
    <row r="243" spans="6:6" x14ac:dyDescent="0.25">
      <c r="F243" s="12"/>
    </row>
    <row r="244" spans="6:6" x14ac:dyDescent="0.25">
      <c r="F244" s="12"/>
    </row>
    <row r="245" spans="6:6" x14ac:dyDescent="0.25">
      <c r="F245" s="12"/>
    </row>
    <row r="246" spans="6:6" x14ac:dyDescent="0.25">
      <c r="F246" s="12"/>
    </row>
    <row r="247" spans="6:6" x14ac:dyDescent="0.25">
      <c r="F247" s="12"/>
    </row>
    <row r="248" spans="6:6" x14ac:dyDescent="0.25">
      <c r="F248" s="12"/>
    </row>
    <row r="249" spans="6:6" x14ac:dyDescent="0.25">
      <c r="F249" s="12"/>
    </row>
    <row r="250" spans="6:6" x14ac:dyDescent="0.25">
      <c r="F250" s="12"/>
    </row>
    <row r="251" spans="6:6" x14ac:dyDescent="0.25">
      <c r="F251" s="12"/>
    </row>
    <row r="252" spans="6:6" x14ac:dyDescent="0.25">
      <c r="F252" s="12"/>
    </row>
    <row r="253" spans="6:6" x14ac:dyDescent="0.25">
      <c r="F253" s="12"/>
    </row>
    <row r="254" spans="6:6" x14ac:dyDescent="0.25">
      <c r="F254" s="12"/>
    </row>
    <row r="255" spans="6:6" x14ac:dyDescent="0.25">
      <c r="F255" s="12"/>
    </row>
    <row r="256" spans="6:6" x14ac:dyDescent="0.25">
      <c r="F256" s="12"/>
    </row>
    <row r="257" spans="6:6" x14ac:dyDescent="0.25">
      <c r="F257" s="12"/>
    </row>
    <row r="258" spans="6:6" x14ac:dyDescent="0.25">
      <c r="F258" s="12"/>
    </row>
    <row r="259" spans="6:6" x14ac:dyDescent="0.25">
      <c r="F259" s="12"/>
    </row>
    <row r="260" spans="6:6" x14ac:dyDescent="0.25">
      <c r="F260" s="12"/>
    </row>
    <row r="261" spans="6:6" x14ac:dyDescent="0.25">
      <c r="F261" s="12"/>
    </row>
    <row r="262" spans="6:6" x14ac:dyDescent="0.25">
      <c r="F262" s="12"/>
    </row>
    <row r="263" spans="6:6" x14ac:dyDescent="0.25">
      <c r="F263" s="12"/>
    </row>
    <row r="264" spans="6:6" x14ac:dyDescent="0.25">
      <c r="F264" s="12"/>
    </row>
    <row r="265" spans="6:6" x14ac:dyDescent="0.25">
      <c r="F265" s="12"/>
    </row>
    <row r="266" spans="6:6" x14ac:dyDescent="0.25">
      <c r="F266" s="12"/>
    </row>
    <row r="267" spans="6:6" x14ac:dyDescent="0.25">
      <c r="F267" s="12"/>
    </row>
    <row r="268" spans="6:6" x14ac:dyDescent="0.25">
      <c r="F268" s="12"/>
    </row>
    <row r="269" spans="6:6" x14ac:dyDescent="0.25">
      <c r="F269" s="12"/>
    </row>
    <row r="270" spans="6:6" x14ac:dyDescent="0.25">
      <c r="F270" s="12"/>
    </row>
    <row r="271" spans="6:6" x14ac:dyDescent="0.25">
      <c r="F271" s="12"/>
    </row>
    <row r="272" spans="6:6" x14ac:dyDescent="0.25">
      <c r="F272" s="12"/>
    </row>
    <row r="273" spans="6:6" x14ac:dyDescent="0.25">
      <c r="F273" s="12"/>
    </row>
    <row r="274" spans="6:6" x14ac:dyDescent="0.25">
      <c r="F274" s="12"/>
    </row>
    <row r="275" spans="6:6" x14ac:dyDescent="0.25">
      <c r="F275" s="12"/>
    </row>
    <row r="276" spans="6:6" x14ac:dyDescent="0.25">
      <c r="F276" s="12"/>
    </row>
    <row r="277" spans="6:6" x14ac:dyDescent="0.25">
      <c r="F277" s="12"/>
    </row>
    <row r="278" spans="6:6" x14ac:dyDescent="0.25">
      <c r="F278" s="12"/>
    </row>
    <row r="279" spans="6:6" x14ac:dyDescent="0.25">
      <c r="F279" s="12"/>
    </row>
    <row r="280" spans="6:6" x14ac:dyDescent="0.25">
      <c r="F280" s="12"/>
    </row>
    <row r="281" spans="6:6" x14ac:dyDescent="0.25">
      <c r="F281" s="12"/>
    </row>
    <row r="282" spans="6:6" x14ac:dyDescent="0.25">
      <c r="F282" s="12"/>
    </row>
    <row r="283" spans="6:6" x14ac:dyDescent="0.25">
      <c r="F283" s="12"/>
    </row>
    <row r="284" spans="6:6" x14ac:dyDescent="0.25">
      <c r="F284" s="12"/>
    </row>
    <row r="285" spans="6:6" x14ac:dyDescent="0.25">
      <c r="F285" s="12"/>
    </row>
    <row r="286" spans="6:6" x14ac:dyDescent="0.25">
      <c r="F286" s="12"/>
    </row>
    <row r="287" spans="6:6" x14ac:dyDescent="0.25">
      <c r="F287" s="12"/>
    </row>
    <row r="288" spans="6:6" x14ac:dyDescent="0.25">
      <c r="F288" s="12"/>
    </row>
    <row r="289" spans="6:6" x14ac:dyDescent="0.25">
      <c r="F289" s="12"/>
    </row>
    <row r="290" spans="6:6" x14ac:dyDescent="0.25">
      <c r="F290" s="12"/>
    </row>
    <row r="291" spans="6:6" x14ac:dyDescent="0.25">
      <c r="F291" s="12"/>
    </row>
    <row r="292" spans="6:6" x14ac:dyDescent="0.25">
      <c r="F292" s="12"/>
    </row>
    <row r="293" spans="6:6" x14ac:dyDescent="0.25">
      <c r="F293" s="12"/>
    </row>
    <row r="294" spans="6:6" x14ac:dyDescent="0.25">
      <c r="F294" s="12"/>
    </row>
    <row r="295" spans="6:6" x14ac:dyDescent="0.25">
      <c r="F295" s="12"/>
    </row>
    <row r="296" spans="6:6" x14ac:dyDescent="0.25">
      <c r="F296" s="12"/>
    </row>
    <row r="297" spans="6:6" x14ac:dyDescent="0.25">
      <c r="F297" s="12"/>
    </row>
    <row r="298" spans="6:6" x14ac:dyDescent="0.25">
      <c r="F298" s="12"/>
    </row>
    <row r="299" spans="6:6" x14ac:dyDescent="0.25">
      <c r="F299" s="12"/>
    </row>
    <row r="300" spans="6:6" x14ac:dyDescent="0.25">
      <c r="F300" s="12"/>
    </row>
    <row r="301" spans="6:6" x14ac:dyDescent="0.25">
      <c r="F301" s="12"/>
    </row>
    <row r="302" spans="6:6" x14ac:dyDescent="0.25">
      <c r="F302" s="12"/>
    </row>
    <row r="303" spans="6:6" x14ac:dyDescent="0.25">
      <c r="F303" s="12"/>
    </row>
    <row r="304" spans="6:6" x14ac:dyDescent="0.25">
      <c r="F304" s="12"/>
    </row>
    <row r="305" spans="6:6" x14ac:dyDescent="0.25">
      <c r="F305" s="12"/>
    </row>
    <row r="306" spans="6:6" x14ac:dyDescent="0.25">
      <c r="F306" s="12"/>
    </row>
    <row r="307" spans="6:6" x14ac:dyDescent="0.25">
      <c r="F307" s="12"/>
    </row>
    <row r="308" spans="6:6" x14ac:dyDescent="0.25">
      <c r="F308" s="12"/>
    </row>
    <row r="309" spans="6:6" x14ac:dyDescent="0.25">
      <c r="F309" s="12"/>
    </row>
    <row r="310" spans="6:6" x14ac:dyDescent="0.25">
      <c r="F310" s="12"/>
    </row>
    <row r="311" spans="6:6" x14ac:dyDescent="0.25">
      <c r="F311" s="12"/>
    </row>
    <row r="312" spans="6:6" x14ac:dyDescent="0.25">
      <c r="F312" s="12"/>
    </row>
    <row r="313" spans="6:6" x14ac:dyDescent="0.25">
      <c r="F313" s="12"/>
    </row>
    <row r="314" spans="6:6" x14ac:dyDescent="0.25">
      <c r="F314" s="12"/>
    </row>
    <row r="315" spans="6:6" x14ac:dyDescent="0.25">
      <c r="F315" s="12"/>
    </row>
    <row r="316" spans="6:6" x14ac:dyDescent="0.25">
      <c r="F316" s="12"/>
    </row>
    <row r="317" spans="6:6" x14ac:dyDescent="0.25">
      <c r="F317" s="12"/>
    </row>
    <row r="318" spans="6:6" x14ac:dyDescent="0.25">
      <c r="F318" s="12"/>
    </row>
    <row r="319" spans="6:6" x14ac:dyDescent="0.25">
      <c r="F319" s="12"/>
    </row>
    <row r="320" spans="6:6" x14ac:dyDescent="0.25">
      <c r="F320" s="12"/>
    </row>
    <row r="321" spans="6:6" x14ac:dyDescent="0.25">
      <c r="F321" s="12"/>
    </row>
    <row r="322" spans="6:6" x14ac:dyDescent="0.25">
      <c r="F322" s="12"/>
    </row>
    <row r="323" spans="6:6" x14ac:dyDescent="0.25">
      <c r="F323" s="12"/>
    </row>
    <row r="324" spans="6:6" x14ac:dyDescent="0.25">
      <c r="F324" s="12"/>
    </row>
    <row r="325" spans="6:6" x14ac:dyDescent="0.25">
      <c r="F325" s="12"/>
    </row>
    <row r="326" spans="6:6" x14ac:dyDescent="0.25">
      <c r="F326" s="12"/>
    </row>
    <row r="327" spans="6:6" x14ac:dyDescent="0.25">
      <c r="F327" s="12"/>
    </row>
    <row r="328" spans="6:6" x14ac:dyDescent="0.25">
      <c r="F328" s="12"/>
    </row>
    <row r="329" spans="6:6" x14ac:dyDescent="0.25">
      <c r="F329" s="12"/>
    </row>
    <row r="330" spans="6:6" x14ac:dyDescent="0.25">
      <c r="F330" s="12"/>
    </row>
    <row r="331" spans="6:6" x14ac:dyDescent="0.25">
      <c r="F331" s="12"/>
    </row>
    <row r="332" spans="6:6" x14ac:dyDescent="0.25">
      <c r="F332" s="12"/>
    </row>
    <row r="333" spans="6:6" x14ac:dyDescent="0.25">
      <c r="F333" s="12"/>
    </row>
    <row r="334" spans="6:6" x14ac:dyDescent="0.25">
      <c r="F334" s="12"/>
    </row>
    <row r="335" spans="6:6" x14ac:dyDescent="0.25">
      <c r="F335" s="12"/>
    </row>
    <row r="336" spans="6:6" x14ac:dyDescent="0.25">
      <c r="F336" s="12"/>
    </row>
    <row r="337" spans="6:6" x14ac:dyDescent="0.25">
      <c r="F337" s="12"/>
    </row>
    <row r="338" spans="6:6" x14ac:dyDescent="0.25">
      <c r="F338" s="12"/>
    </row>
    <row r="339" spans="6:6" x14ac:dyDescent="0.25">
      <c r="F339" s="12"/>
    </row>
    <row r="340" spans="6:6" x14ac:dyDescent="0.25">
      <c r="F340" s="12"/>
    </row>
    <row r="341" spans="6:6" x14ac:dyDescent="0.25">
      <c r="F341" s="12"/>
    </row>
    <row r="342" spans="6:6" x14ac:dyDescent="0.25">
      <c r="F342" s="12"/>
    </row>
    <row r="343" spans="6:6" x14ac:dyDescent="0.25">
      <c r="F343" s="12"/>
    </row>
    <row r="344" spans="6:6" x14ac:dyDescent="0.25">
      <c r="F344" s="12"/>
    </row>
    <row r="345" spans="6:6" x14ac:dyDescent="0.25">
      <c r="F345" s="12"/>
    </row>
    <row r="346" spans="6:6" x14ac:dyDescent="0.25">
      <c r="F346" s="12"/>
    </row>
    <row r="347" spans="6:6" x14ac:dyDescent="0.25">
      <c r="F347" s="12"/>
    </row>
    <row r="348" spans="6:6" x14ac:dyDescent="0.25">
      <c r="F348" s="12"/>
    </row>
    <row r="349" spans="6:6" x14ac:dyDescent="0.25">
      <c r="F349" s="12"/>
    </row>
    <row r="350" spans="6:6" x14ac:dyDescent="0.25">
      <c r="F350" s="12"/>
    </row>
    <row r="351" spans="6:6" x14ac:dyDescent="0.25">
      <c r="F351" s="12"/>
    </row>
    <row r="352" spans="6:6" x14ac:dyDescent="0.25">
      <c r="F352" s="12"/>
    </row>
    <row r="353" spans="6:6" x14ac:dyDescent="0.25">
      <c r="F353" s="12"/>
    </row>
    <row r="354" spans="6:6" x14ac:dyDescent="0.25">
      <c r="F354" s="12"/>
    </row>
    <row r="355" spans="6:6" x14ac:dyDescent="0.25">
      <c r="F355" s="12"/>
    </row>
    <row r="356" spans="6:6" x14ac:dyDescent="0.25">
      <c r="F356" s="12"/>
    </row>
    <row r="357" spans="6:6" x14ac:dyDescent="0.25">
      <c r="F357" s="12"/>
    </row>
    <row r="358" spans="6:6" x14ac:dyDescent="0.25">
      <c r="F358" s="12"/>
    </row>
    <row r="359" spans="6:6" x14ac:dyDescent="0.25">
      <c r="F359" s="12"/>
    </row>
    <row r="360" spans="6:6" x14ac:dyDescent="0.25">
      <c r="F360" s="12"/>
    </row>
    <row r="361" spans="6:6" x14ac:dyDescent="0.25">
      <c r="F361" s="12"/>
    </row>
    <row r="362" spans="6:6" x14ac:dyDescent="0.25">
      <c r="F362" s="12"/>
    </row>
    <row r="363" spans="6:6" x14ac:dyDescent="0.25">
      <c r="F363" s="12"/>
    </row>
    <row r="364" spans="6:6" x14ac:dyDescent="0.25">
      <c r="F364" s="12"/>
    </row>
    <row r="365" spans="6:6" x14ac:dyDescent="0.25">
      <c r="F365" s="12"/>
    </row>
    <row r="366" spans="6:6" x14ac:dyDescent="0.25">
      <c r="F366" s="12"/>
    </row>
    <row r="367" spans="6:6" x14ac:dyDescent="0.25">
      <c r="F367" s="12"/>
    </row>
    <row r="368" spans="6:6" x14ac:dyDescent="0.25">
      <c r="F368" s="12"/>
    </row>
    <row r="369" spans="6:6" x14ac:dyDescent="0.25">
      <c r="F369" s="12"/>
    </row>
    <row r="370" spans="6:6" x14ac:dyDescent="0.25">
      <c r="F370" s="12"/>
    </row>
    <row r="371" spans="6:6" x14ac:dyDescent="0.25">
      <c r="F371" s="12"/>
    </row>
    <row r="372" spans="6:6" x14ac:dyDescent="0.25">
      <c r="F372" s="12"/>
    </row>
    <row r="373" spans="6:6" x14ac:dyDescent="0.25">
      <c r="F373" s="12"/>
    </row>
    <row r="374" spans="6:6" x14ac:dyDescent="0.25">
      <c r="F374" s="12"/>
    </row>
    <row r="375" spans="6:6" x14ac:dyDescent="0.25">
      <c r="F375" s="12"/>
    </row>
    <row r="376" spans="6:6" x14ac:dyDescent="0.25">
      <c r="F376" s="12"/>
    </row>
    <row r="377" spans="6:6" x14ac:dyDescent="0.25">
      <c r="F377" s="12"/>
    </row>
    <row r="378" spans="6:6" x14ac:dyDescent="0.25">
      <c r="F378" s="12"/>
    </row>
    <row r="379" spans="6:6" x14ac:dyDescent="0.25">
      <c r="F379" s="12"/>
    </row>
    <row r="380" spans="6:6" x14ac:dyDescent="0.25">
      <c r="F380" s="12"/>
    </row>
    <row r="381" spans="6:6" x14ac:dyDescent="0.25">
      <c r="F381" s="12"/>
    </row>
    <row r="382" spans="6:6" x14ac:dyDescent="0.25">
      <c r="F382" s="12"/>
    </row>
    <row r="383" spans="6:6" x14ac:dyDescent="0.25">
      <c r="F383" s="12"/>
    </row>
    <row r="384" spans="6:6" x14ac:dyDescent="0.25">
      <c r="F384" s="12"/>
    </row>
    <row r="385" spans="6:6" x14ac:dyDescent="0.25">
      <c r="F385" s="12"/>
    </row>
    <row r="386" spans="6:6" x14ac:dyDescent="0.25">
      <c r="F386" s="12"/>
    </row>
    <row r="387" spans="6:6" x14ac:dyDescent="0.25">
      <c r="F387" s="12"/>
    </row>
    <row r="388" spans="6:6" x14ac:dyDescent="0.25">
      <c r="F388" s="12"/>
    </row>
    <row r="389" spans="6:6" x14ac:dyDescent="0.25">
      <c r="F389" s="12"/>
    </row>
    <row r="390" spans="6:6" x14ac:dyDescent="0.25">
      <c r="F390" s="12"/>
    </row>
    <row r="391" spans="6:6" x14ac:dyDescent="0.25">
      <c r="F391" s="12"/>
    </row>
    <row r="392" spans="6:6" x14ac:dyDescent="0.25">
      <c r="F392" s="12"/>
    </row>
    <row r="393" spans="6:6" x14ac:dyDescent="0.25">
      <c r="F393" s="12"/>
    </row>
    <row r="394" spans="6:6" x14ac:dyDescent="0.25">
      <c r="F394" s="12"/>
    </row>
    <row r="395" spans="6:6" x14ac:dyDescent="0.25">
      <c r="F395" s="12"/>
    </row>
    <row r="396" spans="6:6" x14ac:dyDescent="0.25">
      <c r="F396" s="12"/>
    </row>
    <row r="397" spans="6:6" x14ac:dyDescent="0.25">
      <c r="F397" s="12"/>
    </row>
    <row r="398" spans="6:6" x14ac:dyDescent="0.25">
      <c r="F398" s="12"/>
    </row>
    <row r="399" spans="6:6" x14ac:dyDescent="0.25">
      <c r="F399" s="12"/>
    </row>
    <row r="400" spans="6:6" x14ac:dyDescent="0.25">
      <c r="F400" s="12"/>
    </row>
    <row r="401" spans="6:6" x14ac:dyDescent="0.25">
      <c r="F401" s="12"/>
    </row>
    <row r="402" spans="6:6" x14ac:dyDescent="0.25">
      <c r="F402" s="12"/>
    </row>
    <row r="403" spans="6:6" x14ac:dyDescent="0.25">
      <c r="F403" s="12"/>
    </row>
    <row r="404" spans="6:6" x14ac:dyDescent="0.25">
      <c r="F404" s="12"/>
    </row>
    <row r="405" spans="6:6" x14ac:dyDescent="0.25">
      <c r="F405" s="12"/>
    </row>
    <row r="406" spans="6:6" x14ac:dyDescent="0.25">
      <c r="F406" s="12"/>
    </row>
    <row r="407" spans="6:6" x14ac:dyDescent="0.25">
      <c r="F407" s="12"/>
    </row>
    <row r="408" spans="6:6" x14ac:dyDescent="0.25">
      <c r="F408" s="12"/>
    </row>
    <row r="409" spans="6:6" x14ac:dyDescent="0.25">
      <c r="F409" s="12"/>
    </row>
    <row r="410" spans="6:6" x14ac:dyDescent="0.25">
      <c r="F410" s="12"/>
    </row>
    <row r="411" spans="6:6" x14ac:dyDescent="0.25">
      <c r="F411" s="12"/>
    </row>
    <row r="412" spans="6:6" x14ac:dyDescent="0.25">
      <c r="F412" s="12"/>
    </row>
    <row r="413" spans="6:6" x14ac:dyDescent="0.25">
      <c r="F413" s="12"/>
    </row>
    <row r="414" spans="6:6" x14ac:dyDescent="0.25">
      <c r="F414" s="12"/>
    </row>
    <row r="415" spans="6:6" x14ac:dyDescent="0.25">
      <c r="F415" s="12"/>
    </row>
    <row r="416" spans="6:6" x14ac:dyDescent="0.25">
      <c r="F416" s="12"/>
    </row>
    <row r="417" spans="6:6" x14ac:dyDescent="0.25">
      <c r="F417" s="12"/>
    </row>
    <row r="418" spans="6:6" x14ac:dyDescent="0.25">
      <c r="F418" s="12"/>
    </row>
    <row r="419" spans="6:6" x14ac:dyDescent="0.25">
      <c r="F419" s="12"/>
    </row>
    <row r="420" spans="6:6" x14ac:dyDescent="0.25">
      <c r="F420" s="12"/>
    </row>
    <row r="421" spans="6:6" x14ac:dyDescent="0.25">
      <c r="F421" s="12"/>
    </row>
    <row r="422" spans="6:6" x14ac:dyDescent="0.25">
      <c r="F422" s="12"/>
    </row>
    <row r="423" spans="6:6" x14ac:dyDescent="0.25">
      <c r="F423" s="12"/>
    </row>
    <row r="424" spans="6:6" x14ac:dyDescent="0.25">
      <c r="F424" s="12"/>
    </row>
    <row r="425" spans="6:6" x14ac:dyDescent="0.25">
      <c r="F425" s="12"/>
    </row>
    <row r="426" spans="6:6" x14ac:dyDescent="0.25">
      <c r="F426" s="12"/>
    </row>
    <row r="427" spans="6:6" x14ac:dyDescent="0.25">
      <c r="F427" s="12"/>
    </row>
    <row r="428" spans="6:6" x14ac:dyDescent="0.25">
      <c r="F428" s="12"/>
    </row>
    <row r="429" spans="6:6" x14ac:dyDescent="0.25">
      <c r="F429" s="12"/>
    </row>
    <row r="430" spans="6:6" x14ac:dyDescent="0.25">
      <c r="F430" s="12"/>
    </row>
    <row r="431" spans="6:6" x14ac:dyDescent="0.25">
      <c r="F431" s="12"/>
    </row>
    <row r="432" spans="6:6" x14ac:dyDescent="0.25">
      <c r="F432" s="12"/>
    </row>
    <row r="433" spans="6:6" x14ac:dyDescent="0.25">
      <c r="F433" s="12"/>
    </row>
    <row r="434" spans="6:6" x14ac:dyDescent="0.25">
      <c r="F434" s="12"/>
    </row>
    <row r="435" spans="6:6" x14ac:dyDescent="0.25">
      <c r="F435" s="12"/>
    </row>
    <row r="436" spans="6:6" x14ac:dyDescent="0.25">
      <c r="F436" s="12"/>
    </row>
    <row r="437" spans="6:6" x14ac:dyDescent="0.25">
      <c r="F437" s="12"/>
    </row>
    <row r="438" spans="6:6" x14ac:dyDescent="0.25">
      <c r="F438" s="12"/>
    </row>
    <row r="439" spans="6:6" x14ac:dyDescent="0.25">
      <c r="F439" s="12"/>
    </row>
    <row r="440" spans="6:6" x14ac:dyDescent="0.25">
      <c r="F440" s="12"/>
    </row>
    <row r="441" spans="6:6" x14ac:dyDescent="0.25">
      <c r="F441" s="12"/>
    </row>
    <row r="442" spans="6:6" x14ac:dyDescent="0.25">
      <c r="F442" s="12"/>
    </row>
    <row r="443" spans="6:6" x14ac:dyDescent="0.25">
      <c r="F443" s="12"/>
    </row>
    <row r="444" spans="6:6" x14ac:dyDescent="0.25">
      <c r="F444" s="12"/>
    </row>
    <row r="445" spans="6:6" x14ac:dyDescent="0.25">
      <c r="F445" s="12"/>
    </row>
    <row r="446" spans="6:6" x14ac:dyDescent="0.25">
      <c r="F446" s="12"/>
    </row>
    <row r="447" spans="6:6" x14ac:dyDescent="0.25">
      <c r="F447" s="12"/>
    </row>
    <row r="448" spans="6:6" x14ac:dyDescent="0.25">
      <c r="F448" s="12"/>
    </row>
    <row r="449" spans="6:6" x14ac:dyDescent="0.25">
      <c r="F449" s="12"/>
    </row>
    <row r="450" spans="6:6" x14ac:dyDescent="0.25">
      <c r="F450" s="12"/>
    </row>
    <row r="451" spans="6:6" x14ac:dyDescent="0.25">
      <c r="F451" s="12"/>
    </row>
    <row r="452" spans="6:6" x14ac:dyDescent="0.25">
      <c r="F452" s="12"/>
    </row>
    <row r="453" spans="6:6" x14ac:dyDescent="0.25">
      <c r="F453" s="12"/>
    </row>
    <row r="454" spans="6:6" x14ac:dyDescent="0.25">
      <c r="F454" s="12"/>
    </row>
    <row r="455" spans="6:6" x14ac:dyDescent="0.25">
      <c r="F455" s="12"/>
    </row>
    <row r="456" spans="6:6" x14ac:dyDescent="0.25">
      <c r="F456" s="12"/>
    </row>
    <row r="457" spans="6:6" x14ac:dyDescent="0.25">
      <c r="F457" s="12"/>
    </row>
    <row r="458" spans="6:6" x14ac:dyDescent="0.25">
      <c r="F458" s="12"/>
    </row>
    <row r="459" spans="6:6" x14ac:dyDescent="0.25">
      <c r="F459" s="12"/>
    </row>
    <row r="460" spans="6:6" x14ac:dyDescent="0.25">
      <c r="F460" s="12"/>
    </row>
    <row r="461" spans="6:6" x14ac:dyDescent="0.25">
      <c r="F461" s="12"/>
    </row>
    <row r="462" spans="6:6" x14ac:dyDescent="0.25">
      <c r="F462" s="12"/>
    </row>
    <row r="463" spans="6:6" x14ac:dyDescent="0.25">
      <c r="F463" s="12"/>
    </row>
    <row r="464" spans="6:6" x14ac:dyDescent="0.25">
      <c r="F464" s="12"/>
    </row>
    <row r="465" spans="6:6" x14ac:dyDescent="0.25">
      <c r="F465" s="12"/>
    </row>
    <row r="466" spans="6:6" x14ac:dyDescent="0.25">
      <c r="F466" s="12"/>
    </row>
    <row r="467" spans="6:6" x14ac:dyDescent="0.25">
      <c r="F467" s="12"/>
    </row>
    <row r="468" spans="6:6" x14ac:dyDescent="0.25">
      <c r="F468" s="12"/>
    </row>
    <row r="469" spans="6:6" x14ac:dyDescent="0.25">
      <c r="F469" s="12"/>
    </row>
    <row r="470" spans="6:6" x14ac:dyDescent="0.25">
      <c r="F470" s="12"/>
    </row>
    <row r="471" spans="6:6" x14ac:dyDescent="0.25">
      <c r="F471" s="12"/>
    </row>
    <row r="472" spans="6:6" x14ac:dyDescent="0.25">
      <c r="F472" s="12"/>
    </row>
    <row r="473" spans="6:6" x14ac:dyDescent="0.25">
      <c r="F473" s="12"/>
    </row>
    <row r="474" spans="6:6" x14ac:dyDescent="0.25">
      <c r="F474" s="12"/>
    </row>
    <row r="475" spans="6:6" x14ac:dyDescent="0.25">
      <c r="F475" s="12"/>
    </row>
    <row r="476" spans="6:6" x14ac:dyDescent="0.25">
      <c r="F476" s="12"/>
    </row>
    <row r="477" spans="6:6" x14ac:dyDescent="0.25">
      <c r="F477" s="12"/>
    </row>
    <row r="478" spans="6:6" x14ac:dyDescent="0.25">
      <c r="F478" s="12"/>
    </row>
    <row r="479" spans="6:6" x14ac:dyDescent="0.25">
      <c r="F479" s="12"/>
    </row>
    <row r="480" spans="6:6" x14ac:dyDescent="0.25">
      <c r="F480" s="12"/>
    </row>
    <row r="481" spans="6:6" x14ac:dyDescent="0.25">
      <c r="F481" s="12"/>
    </row>
    <row r="482" spans="6:6" x14ac:dyDescent="0.25">
      <c r="F482" s="12"/>
    </row>
  </sheetData>
  <phoneticPr fontId="0" type="noConversion"/>
  <printOptions horizontalCentered="1"/>
  <pageMargins left="1.1811023622047245" right="1.1811023622047245" top="0.36" bottom="1" header="0" footer="0"/>
  <pageSetup orientation="portrait" horizontalDpi="1200" verticalDpi="1200" r:id="rId1"/>
  <headerFooter alignWithMargins="0">
    <oddFooter>&amp;C41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44">
    <pageSetUpPr fitToPage="1"/>
  </sheetPr>
  <dimension ref="A1:N42"/>
  <sheetViews>
    <sheetView zoomScaleNormal="100" workbookViewId="0">
      <selection activeCell="M39" sqref="M39"/>
    </sheetView>
  </sheetViews>
  <sheetFormatPr baseColWidth="10" defaultRowHeight="13.5" x14ac:dyDescent="0.25"/>
  <cols>
    <col min="1" max="1" width="19.42578125" style="8" customWidth="1"/>
    <col min="2" max="2" width="15" style="8" customWidth="1"/>
    <col min="3" max="3" width="15.42578125" style="8" customWidth="1"/>
    <col min="4" max="4" width="16.28515625" style="8" customWidth="1"/>
    <col min="5" max="5" width="12.7109375" style="8" customWidth="1"/>
    <col min="6" max="16384" width="11.42578125" style="8"/>
  </cols>
  <sheetData>
    <row r="1" spans="1:14" ht="13.5" customHeight="1" x14ac:dyDescent="0.25">
      <c r="A1" s="70" t="s">
        <v>481</v>
      </c>
      <c r="B1" s="20"/>
      <c r="C1" s="20"/>
      <c r="D1" s="20"/>
      <c r="E1" s="20"/>
      <c r="F1" s="12"/>
      <c r="G1" s="12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F2" s="12"/>
      <c r="G2" s="12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229"/>
      <c r="B3" s="229"/>
      <c r="C3" s="540" t="s">
        <v>202</v>
      </c>
      <c r="D3" s="229"/>
      <c r="E3" s="229"/>
      <c r="F3" s="12"/>
      <c r="G3" s="12"/>
      <c r="H3" s="28"/>
      <c r="I3" s="28"/>
      <c r="J3" s="28"/>
      <c r="K3" s="28"/>
      <c r="L3" s="28"/>
      <c r="M3" s="28"/>
      <c r="N3" s="28"/>
    </row>
    <row r="4" spans="1:14" ht="13.5" customHeight="1" x14ac:dyDescent="0.25">
      <c r="A4" s="243" t="s">
        <v>0</v>
      </c>
      <c r="B4" s="244" t="s">
        <v>325</v>
      </c>
      <c r="C4" s="244" t="s">
        <v>14</v>
      </c>
      <c r="D4" s="244" t="s">
        <v>16</v>
      </c>
      <c r="E4" s="244" t="s">
        <v>15</v>
      </c>
      <c r="F4" s="12"/>
      <c r="G4" s="12"/>
      <c r="H4" s="28"/>
      <c r="I4" s="28"/>
      <c r="J4" s="28"/>
      <c r="K4" s="28"/>
      <c r="L4" s="28"/>
      <c r="M4" s="28"/>
      <c r="N4" s="28"/>
    </row>
    <row r="5" spans="1:14" ht="13.5" customHeight="1" x14ac:dyDescent="0.25">
      <c r="A5" s="54" t="s">
        <v>2</v>
      </c>
      <c r="B5" s="362">
        <v>2977.8695000000002</v>
      </c>
      <c r="C5" s="362">
        <v>2849.3352400000008</v>
      </c>
      <c r="D5" s="85"/>
      <c r="E5" s="200">
        <f t="shared" ref="E5:E10" si="0">SUM(B5:D5)</f>
        <v>5827.204740000001</v>
      </c>
      <c r="F5" s="40"/>
      <c r="G5" s="12"/>
      <c r="H5" s="28"/>
      <c r="I5" s="28"/>
      <c r="J5" s="28"/>
      <c r="K5" s="28"/>
      <c r="L5" s="28"/>
      <c r="M5" s="28"/>
      <c r="N5" s="28"/>
    </row>
    <row r="6" spans="1:14" ht="13.5" customHeight="1" x14ac:dyDescent="0.25">
      <c r="A6" s="54" t="s">
        <v>3</v>
      </c>
      <c r="B6" s="362">
        <v>2938.1840000000002</v>
      </c>
      <c r="C6" s="362">
        <v>2663.0829639999997</v>
      </c>
      <c r="D6" s="85"/>
      <c r="E6" s="200">
        <f t="shared" si="0"/>
        <v>5601.2669640000004</v>
      </c>
      <c r="F6" s="40"/>
      <c r="G6" s="12"/>
      <c r="H6" s="28"/>
      <c r="I6" s="28"/>
      <c r="J6" s="28"/>
      <c r="K6" s="28"/>
      <c r="L6" s="28"/>
      <c r="M6" s="28"/>
      <c r="N6" s="28"/>
    </row>
    <row r="7" spans="1:14" ht="13.5" customHeight="1" x14ac:dyDescent="0.25">
      <c r="A7" s="54" t="s">
        <v>4</v>
      </c>
      <c r="B7" s="362">
        <v>3309.4450000000006</v>
      </c>
      <c r="C7" s="362">
        <v>2579.991011000001</v>
      </c>
      <c r="D7" s="85"/>
      <c r="E7" s="200">
        <f t="shared" si="0"/>
        <v>5889.4360110000016</v>
      </c>
      <c r="F7" s="40"/>
      <c r="G7" s="12"/>
      <c r="H7" s="28"/>
      <c r="I7" s="28"/>
      <c r="J7" s="28"/>
      <c r="K7" s="28"/>
      <c r="L7" s="28"/>
      <c r="M7" s="28"/>
      <c r="N7" s="28"/>
    </row>
    <row r="8" spans="1:14" ht="13.5" customHeight="1" x14ac:dyDescent="0.25">
      <c r="A8" s="54" t="s">
        <v>5</v>
      </c>
      <c r="B8" s="362">
        <v>2992.9940000000015</v>
      </c>
      <c r="C8" s="362">
        <v>2241.4314450000002</v>
      </c>
      <c r="D8" s="85"/>
      <c r="E8" s="200">
        <f t="shared" si="0"/>
        <v>5234.4254450000017</v>
      </c>
      <c r="F8" s="40"/>
      <c r="G8" s="12"/>
      <c r="H8" s="28"/>
      <c r="I8" s="28"/>
      <c r="J8" s="28"/>
      <c r="K8" s="28"/>
      <c r="L8" s="28"/>
      <c r="M8" s="28"/>
      <c r="N8" s="28"/>
    </row>
    <row r="9" spans="1:14" ht="13.5" customHeight="1" x14ac:dyDescent="0.25">
      <c r="A9" s="54" t="s">
        <v>6</v>
      </c>
      <c r="B9" s="362">
        <v>3232.1897799999997</v>
      </c>
      <c r="C9" s="362">
        <v>2591.2151219999992</v>
      </c>
      <c r="D9" s="85"/>
      <c r="E9" s="200">
        <f t="shared" si="0"/>
        <v>5823.4049019999984</v>
      </c>
      <c r="F9" s="40"/>
      <c r="G9" s="12"/>
      <c r="H9" s="28"/>
      <c r="I9" s="28"/>
      <c r="J9" s="28"/>
      <c r="K9" s="28"/>
      <c r="L9" s="28"/>
      <c r="M9" s="28"/>
      <c r="N9" s="28"/>
    </row>
    <row r="10" spans="1:14" ht="13.5" customHeight="1" x14ac:dyDescent="0.25">
      <c r="A10" s="54" t="s">
        <v>7</v>
      </c>
      <c r="B10" s="362">
        <v>3507.7740000000003</v>
      </c>
      <c r="C10" s="362">
        <v>2937.2180070000018</v>
      </c>
      <c r="D10" s="85"/>
      <c r="E10" s="200">
        <f t="shared" si="0"/>
        <v>6444.9920070000026</v>
      </c>
      <c r="F10" s="40"/>
      <c r="G10" s="12"/>
      <c r="H10" s="28"/>
      <c r="I10" s="28"/>
      <c r="J10" s="28"/>
      <c r="K10" s="28"/>
      <c r="L10" s="28"/>
      <c r="M10" s="28"/>
      <c r="N10" s="28"/>
    </row>
    <row r="11" spans="1:14" ht="13.5" customHeight="1" x14ac:dyDescent="0.25">
      <c r="A11" s="54" t="s">
        <v>8</v>
      </c>
      <c r="B11" s="362">
        <v>3912.1159999999991</v>
      </c>
      <c r="C11" s="362">
        <v>3175.5187099999998</v>
      </c>
      <c r="D11" s="85"/>
      <c r="E11" s="200">
        <f t="shared" ref="E11:E16" si="1">SUM(B11:D11)</f>
        <v>7087.6347099999984</v>
      </c>
      <c r="F11" s="40"/>
      <c r="G11" s="12"/>
      <c r="H11" s="28"/>
      <c r="I11" s="28"/>
      <c r="J11" s="28"/>
      <c r="K11" s="28"/>
      <c r="L11" s="28"/>
      <c r="M11" s="28"/>
      <c r="N11" s="28"/>
    </row>
    <row r="12" spans="1:14" ht="13.5" customHeight="1" x14ac:dyDescent="0.25">
      <c r="A12" s="54" t="s">
        <v>9</v>
      </c>
      <c r="B12" s="362">
        <v>3748.5599999999995</v>
      </c>
      <c r="C12" s="362">
        <v>2893.8563720000002</v>
      </c>
      <c r="D12" s="85"/>
      <c r="E12" s="200">
        <f t="shared" si="1"/>
        <v>6642.4163719999997</v>
      </c>
      <c r="F12" s="40"/>
      <c r="G12" s="12"/>
      <c r="H12" s="28"/>
      <c r="I12" s="28"/>
      <c r="J12" s="28"/>
      <c r="K12" s="28"/>
      <c r="L12" s="28"/>
      <c r="M12" s="28"/>
      <c r="N12" s="28"/>
    </row>
    <row r="13" spans="1:14" ht="13.5" customHeight="1" x14ac:dyDescent="0.25">
      <c r="A13" s="54" t="s">
        <v>10</v>
      </c>
      <c r="B13" s="362">
        <v>3709.2120000000004</v>
      </c>
      <c r="C13" s="362">
        <v>2969.8847239999986</v>
      </c>
      <c r="D13" s="85"/>
      <c r="E13" s="200">
        <f t="shared" si="1"/>
        <v>6679.0967239999991</v>
      </c>
      <c r="F13" s="40"/>
      <c r="G13" s="12"/>
      <c r="H13" s="28"/>
      <c r="I13" s="28"/>
      <c r="J13" s="28"/>
      <c r="K13" s="28"/>
      <c r="L13" s="28"/>
      <c r="M13" s="28"/>
      <c r="N13" s="28"/>
    </row>
    <row r="14" spans="1:14" ht="13.5" customHeight="1" x14ac:dyDescent="0.25">
      <c r="A14" s="54" t="s">
        <v>11</v>
      </c>
      <c r="B14" s="362">
        <v>3540.4029999999989</v>
      </c>
      <c r="C14" s="362">
        <v>3331.6861459999996</v>
      </c>
      <c r="D14" s="85"/>
      <c r="E14" s="200">
        <f t="shared" si="1"/>
        <v>6872.0891459999984</v>
      </c>
      <c r="F14" s="40"/>
      <c r="G14" s="12"/>
      <c r="H14" s="28"/>
      <c r="I14" s="28"/>
      <c r="J14" s="28"/>
      <c r="K14" s="28"/>
      <c r="L14" s="28"/>
      <c r="M14" s="28"/>
      <c r="N14" s="28"/>
    </row>
    <row r="15" spans="1:14" ht="13.5" customHeight="1" x14ac:dyDescent="0.25">
      <c r="A15" s="54" t="s">
        <v>12</v>
      </c>
      <c r="B15" s="362">
        <v>3068.7938999999988</v>
      </c>
      <c r="C15" s="362">
        <v>2981.1317790000007</v>
      </c>
      <c r="D15" s="85"/>
      <c r="E15" s="200">
        <f t="shared" si="1"/>
        <v>6049.9256789999999</v>
      </c>
      <c r="F15" s="40"/>
      <c r="G15" s="12"/>
      <c r="H15" s="28"/>
      <c r="I15" s="28"/>
      <c r="J15" s="28"/>
      <c r="K15" s="28"/>
      <c r="L15" s="28"/>
      <c r="M15" s="28"/>
      <c r="N15" s="28"/>
    </row>
    <row r="16" spans="1:14" ht="13.5" customHeight="1" x14ac:dyDescent="0.25">
      <c r="A16" s="54" t="s">
        <v>13</v>
      </c>
      <c r="B16" s="362">
        <v>3312.1749999999997</v>
      </c>
      <c r="C16" s="362">
        <v>2937.5797960000004</v>
      </c>
      <c r="D16" s="85"/>
      <c r="E16" s="200">
        <f t="shared" si="1"/>
        <v>6249.7547960000002</v>
      </c>
      <c r="F16" s="40"/>
      <c r="G16" s="12"/>
      <c r="H16" s="28"/>
      <c r="I16" s="28"/>
      <c r="J16" s="28"/>
      <c r="K16" s="28"/>
      <c r="L16" s="28"/>
      <c r="M16" s="28"/>
      <c r="N16" s="28"/>
    </row>
    <row r="17" spans="1:14" ht="13.5" customHeight="1" x14ac:dyDescent="0.25">
      <c r="A17" s="245" t="s">
        <v>15</v>
      </c>
      <c r="B17" s="361">
        <f>SUM(B5:B16)</f>
        <v>40249.716180000003</v>
      </c>
      <c r="C17" s="361">
        <f>SUM(C5:C16)</f>
        <v>34151.931316000002</v>
      </c>
      <c r="D17" s="361">
        <f>SUM(D5:D16)</f>
        <v>0</v>
      </c>
      <c r="E17" s="361">
        <f>SUM(E5:E16)</f>
        <v>74401.64749599999</v>
      </c>
      <c r="F17" s="40"/>
      <c r="G17" s="12"/>
      <c r="H17" s="28"/>
      <c r="I17" s="28"/>
      <c r="J17" s="28"/>
      <c r="K17" s="28"/>
      <c r="L17" s="28"/>
      <c r="M17" s="28"/>
      <c r="N17" s="28"/>
    </row>
    <row r="18" spans="1:14" ht="13.5" customHeight="1" x14ac:dyDescent="0.25">
      <c r="A18" s="56"/>
      <c r="B18" s="56"/>
      <c r="C18" s="56"/>
      <c r="D18" s="56"/>
      <c r="E18" s="56"/>
      <c r="F18" s="40"/>
      <c r="G18" s="12"/>
      <c r="H18" s="28"/>
      <c r="I18" s="28"/>
      <c r="J18" s="28"/>
      <c r="K18" s="28"/>
      <c r="L18" s="28"/>
      <c r="M18" s="28"/>
      <c r="N18" s="28"/>
    </row>
    <row r="19" spans="1:14" ht="13.5" customHeight="1" x14ac:dyDescent="0.25">
      <c r="A19" s="56"/>
      <c r="B19" s="56"/>
      <c r="C19" s="56"/>
      <c r="D19" s="56"/>
      <c r="E19" s="56"/>
      <c r="F19" s="40"/>
      <c r="G19" s="12"/>
      <c r="H19" s="28"/>
      <c r="I19" s="28"/>
      <c r="J19" s="28"/>
      <c r="K19" s="28"/>
      <c r="L19" s="28"/>
      <c r="M19" s="28"/>
      <c r="N19" s="28"/>
    </row>
    <row r="20" spans="1:14" ht="13.5" customHeight="1" x14ac:dyDescent="0.25">
      <c r="A20" s="259"/>
      <c r="B20" s="259"/>
      <c r="C20" s="540" t="s">
        <v>203</v>
      </c>
      <c r="D20" s="259"/>
      <c r="E20" s="259"/>
      <c r="F20" s="40"/>
      <c r="G20" s="12"/>
      <c r="H20" s="28"/>
      <c r="I20" s="28"/>
      <c r="J20" s="28"/>
      <c r="K20" s="28"/>
      <c r="L20" s="28"/>
      <c r="M20" s="28"/>
      <c r="N20" s="28"/>
    </row>
    <row r="21" spans="1:14" ht="13.5" customHeight="1" x14ac:dyDescent="0.25">
      <c r="A21" s="243" t="s">
        <v>0</v>
      </c>
      <c r="B21" s="244" t="s">
        <v>325</v>
      </c>
      <c r="C21" s="244" t="s">
        <v>14</v>
      </c>
      <c r="D21" s="244" t="s">
        <v>16</v>
      </c>
      <c r="E21" s="244" t="s">
        <v>15</v>
      </c>
      <c r="F21" s="40"/>
      <c r="G21" s="12"/>
      <c r="I21" s="28"/>
      <c r="J21" s="28"/>
      <c r="K21" s="28"/>
      <c r="L21" s="28"/>
      <c r="M21" s="28"/>
      <c r="N21" s="28"/>
    </row>
    <row r="22" spans="1:14" ht="13.5" customHeight="1" x14ac:dyDescent="0.25">
      <c r="A22" s="54" t="s">
        <v>2</v>
      </c>
      <c r="B22" s="362">
        <v>532.53300000000002</v>
      </c>
      <c r="C22" s="362">
        <v>288.25018000000006</v>
      </c>
      <c r="D22" s="85"/>
      <c r="E22" s="200">
        <f>SUM(B22:D22)</f>
        <v>820.78318000000013</v>
      </c>
      <c r="F22" s="40"/>
      <c r="G22" s="219"/>
      <c r="H22" s="219"/>
      <c r="I22" s="28"/>
      <c r="J22" s="28"/>
      <c r="K22" s="28"/>
      <c r="L22" s="28"/>
      <c r="M22" s="28"/>
      <c r="N22" s="28"/>
    </row>
    <row r="23" spans="1:14" ht="13.5" customHeight="1" x14ac:dyDescent="0.25">
      <c r="A23" s="54" t="s">
        <v>3</v>
      </c>
      <c r="B23" s="362">
        <v>521.77499999999998</v>
      </c>
      <c r="C23" s="362">
        <v>364.33169000000021</v>
      </c>
      <c r="D23" s="85"/>
      <c r="E23" s="200">
        <f>SUM(B23:D23)</f>
        <v>886.10669000000019</v>
      </c>
      <c r="F23" s="40"/>
      <c r="G23" s="219"/>
      <c r="H23" s="219"/>
      <c r="I23" s="28"/>
      <c r="J23" s="28"/>
      <c r="K23" s="28"/>
      <c r="L23" s="28"/>
      <c r="M23" s="28"/>
      <c r="N23" s="28"/>
    </row>
    <row r="24" spans="1:14" ht="13.5" customHeight="1" x14ac:dyDescent="0.25">
      <c r="A24" s="54" t="s">
        <v>4</v>
      </c>
      <c r="B24" s="362">
        <v>614.39699999999993</v>
      </c>
      <c r="C24" s="362">
        <v>372.96652500000005</v>
      </c>
      <c r="D24" s="85"/>
      <c r="E24" s="200">
        <f>SUM(B24:D24)</f>
        <v>987.36352499999998</v>
      </c>
      <c r="F24" s="40"/>
      <c r="G24" s="219"/>
      <c r="H24" s="219"/>
      <c r="I24" s="28"/>
      <c r="J24" s="28"/>
      <c r="K24" s="28"/>
      <c r="L24" s="28"/>
      <c r="M24" s="28"/>
      <c r="N24" s="28"/>
    </row>
    <row r="25" spans="1:14" ht="13.5" customHeight="1" x14ac:dyDescent="0.25">
      <c r="A25" s="54" t="s">
        <v>5</v>
      </c>
      <c r="B25" s="362">
        <v>568.87700000000007</v>
      </c>
      <c r="C25" s="362">
        <v>352.97796999999997</v>
      </c>
      <c r="D25" s="85"/>
      <c r="E25" s="200">
        <f t="shared" ref="E25:E33" si="2">SUM(B25:D25)</f>
        <v>921.85497000000009</v>
      </c>
      <c r="F25" s="40"/>
      <c r="G25" s="219"/>
      <c r="H25" s="219"/>
      <c r="I25" s="28"/>
      <c r="J25" s="28"/>
      <c r="K25" s="28"/>
      <c r="L25" s="28"/>
      <c r="M25" s="28"/>
      <c r="N25" s="28"/>
    </row>
    <row r="26" spans="1:14" ht="13.5" customHeight="1" x14ac:dyDescent="0.25">
      <c r="A26" s="54" t="s">
        <v>6</v>
      </c>
      <c r="B26" s="362">
        <v>604.38999999999987</v>
      </c>
      <c r="C26" s="362">
        <v>441.42965499999985</v>
      </c>
      <c r="D26" s="85"/>
      <c r="E26" s="200">
        <f t="shared" si="2"/>
        <v>1045.8196549999998</v>
      </c>
      <c r="F26" s="40"/>
      <c r="G26" s="219"/>
      <c r="H26" s="219"/>
    </row>
    <row r="27" spans="1:14" ht="13.5" customHeight="1" x14ac:dyDescent="0.25">
      <c r="A27" s="54" t="s">
        <v>7</v>
      </c>
      <c r="B27" s="362">
        <v>697.53200000000004</v>
      </c>
      <c r="C27" s="362">
        <v>523.72305499999993</v>
      </c>
      <c r="D27" s="85"/>
      <c r="E27" s="200">
        <f t="shared" si="2"/>
        <v>1221.2550550000001</v>
      </c>
      <c r="F27" s="40"/>
      <c r="G27" s="219"/>
      <c r="H27" s="219"/>
    </row>
    <row r="28" spans="1:14" ht="13.5" customHeight="1" x14ac:dyDescent="0.25">
      <c r="A28" s="54" t="s">
        <v>8</v>
      </c>
      <c r="B28" s="362">
        <v>776.43899999999996</v>
      </c>
      <c r="C28" s="362">
        <v>610.92153599999995</v>
      </c>
      <c r="D28" s="85"/>
      <c r="E28" s="200">
        <f t="shared" si="2"/>
        <v>1387.3605359999999</v>
      </c>
      <c r="F28" s="40"/>
      <c r="G28" s="219"/>
      <c r="H28" s="219"/>
    </row>
    <row r="29" spans="1:14" ht="13.5" customHeight="1" x14ac:dyDescent="0.25">
      <c r="A29" s="54" t="s">
        <v>9</v>
      </c>
      <c r="B29" s="362">
        <v>768.46600000000001</v>
      </c>
      <c r="C29" s="362">
        <v>576.87657000000002</v>
      </c>
      <c r="D29" s="85"/>
      <c r="E29" s="200">
        <f t="shared" si="2"/>
        <v>1345.34257</v>
      </c>
      <c r="F29" s="40"/>
      <c r="G29" s="219"/>
      <c r="H29" s="219"/>
    </row>
    <row r="30" spans="1:14" ht="13.5" customHeight="1" x14ac:dyDescent="0.25">
      <c r="A30" s="54" t="s">
        <v>10</v>
      </c>
      <c r="B30" s="362">
        <v>718.81799999999998</v>
      </c>
      <c r="C30" s="362">
        <v>525.93728500000009</v>
      </c>
      <c r="D30" s="85"/>
      <c r="E30" s="200">
        <f t="shared" si="2"/>
        <v>1244.7552850000002</v>
      </c>
      <c r="F30" s="40"/>
      <c r="G30" s="219"/>
      <c r="H30" s="219"/>
    </row>
    <row r="31" spans="1:14" ht="13.5" customHeight="1" x14ac:dyDescent="0.25">
      <c r="A31" s="54" t="s">
        <v>11</v>
      </c>
      <c r="B31" s="362">
        <v>661.66300000000012</v>
      </c>
      <c r="C31" s="362">
        <v>482.16613500000005</v>
      </c>
      <c r="D31" s="85"/>
      <c r="E31" s="200">
        <f t="shared" si="2"/>
        <v>1143.8291350000002</v>
      </c>
      <c r="F31" s="40"/>
    </row>
    <row r="32" spans="1:14" ht="13.5" customHeight="1" x14ac:dyDescent="0.25">
      <c r="A32" s="54" t="s">
        <v>12</v>
      </c>
      <c r="B32" s="362">
        <v>561.47499999999991</v>
      </c>
      <c r="C32" s="362">
        <v>352.59086999999994</v>
      </c>
      <c r="D32" s="85"/>
      <c r="E32" s="200">
        <f t="shared" si="2"/>
        <v>914.0658699999999</v>
      </c>
      <c r="F32" s="40"/>
      <c r="G32" s="219"/>
      <c r="H32" s="219"/>
    </row>
    <row r="33" spans="1:8" ht="13.5" customHeight="1" x14ac:dyDescent="0.25">
      <c r="A33" s="54" t="s">
        <v>13</v>
      </c>
      <c r="B33" s="362">
        <v>595.16799999999989</v>
      </c>
      <c r="C33" s="362">
        <v>419.37496500000003</v>
      </c>
      <c r="D33" s="85"/>
      <c r="E33" s="200">
        <f t="shared" si="2"/>
        <v>1014.5429649999999</v>
      </c>
      <c r="F33" s="40"/>
      <c r="G33" s="219"/>
      <c r="H33" s="219"/>
    </row>
    <row r="34" spans="1:8" ht="13.5" customHeight="1" x14ac:dyDescent="0.25">
      <c r="A34" s="245" t="s">
        <v>15</v>
      </c>
      <c r="B34" s="361">
        <f>SUM(B22:B33)</f>
        <v>7621.5330000000013</v>
      </c>
      <c r="C34" s="361">
        <f>SUM(C22:C33)</f>
        <v>5311.5464359999996</v>
      </c>
      <c r="D34" s="361">
        <f>SUM(D22:D33)</f>
        <v>0</v>
      </c>
      <c r="E34" s="361">
        <f>SUM(E22:E33)</f>
        <v>12933.079436000002</v>
      </c>
      <c r="F34" s="40"/>
      <c r="G34" s="12"/>
    </row>
    <row r="35" spans="1:8" ht="13.5" customHeight="1" x14ac:dyDescent="0.25">
      <c r="A35" s="86"/>
      <c r="B35" s="87"/>
      <c r="C35" s="88"/>
      <c r="D35" s="40"/>
      <c r="E35" s="40"/>
      <c r="F35" s="40"/>
      <c r="G35" s="12"/>
    </row>
    <row r="36" spans="1:8" ht="13.5" customHeight="1" x14ac:dyDescent="0.25">
      <c r="A36" s="89" t="s">
        <v>17</v>
      </c>
      <c r="B36" s="12"/>
      <c r="C36" s="12"/>
      <c r="D36" s="12"/>
      <c r="E36" s="12"/>
      <c r="F36" s="12"/>
      <c r="G36" s="12"/>
    </row>
    <row r="37" spans="1:8" ht="13.5" customHeight="1" x14ac:dyDescent="0.25">
      <c r="A37" s="90" t="s">
        <v>20</v>
      </c>
      <c r="B37" s="12"/>
      <c r="C37" s="12"/>
      <c r="D37" s="12"/>
      <c r="E37" s="12"/>
      <c r="F37" s="12"/>
      <c r="G37" s="12"/>
    </row>
    <row r="38" spans="1:8" ht="13.5" customHeight="1" x14ac:dyDescent="0.25">
      <c r="A38" s="90" t="s">
        <v>21</v>
      </c>
      <c r="B38" s="12"/>
      <c r="C38" s="12"/>
      <c r="D38" s="12"/>
      <c r="E38" s="12"/>
      <c r="F38" s="12"/>
      <c r="G38" s="12"/>
    </row>
    <row r="39" spans="1:8" ht="13.5" customHeight="1" x14ac:dyDescent="0.25">
      <c r="A39" s="90" t="s">
        <v>18</v>
      </c>
      <c r="B39" s="12"/>
      <c r="C39" s="12"/>
      <c r="D39" s="12"/>
      <c r="E39" s="12"/>
      <c r="F39" s="12"/>
      <c r="G39" s="12"/>
    </row>
    <row r="40" spans="1:8" ht="13.5" customHeight="1" x14ac:dyDescent="0.25">
      <c r="A40" s="91" t="s">
        <v>19</v>
      </c>
      <c r="B40" s="12"/>
      <c r="C40" s="12"/>
      <c r="D40" s="12"/>
      <c r="E40" s="12"/>
      <c r="F40" s="12"/>
      <c r="G40" s="12"/>
    </row>
    <row r="41" spans="1:8" x14ac:dyDescent="0.25">
      <c r="A41" s="12"/>
      <c r="B41" s="12"/>
      <c r="C41" s="12"/>
      <c r="D41" s="12"/>
      <c r="E41" s="12"/>
      <c r="F41" s="12"/>
      <c r="G41" s="12"/>
    </row>
    <row r="42" spans="1:8" x14ac:dyDescent="0.25">
      <c r="A42" s="12"/>
      <c r="B42" s="12"/>
      <c r="C42" s="12"/>
      <c r="D42" s="12"/>
      <c r="E42" s="12"/>
      <c r="F42" s="12"/>
      <c r="G42" s="12"/>
    </row>
  </sheetData>
  <phoneticPr fontId="0" type="noConversion"/>
  <printOptions horizontalCentered="1"/>
  <pageMargins left="1.1811023622047245" right="1.1811023622047245" top="1.1811023622047245" bottom="0.19685039370078741" header="0" footer="0"/>
  <pageSetup orientation="portrait" horizontalDpi="1200" verticalDpi="1200" r:id="rId1"/>
  <headerFooter alignWithMargins="0">
    <oddFooter>&amp;C42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45"/>
  <dimension ref="A1:N42"/>
  <sheetViews>
    <sheetView zoomScaleNormal="100" workbookViewId="0">
      <selection activeCell="M39" sqref="M39"/>
    </sheetView>
  </sheetViews>
  <sheetFormatPr baseColWidth="10" defaultRowHeight="13.5" x14ac:dyDescent="0.25"/>
  <cols>
    <col min="1" max="1" width="19.42578125" style="8" customWidth="1"/>
    <col min="2" max="2" width="13.85546875" style="8" customWidth="1"/>
    <col min="3" max="3" width="15.42578125" style="8" customWidth="1"/>
    <col min="4" max="4" width="16.28515625" style="8" customWidth="1"/>
    <col min="5" max="5" width="19.5703125" style="8" customWidth="1"/>
    <col min="6" max="16384" width="11.42578125" style="8"/>
  </cols>
  <sheetData>
    <row r="1" spans="1:14" ht="13.5" customHeight="1" x14ac:dyDescent="0.25">
      <c r="A1" s="70" t="s">
        <v>481</v>
      </c>
      <c r="B1" s="20"/>
      <c r="C1" s="20"/>
      <c r="D1" s="20"/>
      <c r="E1" s="20"/>
      <c r="F1" s="12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F2" s="12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539"/>
      <c r="B3" s="539"/>
      <c r="C3" s="540" t="s">
        <v>407</v>
      </c>
      <c r="D3" s="539"/>
      <c r="E3" s="539"/>
      <c r="F3" s="12"/>
      <c r="H3" s="28"/>
      <c r="I3" s="28"/>
      <c r="J3" s="28"/>
      <c r="K3" s="28"/>
      <c r="L3" s="28"/>
      <c r="M3" s="28"/>
      <c r="N3" s="28"/>
    </row>
    <row r="4" spans="1:14" ht="13.5" customHeight="1" x14ac:dyDescent="0.25">
      <c r="A4" s="243" t="s">
        <v>0</v>
      </c>
      <c r="B4" s="244" t="s">
        <v>325</v>
      </c>
      <c r="C4" s="244" t="s">
        <v>14</v>
      </c>
      <c r="D4" s="244" t="s">
        <v>16</v>
      </c>
      <c r="E4" s="244" t="s">
        <v>15</v>
      </c>
      <c r="F4" s="12"/>
      <c r="H4" s="28"/>
      <c r="I4" s="28"/>
      <c r="J4" s="28"/>
      <c r="K4" s="28"/>
      <c r="L4" s="28"/>
      <c r="M4" s="28"/>
      <c r="N4" s="28"/>
    </row>
    <row r="5" spans="1:14" ht="13.5" customHeight="1" x14ac:dyDescent="0.25">
      <c r="A5" s="54" t="s">
        <v>2</v>
      </c>
      <c r="B5" s="362">
        <v>83.514999999999986</v>
      </c>
      <c r="C5" s="362">
        <v>201.08819999999997</v>
      </c>
      <c r="D5" s="85"/>
      <c r="E5" s="200">
        <f>SUM(B5:D5)</f>
        <v>284.60319999999996</v>
      </c>
      <c r="F5" s="40"/>
      <c r="H5" s="28"/>
      <c r="I5" s="28"/>
      <c r="J5" s="28"/>
      <c r="K5" s="28"/>
      <c r="L5" s="28"/>
      <c r="M5" s="28"/>
      <c r="N5" s="28"/>
    </row>
    <row r="6" spans="1:14" ht="13.5" customHeight="1" x14ac:dyDescent="0.25">
      <c r="A6" s="54" t="s">
        <v>3</v>
      </c>
      <c r="B6" s="362">
        <v>82.513000000000005</v>
      </c>
      <c r="C6" s="362">
        <v>228.78812499999995</v>
      </c>
      <c r="D6" s="85"/>
      <c r="E6" s="200">
        <f t="shared" ref="E6:E16" si="0">SUM(B6:D6)</f>
        <v>311.30112499999996</v>
      </c>
      <c r="F6" s="40"/>
      <c r="H6" s="28"/>
      <c r="I6" s="28"/>
      <c r="J6" s="28"/>
      <c r="K6" s="28"/>
      <c r="L6" s="28"/>
      <c r="M6" s="28"/>
      <c r="N6" s="28"/>
    </row>
    <row r="7" spans="1:14" ht="13.5" customHeight="1" x14ac:dyDescent="0.25">
      <c r="A7" s="54" t="s">
        <v>4</v>
      </c>
      <c r="B7" s="362">
        <v>82.505999999999986</v>
      </c>
      <c r="C7" s="362">
        <v>228.86494999999999</v>
      </c>
      <c r="D7" s="85"/>
      <c r="E7" s="200">
        <f t="shared" si="0"/>
        <v>311.37094999999999</v>
      </c>
      <c r="F7" s="40"/>
      <c r="H7" s="28"/>
      <c r="I7" s="28"/>
      <c r="J7" s="28"/>
      <c r="K7" s="28"/>
      <c r="L7" s="28"/>
      <c r="M7" s="28"/>
      <c r="N7" s="28"/>
    </row>
    <row r="8" spans="1:14" ht="13.5" customHeight="1" x14ac:dyDescent="0.25">
      <c r="A8" s="54" t="s">
        <v>5</v>
      </c>
      <c r="B8" s="362">
        <v>75.62</v>
      </c>
      <c r="C8" s="362">
        <v>186.75593500000002</v>
      </c>
      <c r="D8" s="85"/>
      <c r="E8" s="200">
        <f t="shared" si="0"/>
        <v>262.37593500000003</v>
      </c>
      <c r="F8" s="40"/>
      <c r="H8" s="28"/>
      <c r="I8" s="28"/>
      <c r="J8" s="28"/>
      <c r="K8" s="28"/>
      <c r="L8" s="28"/>
      <c r="M8" s="28"/>
      <c r="N8" s="28"/>
    </row>
    <row r="9" spans="1:14" ht="13.5" customHeight="1" x14ac:dyDescent="0.25">
      <c r="A9" s="54" t="s">
        <v>6</v>
      </c>
      <c r="B9" s="362">
        <v>82.807999999999993</v>
      </c>
      <c r="C9" s="362">
        <v>207.67264500000002</v>
      </c>
      <c r="D9" s="85"/>
      <c r="E9" s="200">
        <f t="shared" si="0"/>
        <v>290.48064499999998</v>
      </c>
      <c r="F9" s="40"/>
      <c r="H9" s="28"/>
      <c r="I9" s="28"/>
      <c r="J9" s="28"/>
      <c r="K9" s="28"/>
      <c r="L9" s="28"/>
      <c r="M9" s="28"/>
      <c r="N9" s="28"/>
    </row>
    <row r="10" spans="1:14" ht="13.5" customHeight="1" x14ac:dyDescent="0.25">
      <c r="A10" s="54" t="s">
        <v>7</v>
      </c>
      <c r="B10" s="362">
        <v>117.50300000000001</v>
      </c>
      <c r="C10" s="362">
        <v>225.68586999999997</v>
      </c>
      <c r="D10" s="85"/>
      <c r="E10" s="200">
        <f t="shared" si="0"/>
        <v>343.18886999999995</v>
      </c>
      <c r="F10" s="40"/>
      <c r="H10" s="28"/>
      <c r="I10" s="28"/>
      <c r="J10" s="28"/>
      <c r="K10" s="28"/>
      <c r="L10" s="28"/>
      <c r="M10" s="28"/>
      <c r="N10" s="28"/>
    </row>
    <row r="11" spans="1:14" ht="13.5" customHeight="1" x14ac:dyDescent="0.25">
      <c r="A11" s="54" t="s">
        <v>8</v>
      </c>
      <c r="B11" s="362">
        <v>135.238</v>
      </c>
      <c r="C11" s="362">
        <v>248.11717999999996</v>
      </c>
      <c r="D11" s="85"/>
      <c r="E11" s="200">
        <f t="shared" si="0"/>
        <v>383.35517999999996</v>
      </c>
      <c r="F11" s="40"/>
      <c r="H11" s="28"/>
      <c r="I11" s="28"/>
      <c r="J11" s="28"/>
      <c r="K11" s="28"/>
      <c r="L11" s="28"/>
      <c r="M11" s="28"/>
      <c r="N11" s="28"/>
    </row>
    <row r="12" spans="1:14" ht="13.5" customHeight="1" x14ac:dyDescent="0.25">
      <c r="A12" s="54" t="s">
        <v>9</v>
      </c>
      <c r="B12" s="362">
        <v>121.97300000000001</v>
      </c>
      <c r="C12" s="362">
        <v>219.74239499999999</v>
      </c>
      <c r="D12" s="85"/>
      <c r="E12" s="200">
        <f t="shared" si="0"/>
        <v>341.715395</v>
      </c>
      <c r="F12" s="40"/>
      <c r="H12" s="28"/>
      <c r="I12" s="28"/>
      <c r="J12" s="28"/>
      <c r="K12" s="28"/>
      <c r="L12" s="28"/>
      <c r="M12" s="28"/>
      <c r="N12" s="28"/>
    </row>
    <row r="13" spans="1:14" ht="13.5" customHeight="1" x14ac:dyDescent="0.25">
      <c r="A13" s="54" t="s">
        <v>10</v>
      </c>
      <c r="B13" s="362">
        <v>107.51700000000001</v>
      </c>
      <c r="C13" s="362">
        <v>232.78459999999995</v>
      </c>
      <c r="D13" s="85"/>
      <c r="E13" s="200">
        <f t="shared" si="0"/>
        <v>340.30159999999995</v>
      </c>
      <c r="F13" s="40"/>
      <c r="H13" s="28"/>
      <c r="I13" s="28"/>
      <c r="J13" s="28"/>
      <c r="K13" s="28"/>
      <c r="L13" s="28"/>
      <c r="M13" s="28"/>
      <c r="N13" s="28"/>
    </row>
    <row r="14" spans="1:14" ht="13.5" customHeight="1" x14ac:dyDescent="0.25">
      <c r="A14" s="54" t="s">
        <v>11</v>
      </c>
      <c r="B14" s="362">
        <v>99.905000000000001</v>
      </c>
      <c r="C14" s="362">
        <v>212.00366999999997</v>
      </c>
      <c r="D14" s="85"/>
      <c r="E14" s="200">
        <f t="shared" si="0"/>
        <v>311.90866999999997</v>
      </c>
      <c r="F14" s="40"/>
      <c r="H14" s="28"/>
      <c r="I14" s="28"/>
      <c r="J14" s="28"/>
      <c r="K14" s="28"/>
      <c r="L14" s="28"/>
      <c r="M14" s="28"/>
      <c r="N14" s="28"/>
    </row>
    <row r="15" spans="1:14" ht="13.5" customHeight="1" x14ac:dyDescent="0.25">
      <c r="A15" s="54" t="s">
        <v>12</v>
      </c>
      <c r="B15" s="362">
        <v>88.055999999999997</v>
      </c>
      <c r="C15" s="362">
        <v>162.89980500000001</v>
      </c>
      <c r="D15" s="85"/>
      <c r="E15" s="200">
        <f t="shared" si="0"/>
        <v>250.955805</v>
      </c>
      <c r="F15" s="40"/>
      <c r="H15" s="28"/>
      <c r="I15" s="28"/>
      <c r="J15" s="28"/>
      <c r="K15" s="28"/>
      <c r="L15" s="28"/>
      <c r="M15" s="28"/>
      <c r="N15" s="28"/>
    </row>
    <row r="16" spans="1:14" ht="13.5" customHeight="1" x14ac:dyDescent="0.25">
      <c r="A16" s="54" t="s">
        <v>13</v>
      </c>
      <c r="B16" s="362">
        <v>85.284999999999997</v>
      </c>
      <c r="C16" s="362">
        <v>233.01232000000002</v>
      </c>
      <c r="D16" s="85"/>
      <c r="E16" s="200">
        <f t="shared" si="0"/>
        <v>318.29732000000001</v>
      </c>
      <c r="F16" s="40"/>
      <c r="H16" s="28"/>
      <c r="I16" s="28"/>
      <c r="J16" s="28"/>
      <c r="K16" s="28"/>
      <c r="L16" s="28"/>
      <c r="M16" s="28"/>
      <c r="N16" s="28"/>
    </row>
    <row r="17" spans="1:14" ht="13.5" customHeight="1" x14ac:dyDescent="0.25">
      <c r="A17" s="245" t="s">
        <v>15</v>
      </c>
      <c r="B17" s="361">
        <f>SUM(B5:B16)</f>
        <v>1162.4390000000001</v>
      </c>
      <c r="C17" s="361">
        <f>SUM(C5:C16)</f>
        <v>2587.4156949999997</v>
      </c>
      <c r="D17" s="361">
        <f>SUM(D5:D16)</f>
        <v>0</v>
      </c>
      <c r="E17" s="361">
        <f>SUM(E5:E16)</f>
        <v>3749.854695</v>
      </c>
      <c r="F17" s="40"/>
      <c r="H17" s="28"/>
      <c r="I17" s="28"/>
      <c r="J17" s="28"/>
      <c r="K17" s="28"/>
      <c r="L17" s="28"/>
      <c r="M17" s="28"/>
      <c r="N17" s="28"/>
    </row>
    <row r="18" spans="1:14" ht="13.5" customHeight="1" x14ac:dyDescent="0.25">
      <c r="A18" s="56"/>
      <c r="B18" s="56"/>
      <c r="C18" s="56"/>
      <c r="D18" s="56"/>
      <c r="E18" s="56"/>
      <c r="F18" s="40"/>
      <c r="H18" s="28"/>
      <c r="I18" s="28"/>
      <c r="J18" s="28"/>
      <c r="K18" s="28"/>
      <c r="L18" s="28"/>
      <c r="M18" s="28"/>
      <c r="N18" s="28"/>
    </row>
    <row r="19" spans="1:14" ht="13.5" customHeight="1" x14ac:dyDescent="0.25">
      <c r="A19" s="56"/>
      <c r="B19" s="56"/>
      <c r="C19" s="56"/>
      <c r="D19" s="56"/>
      <c r="E19" s="56"/>
      <c r="F19" s="40"/>
      <c r="H19" s="28"/>
      <c r="I19" s="28"/>
      <c r="J19" s="28"/>
      <c r="K19" s="28"/>
      <c r="L19" s="28"/>
      <c r="M19" s="28"/>
      <c r="N19" s="28"/>
    </row>
    <row r="20" spans="1:14" ht="13.5" customHeight="1" x14ac:dyDescent="0.25">
      <c r="A20" s="541"/>
      <c r="B20" s="539"/>
      <c r="C20" s="259" t="s">
        <v>35</v>
      </c>
      <c r="D20" s="541"/>
      <c r="E20" s="541"/>
      <c r="F20" s="40"/>
      <c r="H20" s="28"/>
      <c r="I20" s="28"/>
      <c r="J20" s="28"/>
      <c r="K20" s="28"/>
      <c r="L20" s="28"/>
      <c r="M20" s="28"/>
      <c r="N20" s="28"/>
    </row>
    <row r="21" spans="1:14" ht="13.5" customHeight="1" x14ac:dyDescent="0.25">
      <c r="A21" s="243" t="s">
        <v>0</v>
      </c>
      <c r="B21" s="244" t="s">
        <v>325</v>
      </c>
      <c r="C21" s="244" t="s">
        <v>14</v>
      </c>
      <c r="D21" s="244" t="s">
        <v>16</v>
      </c>
      <c r="E21" s="244" t="s">
        <v>15</v>
      </c>
      <c r="F21" s="40"/>
      <c r="H21" s="28"/>
      <c r="I21" s="28"/>
      <c r="J21" s="28"/>
      <c r="K21" s="28"/>
      <c r="L21" s="28"/>
      <c r="M21" s="28"/>
      <c r="N21" s="28"/>
    </row>
    <row r="22" spans="1:14" ht="13.5" customHeight="1" x14ac:dyDescent="0.25">
      <c r="A22" s="54" t="s">
        <v>2</v>
      </c>
      <c r="B22" s="77">
        <v>19137.482999999997</v>
      </c>
      <c r="C22" s="49">
        <v>8794.0433679999933</v>
      </c>
      <c r="D22" s="49"/>
      <c r="E22" s="199">
        <f>+B22+C22+D22</f>
        <v>27931.526367999992</v>
      </c>
      <c r="F22" s="40"/>
      <c r="H22" s="28"/>
      <c r="I22" s="28"/>
      <c r="J22" s="28"/>
      <c r="K22" s="28"/>
      <c r="L22" s="28"/>
      <c r="M22" s="28"/>
      <c r="N22" s="28"/>
    </row>
    <row r="23" spans="1:14" ht="13.5" customHeight="1" x14ac:dyDescent="0.25">
      <c r="A23" s="54" t="s">
        <v>3</v>
      </c>
      <c r="B23" s="49">
        <v>17883.542000000001</v>
      </c>
      <c r="C23" s="49">
        <v>8235.2943400000022</v>
      </c>
      <c r="D23" s="49"/>
      <c r="E23" s="199">
        <f t="shared" ref="E23:E33" si="1">+B23+C23+D23</f>
        <v>26118.836340000002</v>
      </c>
      <c r="F23" s="40"/>
      <c r="H23" s="28"/>
      <c r="I23" s="28"/>
      <c r="J23" s="28"/>
      <c r="K23" s="28"/>
      <c r="L23" s="28"/>
      <c r="M23" s="28"/>
      <c r="N23" s="28"/>
    </row>
    <row r="24" spans="1:14" ht="13.5" customHeight="1" x14ac:dyDescent="0.25">
      <c r="A24" s="54" t="s">
        <v>4</v>
      </c>
      <c r="B24" s="49">
        <v>26552.455000000005</v>
      </c>
      <c r="C24" s="49">
        <v>10536.686721999999</v>
      </c>
      <c r="D24" s="49"/>
      <c r="E24" s="199">
        <f t="shared" si="1"/>
        <v>37089.141722</v>
      </c>
      <c r="F24" s="40"/>
      <c r="H24" s="28"/>
      <c r="I24" s="28"/>
      <c r="J24" s="28"/>
      <c r="K24" s="28"/>
      <c r="L24" s="28"/>
      <c r="M24" s="28"/>
      <c r="N24" s="28"/>
    </row>
    <row r="25" spans="1:14" ht="13.5" customHeight="1" x14ac:dyDescent="0.25">
      <c r="A25" s="54" t="s">
        <v>5</v>
      </c>
      <c r="B25" s="49">
        <v>25909.599000000002</v>
      </c>
      <c r="C25" s="49">
        <v>10332.324817999992</v>
      </c>
      <c r="D25" s="49"/>
      <c r="E25" s="199">
        <f t="shared" si="1"/>
        <v>36241.923817999996</v>
      </c>
      <c r="F25" s="40"/>
      <c r="H25" s="28"/>
      <c r="I25" s="28"/>
      <c r="J25" s="28"/>
      <c r="K25" s="28"/>
      <c r="L25" s="28"/>
      <c r="M25" s="28"/>
      <c r="N25" s="28"/>
    </row>
    <row r="26" spans="1:14" ht="13.5" customHeight="1" x14ac:dyDescent="0.25">
      <c r="A26" s="54" t="s">
        <v>6</v>
      </c>
      <c r="B26" s="49">
        <v>33454.53</v>
      </c>
      <c r="C26" s="49">
        <v>9904.9728970000124</v>
      </c>
      <c r="D26" s="49"/>
      <c r="E26" s="199">
        <f t="shared" si="1"/>
        <v>43359.502897000013</v>
      </c>
      <c r="F26" s="40"/>
    </row>
    <row r="27" spans="1:14" ht="13.5" customHeight="1" x14ac:dyDescent="0.25">
      <c r="A27" s="54" t="s">
        <v>7</v>
      </c>
      <c r="B27" s="49">
        <v>46017.004000000023</v>
      </c>
      <c r="C27" s="49">
        <v>12799.416379999997</v>
      </c>
      <c r="D27" s="49"/>
      <c r="E27" s="199">
        <f t="shared" si="1"/>
        <v>58816.420380000018</v>
      </c>
      <c r="F27" s="40"/>
    </row>
    <row r="28" spans="1:14" ht="13.5" customHeight="1" x14ac:dyDescent="0.25">
      <c r="A28" s="54" t="s">
        <v>8</v>
      </c>
      <c r="B28" s="49">
        <v>48583.075999999994</v>
      </c>
      <c r="C28" s="49">
        <v>14430.194291999993</v>
      </c>
      <c r="D28" s="49"/>
      <c r="E28" s="199">
        <f t="shared" si="1"/>
        <v>63013.270291999987</v>
      </c>
      <c r="F28" s="40"/>
    </row>
    <row r="29" spans="1:14" ht="13.5" customHeight="1" x14ac:dyDescent="0.25">
      <c r="A29" s="54" t="s">
        <v>9</v>
      </c>
      <c r="B29" s="49">
        <v>42065.058000000012</v>
      </c>
      <c r="C29" s="49">
        <v>14401.929738000017</v>
      </c>
      <c r="D29" s="49"/>
      <c r="E29" s="199">
        <f t="shared" si="1"/>
        <v>56466.987738000025</v>
      </c>
      <c r="F29" s="40"/>
    </row>
    <row r="30" spans="1:14" ht="13.5" customHeight="1" x14ac:dyDescent="0.25">
      <c r="A30" s="54" t="s">
        <v>10</v>
      </c>
      <c r="B30" s="49">
        <v>32918.061000000002</v>
      </c>
      <c r="C30" s="49">
        <v>12640.804298000006</v>
      </c>
      <c r="D30" s="49"/>
      <c r="E30" s="199">
        <f t="shared" si="1"/>
        <v>45558.865298000004</v>
      </c>
      <c r="F30" s="40"/>
    </row>
    <row r="31" spans="1:14" ht="13.5" customHeight="1" x14ac:dyDescent="0.25">
      <c r="A31" s="54" t="s">
        <v>11</v>
      </c>
      <c r="B31" s="49">
        <v>29119.470000000005</v>
      </c>
      <c r="C31" s="49">
        <v>11412.960467999999</v>
      </c>
      <c r="D31" s="49"/>
      <c r="E31" s="199">
        <f t="shared" si="1"/>
        <v>40532.430468000006</v>
      </c>
      <c r="F31" s="40"/>
    </row>
    <row r="32" spans="1:14" ht="13.5" customHeight="1" x14ac:dyDescent="0.25">
      <c r="A32" s="54" t="s">
        <v>12</v>
      </c>
      <c r="B32" s="49">
        <v>24227.685000000001</v>
      </c>
      <c r="C32" s="49">
        <v>9597.7847750000037</v>
      </c>
      <c r="D32" s="49"/>
      <c r="E32" s="199">
        <f t="shared" si="1"/>
        <v>33825.469775000005</v>
      </c>
      <c r="F32" s="40"/>
    </row>
    <row r="33" spans="1:6" ht="13.5" customHeight="1" x14ac:dyDescent="0.25">
      <c r="A33" s="54" t="s">
        <v>13</v>
      </c>
      <c r="B33" s="49">
        <v>24323.703000000001</v>
      </c>
      <c r="C33" s="49">
        <v>9394.2782019999941</v>
      </c>
      <c r="D33" s="49"/>
      <c r="E33" s="199">
        <f t="shared" si="1"/>
        <v>33717.981201999995</v>
      </c>
      <c r="F33" s="40"/>
    </row>
    <row r="34" spans="1:6" ht="13.5" customHeight="1" x14ac:dyDescent="0.25">
      <c r="A34" s="245" t="s">
        <v>15</v>
      </c>
      <c r="B34" s="200">
        <f>+SUM(B22:B33)</f>
        <v>370191.66600000003</v>
      </c>
      <c r="C34" s="200">
        <f>+SUM(C22:C33)</f>
        <v>132480.69029800003</v>
      </c>
      <c r="D34" s="200">
        <f>+SUM(D22:D33)</f>
        <v>0</v>
      </c>
      <c r="E34" s="200">
        <f>+SUM(E22:E33)</f>
        <v>502672.35629800009</v>
      </c>
      <c r="F34" s="40"/>
    </row>
    <row r="35" spans="1:6" ht="13.5" customHeight="1" x14ac:dyDescent="0.25">
      <c r="A35" s="86"/>
      <c r="B35" s="87"/>
      <c r="C35" s="88"/>
      <c r="D35" s="40"/>
      <c r="E35" s="40"/>
      <c r="F35" s="40"/>
    </row>
    <row r="36" spans="1:6" ht="13.5" customHeight="1" x14ac:dyDescent="0.25">
      <c r="A36" s="89" t="s">
        <v>17</v>
      </c>
      <c r="B36" s="12"/>
      <c r="C36" s="12"/>
      <c r="D36" s="12"/>
      <c r="E36" s="12"/>
      <c r="F36" s="12"/>
    </row>
    <row r="37" spans="1:6" ht="13.5" customHeight="1" x14ac:dyDescent="0.25">
      <c r="A37" s="90" t="s">
        <v>20</v>
      </c>
      <c r="B37" s="12"/>
      <c r="C37" s="12"/>
      <c r="D37" s="12"/>
      <c r="E37" s="12"/>
      <c r="F37" s="12"/>
    </row>
    <row r="38" spans="1:6" ht="13.5" customHeight="1" x14ac:dyDescent="0.25">
      <c r="A38" s="90" t="s">
        <v>21</v>
      </c>
      <c r="B38" s="12"/>
      <c r="C38" s="12"/>
      <c r="D38" s="12"/>
      <c r="E38" s="12"/>
      <c r="F38" s="12"/>
    </row>
    <row r="39" spans="1:6" ht="13.5" customHeight="1" x14ac:dyDescent="0.25">
      <c r="A39" s="90"/>
      <c r="B39" s="12"/>
      <c r="C39" s="12"/>
      <c r="D39" s="12"/>
      <c r="E39" s="12"/>
      <c r="F39" s="12"/>
    </row>
    <row r="40" spans="1:6" ht="13.5" customHeight="1" x14ac:dyDescent="0.25">
      <c r="A40" s="91"/>
      <c r="B40" s="12"/>
      <c r="C40" s="12"/>
      <c r="D40" s="12"/>
      <c r="E40" s="12"/>
      <c r="F40" s="12"/>
    </row>
    <row r="41" spans="1:6" x14ac:dyDescent="0.25">
      <c r="A41" s="12"/>
      <c r="B41" s="12"/>
      <c r="C41" s="12"/>
      <c r="D41" s="12"/>
      <c r="E41" s="12"/>
      <c r="F41" s="12"/>
    </row>
    <row r="42" spans="1:6" x14ac:dyDescent="0.25">
      <c r="A42" s="12"/>
      <c r="B42" s="12"/>
      <c r="C42" s="12"/>
      <c r="D42" s="12"/>
      <c r="E42" s="12"/>
      <c r="F42" s="12"/>
    </row>
  </sheetData>
  <phoneticPr fontId="12" type="noConversion"/>
  <pageMargins left="0.75" right="0.75" top="1" bottom="1" header="0" footer="0"/>
  <pageSetup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56"/>
  <dimension ref="A1:N26"/>
  <sheetViews>
    <sheetView zoomScaleNormal="100" workbookViewId="0">
      <selection activeCell="M39" sqref="M39"/>
    </sheetView>
  </sheetViews>
  <sheetFormatPr baseColWidth="10" defaultRowHeight="13.5" x14ac:dyDescent="0.25"/>
  <cols>
    <col min="1" max="1" width="19.42578125" style="8" customWidth="1"/>
    <col min="2" max="2" width="13.85546875" style="8" customWidth="1"/>
    <col min="3" max="3" width="15.42578125" style="8" customWidth="1"/>
    <col min="4" max="4" width="16.28515625" style="8" customWidth="1"/>
    <col min="5" max="5" width="19.5703125" style="8" customWidth="1"/>
    <col min="6" max="16384" width="11.42578125" style="8"/>
  </cols>
  <sheetData>
    <row r="1" spans="1:14" ht="13.5" customHeight="1" x14ac:dyDescent="0.25">
      <c r="A1" s="70" t="s">
        <v>481</v>
      </c>
      <c r="B1" s="20"/>
      <c r="C1" s="20"/>
      <c r="D1" s="20"/>
      <c r="E1" s="20"/>
      <c r="F1" s="12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F2" s="12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56"/>
      <c r="B3" s="56"/>
      <c r="C3" s="56"/>
      <c r="D3" s="56"/>
      <c r="E3" s="56"/>
      <c r="F3" s="40"/>
      <c r="H3" s="28"/>
      <c r="I3" s="28"/>
      <c r="J3" s="28"/>
      <c r="K3" s="28"/>
      <c r="L3" s="28"/>
      <c r="M3" s="28"/>
      <c r="N3" s="28"/>
    </row>
    <row r="4" spans="1:14" ht="13.5" customHeight="1" x14ac:dyDescent="0.25">
      <c r="A4" s="541"/>
      <c r="B4" s="539"/>
      <c r="C4" s="259" t="s">
        <v>408</v>
      </c>
      <c r="D4" s="541"/>
      <c r="E4" s="541"/>
      <c r="F4" s="40"/>
      <c r="H4" s="28"/>
      <c r="I4" s="28"/>
      <c r="J4" s="28"/>
      <c r="K4" s="28"/>
      <c r="L4" s="28"/>
      <c r="M4" s="28"/>
      <c r="N4" s="28"/>
    </row>
    <row r="5" spans="1:14" ht="13.5" customHeight="1" x14ac:dyDescent="0.25">
      <c r="A5" s="243" t="s">
        <v>0</v>
      </c>
      <c r="B5" s="244" t="s">
        <v>325</v>
      </c>
      <c r="C5" s="244" t="s">
        <v>14</v>
      </c>
      <c r="D5" s="244" t="s">
        <v>16</v>
      </c>
      <c r="E5" s="244" t="s">
        <v>15</v>
      </c>
      <c r="F5" s="40"/>
      <c r="H5" s="28"/>
      <c r="I5" s="28"/>
      <c r="J5" s="28"/>
      <c r="K5" s="28"/>
      <c r="L5" s="28"/>
      <c r="M5" s="28"/>
      <c r="N5" s="28"/>
    </row>
    <row r="6" spans="1:14" ht="13.5" customHeight="1" x14ac:dyDescent="0.25">
      <c r="A6" s="54" t="s">
        <v>2</v>
      </c>
      <c r="B6" s="77">
        <v>54123.035299999967</v>
      </c>
      <c r="C6" s="77">
        <v>29049.447038000013</v>
      </c>
      <c r="D6" s="77">
        <f>'42_2'!D22+'42_2'!D5+'42_1'!D22+'42_1'!D5+'41'!D22+'41'!D5+'40'!D22+'40'!D5+'39'!D22+'39'!D5+'37'!D22+'37'!D5+'38'!D22+'38'!D5+'36'!D22+'36'!D5</f>
        <v>0</v>
      </c>
      <c r="E6" s="199">
        <f>+B6+C6+D6</f>
        <v>83172.482337999973</v>
      </c>
      <c r="F6" s="40"/>
      <c r="H6" s="28"/>
      <c r="I6" s="28"/>
      <c r="J6" s="28"/>
      <c r="K6" s="28"/>
      <c r="L6" s="28"/>
      <c r="M6" s="28"/>
      <c r="N6" s="28"/>
    </row>
    <row r="7" spans="1:14" ht="13.5" customHeight="1" x14ac:dyDescent="0.25">
      <c r="A7" s="54" t="s">
        <v>3</v>
      </c>
      <c r="B7" s="77">
        <v>52148.216749999956</v>
      </c>
      <c r="C7" s="77">
        <v>34924.117906999956</v>
      </c>
      <c r="D7" s="77">
        <f>'42_2'!D23+'42_2'!D6+'42_1'!D23+'42_1'!D6+'41'!D23+'41'!D6+'40'!D23+'40'!D6+'39'!D23+'39'!D6+'37'!D23+'37'!D6+'38'!D23+'38'!D6+'36'!D23+'36'!D6</f>
        <v>0</v>
      </c>
      <c r="E7" s="199">
        <f t="shared" ref="E7:E17" si="0">+B7+C7+D7</f>
        <v>87072.334656999912</v>
      </c>
      <c r="F7" s="40"/>
      <c r="H7" s="28"/>
      <c r="I7" s="28"/>
      <c r="J7" s="28"/>
      <c r="K7" s="28"/>
      <c r="L7" s="28"/>
      <c r="M7" s="28"/>
      <c r="N7" s="28"/>
    </row>
    <row r="8" spans="1:14" ht="13.5" customHeight="1" x14ac:dyDescent="0.25">
      <c r="A8" s="54" t="s">
        <v>4</v>
      </c>
      <c r="B8" s="77">
        <v>67620.192659999972</v>
      </c>
      <c r="C8" s="77">
        <v>41441.112266999982</v>
      </c>
      <c r="D8" s="77">
        <f>'42_2'!D24+'42_2'!D7+'42_1'!D24+'42_1'!D7+'41'!D24+'41'!D7+'40'!D24+'40'!D7+'39'!D24+'39'!D7+'37'!D24+'37'!D7+'38'!D24+'38'!D7+'36'!D24+'36'!D7</f>
        <v>0</v>
      </c>
      <c r="E8" s="199">
        <f t="shared" si="0"/>
        <v>109061.30492699996</v>
      </c>
      <c r="F8" s="40"/>
      <c r="H8" s="28"/>
      <c r="I8" s="28"/>
      <c r="J8" s="28"/>
      <c r="K8" s="28"/>
      <c r="L8" s="28"/>
      <c r="M8" s="28"/>
      <c r="N8" s="28"/>
    </row>
    <row r="9" spans="1:14" ht="13.5" customHeight="1" x14ac:dyDescent="0.25">
      <c r="A9" s="54" t="s">
        <v>5</v>
      </c>
      <c r="B9" s="77">
        <v>65480.875009999989</v>
      </c>
      <c r="C9" s="77">
        <v>35768.817427999966</v>
      </c>
      <c r="D9" s="77">
        <f>'42_2'!D25+'42_2'!D8+'42_1'!D25+'42_1'!D8+'41'!D25+'41'!D8+'40'!D25+'40'!D8+'39'!D25+'39'!D8+'37'!D25+'37'!D8+'38'!D25+'38'!D8+'36'!D25+'36'!D8</f>
        <v>0</v>
      </c>
      <c r="E9" s="199">
        <f t="shared" si="0"/>
        <v>101249.69243799995</v>
      </c>
      <c r="F9" s="40"/>
      <c r="H9" s="28"/>
      <c r="I9" s="28"/>
      <c r="J9" s="28"/>
      <c r="K9" s="28"/>
      <c r="L9" s="28"/>
      <c r="M9" s="28"/>
      <c r="N9" s="28"/>
    </row>
    <row r="10" spans="1:14" ht="13.5" customHeight="1" x14ac:dyDescent="0.25">
      <c r="A10" s="54" t="s">
        <v>6</v>
      </c>
      <c r="B10" s="77">
        <v>77204.703899999979</v>
      </c>
      <c r="C10" s="77">
        <v>32338.80472500002</v>
      </c>
      <c r="D10" s="77">
        <f>'42_2'!D26+'42_2'!D9+'42_1'!D26+'42_1'!D9+'41'!D26+'41'!D9+'40'!D26+'40'!D9+'39'!D26+'39'!D9+'37'!D26+'37'!D9+'38'!D26+'38'!D9+'36'!D26+'36'!D9</f>
        <v>0</v>
      </c>
      <c r="E10" s="199">
        <f t="shared" si="0"/>
        <v>109543.508625</v>
      </c>
      <c r="F10" s="40"/>
    </row>
    <row r="11" spans="1:14" ht="13.5" customHeight="1" x14ac:dyDescent="0.25">
      <c r="A11" s="54" t="s">
        <v>7</v>
      </c>
      <c r="B11" s="77">
        <v>96233.763099999909</v>
      </c>
      <c r="C11" s="77">
        <v>38254.662189999959</v>
      </c>
      <c r="D11" s="77">
        <f>'42_2'!D27+'42_2'!D10+'42_1'!D27+'42_1'!D10+'41'!D27+'41'!D10+'40'!D27+'40'!D10+'39'!D27+'39'!D10+'37'!D27+'37'!D10+'38'!D27+'38'!D10+'36'!D27+'36'!D10</f>
        <v>0</v>
      </c>
      <c r="E11" s="199">
        <f t="shared" si="0"/>
        <v>134488.42528999987</v>
      </c>
      <c r="F11" s="40"/>
    </row>
    <row r="12" spans="1:14" ht="13.5" customHeight="1" x14ac:dyDescent="0.25">
      <c r="A12" s="54" t="s">
        <v>8</v>
      </c>
      <c r="B12" s="77">
        <v>102025.32832000004</v>
      </c>
      <c r="C12" s="77">
        <v>39692.164667000034</v>
      </c>
      <c r="D12" s="77">
        <f>'42_2'!D28+'42_2'!D11+'42_1'!D28+'42_1'!D11+'41'!D28+'41'!D11+'40'!D28+'40'!D11+'39'!D28+'39'!D11+'37'!D28+'37'!D11+'38'!D28+'38'!D11+'36'!D28+'36'!D11</f>
        <v>0</v>
      </c>
      <c r="E12" s="199">
        <f t="shared" si="0"/>
        <v>141717.49298700009</v>
      </c>
      <c r="F12" s="40"/>
    </row>
    <row r="13" spans="1:14" ht="13.5" customHeight="1" x14ac:dyDescent="0.25">
      <c r="A13" s="54" t="s">
        <v>9</v>
      </c>
      <c r="B13" s="77">
        <v>95087.186989999944</v>
      </c>
      <c r="C13" s="77">
        <v>39702.348344000005</v>
      </c>
      <c r="D13" s="77">
        <f>'42_2'!D29+'42_2'!D12+'42_1'!D29+'42_1'!D12+'41'!D29+'41'!D12+'40'!D29+'40'!D12+'39'!D29+'39'!D12+'37'!D29+'37'!D12+'38'!D29+'38'!D12+'36'!D29+'36'!D12</f>
        <v>0</v>
      </c>
      <c r="E13" s="199">
        <f t="shared" si="0"/>
        <v>134789.53533399996</v>
      </c>
      <c r="F13" s="40"/>
    </row>
    <row r="14" spans="1:14" ht="13.5" customHeight="1" x14ac:dyDescent="0.25">
      <c r="A14" s="54" t="s">
        <v>10</v>
      </c>
      <c r="B14" s="77">
        <v>80751.791250000038</v>
      </c>
      <c r="C14" s="77">
        <v>35611.496130000029</v>
      </c>
      <c r="D14" s="77">
        <f>'42_2'!D30+'42_2'!D13+'42_1'!D30+'42_1'!D13+'41'!D30+'41'!D13+'40'!D30+'40'!D13+'39'!D30+'39'!D13+'37'!D30+'37'!D13+'38'!D30+'38'!D13+'36'!D30+'36'!D13</f>
        <v>0</v>
      </c>
      <c r="E14" s="199">
        <f t="shared" si="0"/>
        <v>116363.28738000007</v>
      </c>
      <c r="F14" s="40"/>
    </row>
    <row r="15" spans="1:14" ht="13.5" customHeight="1" x14ac:dyDescent="0.25">
      <c r="A15" s="54" t="s">
        <v>11</v>
      </c>
      <c r="B15" s="77">
        <v>73189.204599999968</v>
      </c>
      <c r="C15" s="77">
        <v>34717.085229000026</v>
      </c>
      <c r="D15" s="77">
        <f>'42_2'!D31+'42_2'!D14+'42_1'!D31+'42_1'!D14+'41'!D31+'41'!D14+'40'!D31+'40'!D14+'39'!D31+'39'!D14+'37'!D31+'37'!D14+'38'!D31+'38'!D14+'36'!D31+'36'!D14</f>
        <v>0</v>
      </c>
      <c r="E15" s="199">
        <f t="shared" si="0"/>
        <v>107906.28982899999</v>
      </c>
      <c r="F15" s="40"/>
    </row>
    <row r="16" spans="1:14" ht="13.5" customHeight="1" x14ac:dyDescent="0.25">
      <c r="A16" s="54" t="s">
        <v>12</v>
      </c>
      <c r="B16" s="77">
        <v>62800.569489999973</v>
      </c>
      <c r="C16" s="77">
        <v>29837.591052999993</v>
      </c>
      <c r="D16" s="77">
        <f>'42_2'!D32+'42_2'!D15+'42_1'!D32+'42_1'!D15+'41'!D32+'41'!D15+'40'!D32+'40'!D15+'39'!D32+'39'!D15+'37'!D32+'37'!D15+'38'!D32+'38'!D15+'36'!D32+'36'!D15</f>
        <v>0</v>
      </c>
      <c r="E16" s="199">
        <f t="shared" si="0"/>
        <v>92638.160542999962</v>
      </c>
      <c r="F16" s="40"/>
    </row>
    <row r="17" spans="1:6" ht="13.5" customHeight="1" x14ac:dyDescent="0.25">
      <c r="A17" s="54" t="s">
        <v>13</v>
      </c>
      <c r="B17" s="77">
        <v>65032.444069999932</v>
      </c>
      <c r="C17" s="77">
        <v>29612.895069999991</v>
      </c>
      <c r="D17" s="77">
        <f>'42_2'!D33+'42_2'!D16+'42_1'!D33+'42_1'!D16+'41'!D33+'41'!D16+'40'!D33+'40'!D16+'39'!D33+'39'!D16+'37'!D33+'37'!D16+'38'!D33+'38'!D16+'36'!D33+'36'!D16</f>
        <v>0</v>
      </c>
      <c r="E17" s="199">
        <f t="shared" si="0"/>
        <v>94645.339139999924</v>
      </c>
      <c r="F17" s="40"/>
    </row>
    <row r="18" spans="1:6" ht="13.5" customHeight="1" x14ac:dyDescent="0.25">
      <c r="A18" s="245" t="s">
        <v>15</v>
      </c>
      <c r="B18" s="200">
        <f>+SUM(B6:B17)</f>
        <v>891697.31143999973</v>
      </c>
      <c r="C18" s="200">
        <f>+SUM(C6:C17)</f>
        <v>420950.54204800003</v>
      </c>
      <c r="D18" s="200">
        <f>+SUM(D6:D17)</f>
        <v>0</v>
      </c>
      <c r="E18" s="200">
        <f>+SUM(E6:E17)</f>
        <v>1312647.8534879994</v>
      </c>
      <c r="F18" s="40"/>
    </row>
    <row r="19" spans="1:6" ht="13.5" customHeight="1" x14ac:dyDescent="0.25">
      <c r="A19" s="86"/>
      <c r="B19" s="87"/>
      <c r="C19" s="88"/>
      <c r="D19" s="40"/>
      <c r="E19" s="40"/>
      <c r="F19" s="40"/>
    </row>
    <row r="20" spans="1:6" ht="13.5" customHeight="1" x14ac:dyDescent="0.25">
      <c r="A20" s="89" t="s">
        <v>17</v>
      </c>
      <c r="B20" s="12"/>
      <c r="C20" s="12"/>
      <c r="D20" s="12"/>
      <c r="E20" s="12"/>
      <c r="F20" s="12"/>
    </row>
    <row r="21" spans="1:6" ht="13.5" customHeight="1" x14ac:dyDescent="0.25">
      <c r="A21" s="90" t="s">
        <v>20</v>
      </c>
      <c r="B21" s="12"/>
      <c r="C21" s="12"/>
      <c r="D21" s="12"/>
      <c r="E21" s="12"/>
      <c r="F21" s="12"/>
    </row>
    <row r="22" spans="1:6" ht="13.5" customHeight="1" x14ac:dyDescent="0.25">
      <c r="A22" s="90" t="s">
        <v>21</v>
      </c>
      <c r="B22" s="12"/>
      <c r="C22" s="12"/>
      <c r="D22" s="12"/>
      <c r="E22" s="12"/>
      <c r="F22" s="12"/>
    </row>
    <row r="23" spans="1:6" ht="13.5" customHeight="1" x14ac:dyDescent="0.25">
      <c r="A23" s="90"/>
      <c r="B23" s="12"/>
      <c r="C23" s="12"/>
      <c r="D23" s="12"/>
      <c r="E23" s="12"/>
      <c r="F23" s="12"/>
    </row>
    <row r="24" spans="1:6" ht="13.5" customHeight="1" x14ac:dyDescent="0.25">
      <c r="A24" s="91"/>
      <c r="B24" s="12"/>
      <c r="C24" s="12"/>
      <c r="D24" s="12"/>
      <c r="E24" s="12"/>
      <c r="F24" s="12"/>
    </row>
    <row r="25" spans="1:6" x14ac:dyDescent="0.25">
      <c r="A25" s="12"/>
      <c r="B25" s="12"/>
      <c r="C25" s="12"/>
      <c r="D25" s="12"/>
      <c r="E25" s="12"/>
      <c r="F25" s="12"/>
    </row>
    <row r="26" spans="1:6" x14ac:dyDescent="0.25">
      <c r="A26" s="12"/>
      <c r="B26" s="12"/>
      <c r="C26" s="12"/>
      <c r="D26" s="12"/>
      <c r="E26" s="12"/>
      <c r="F26" s="12"/>
    </row>
  </sheetData>
  <pageMargins left="0.75" right="0.75" top="1" bottom="1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E36"/>
  <sheetViews>
    <sheetView zoomScale="90" zoomScaleNormal="90" workbookViewId="0">
      <selection activeCell="M39" sqref="M39"/>
    </sheetView>
  </sheetViews>
  <sheetFormatPr baseColWidth="10" defaultRowHeight="13.5" x14ac:dyDescent="0.25"/>
  <cols>
    <col min="1" max="1" width="21.42578125" style="8" customWidth="1"/>
    <col min="2" max="3" width="19.42578125" style="8" customWidth="1"/>
    <col min="4" max="4" width="17.85546875" style="8" customWidth="1"/>
    <col min="5" max="5" width="16.85546875" style="8" bestFit="1" customWidth="1"/>
    <col min="6" max="16384" width="11.42578125" style="8"/>
  </cols>
  <sheetData>
    <row r="1" spans="1:5" x14ac:dyDescent="0.25">
      <c r="A1" s="9"/>
      <c r="B1" s="9"/>
      <c r="C1" s="9"/>
      <c r="D1" s="9"/>
      <c r="E1" s="9"/>
    </row>
    <row r="2" spans="1:5" x14ac:dyDescent="0.25">
      <c r="A2" s="9"/>
      <c r="B2" s="9"/>
      <c r="C2" s="9"/>
      <c r="D2" s="9"/>
      <c r="E2" s="9"/>
    </row>
    <row r="3" spans="1:5" x14ac:dyDescent="0.25">
      <c r="A3" s="9"/>
      <c r="B3" s="9"/>
      <c r="C3" s="9"/>
      <c r="D3" s="9"/>
      <c r="E3" s="9"/>
    </row>
    <row r="4" spans="1:5" x14ac:dyDescent="0.25">
      <c r="A4" s="9"/>
      <c r="B4" s="9"/>
      <c r="C4" s="9"/>
      <c r="D4" s="9"/>
      <c r="E4" s="9"/>
    </row>
    <row r="5" spans="1:5" x14ac:dyDescent="0.25">
      <c r="A5" s="11" t="s">
        <v>467</v>
      </c>
      <c r="B5" s="9"/>
      <c r="C5" s="9"/>
      <c r="D5" s="9"/>
      <c r="E5" s="9"/>
    </row>
    <row r="6" spans="1:5" x14ac:dyDescent="0.25">
      <c r="A6" s="263"/>
      <c r="B6" s="264" t="s">
        <v>71</v>
      </c>
      <c r="C6" s="265"/>
      <c r="D6" s="266"/>
      <c r="E6" s="267" t="s">
        <v>57</v>
      </c>
    </row>
    <row r="7" spans="1:5" x14ac:dyDescent="0.25">
      <c r="A7" s="268"/>
      <c r="B7" s="267" t="s">
        <v>68</v>
      </c>
      <c r="C7" s="267" t="s">
        <v>69</v>
      </c>
      <c r="D7" s="267" t="s">
        <v>22</v>
      </c>
      <c r="E7" s="269" t="s">
        <v>72</v>
      </c>
    </row>
    <row r="8" spans="1:5" x14ac:dyDescent="0.25">
      <c r="A8" s="205" t="s">
        <v>73</v>
      </c>
      <c r="B8" s="61"/>
      <c r="C8" s="61">
        <v>1230231.3810000001</v>
      </c>
      <c r="D8" s="61">
        <f>+B8+C8</f>
        <v>1230231.3810000001</v>
      </c>
      <c r="E8" s="61">
        <v>0</v>
      </c>
    </row>
    <row r="9" spans="1:5" x14ac:dyDescent="0.25">
      <c r="A9" s="205" t="s">
        <v>74</v>
      </c>
      <c r="B9" s="61"/>
      <c r="C9" s="61">
        <v>874031.73499999999</v>
      </c>
      <c r="D9" s="61">
        <f>+B9+C9</f>
        <v>874031.73499999999</v>
      </c>
      <c r="E9" s="61">
        <v>0</v>
      </c>
    </row>
    <row r="10" spans="1:5" x14ac:dyDescent="0.25">
      <c r="A10" s="205" t="s">
        <v>75</v>
      </c>
      <c r="B10" s="61"/>
      <c r="C10" s="61">
        <v>1271684.3840000001</v>
      </c>
      <c r="D10" s="61">
        <f>+B10+C10</f>
        <v>1271684.3840000001</v>
      </c>
      <c r="E10" s="61">
        <v>0</v>
      </c>
    </row>
    <row r="11" spans="1:5" x14ac:dyDescent="0.25">
      <c r="A11" s="205" t="s">
        <v>76</v>
      </c>
      <c r="B11" s="61"/>
      <c r="C11" s="61">
        <v>1075567.4239999999</v>
      </c>
      <c r="D11" s="61">
        <f>+B11+C11</f>
        <v>1075567.4239999999</v>
      </c>
      <c r="E11" s="61">
        <v>0</v>
      </c>
    </row>
    <row r="12" spans="1:5" x14ac:dyDescent="0.25">
      <c r="A12" s="273" t="s">
        <v>15</v>
      </c>
      <c r="B12" s="399">
        <f>SUM(B8:B11)</f>
        <v>0</v>
      </c>
      <c r="C12" s="399">
        <f>SUM(C8:C11)</f>
        <v>4451514.9239999996</v>
      </c>
      <c r="D12" s="399">
        <f>+B12+C12</f>
        <v>4451514.9239999996</v>
      </c>
      <c r="E12" s="217">
        <v>0</v>
      </c>
    </row>
    <row r="13" spans="1:5" x14ac:dyDescent="0.25">
      <c r="A13" s="9"/>
      <c r="B13" s="9"/>
      <c r="C13" s="9"/>
      <c r="D13" s="9"/>
      <c r="E13" s="9"/>
    </row>
    <row r="14" spans="1:5" x14ac:dyDescent="0.25">
      <c r="A14" s="11" t="s">
        <v>468</v>
      </c>
      <c r="B14" s="9"/>
      <c r="C14" s="9"/>
      <c r="D14" s="9"/>
      <c r="E14" s="9"/>
    </row>
    <row r="15" spans="1:5" x14ac:dyDescent="0.25">
      <c r="A15" s="263"/>
      <c r="B15" s="264"/>
      <c r="C15" s="265"/>
      <c r="D15" s="266"/>
      <c r="E15" s="267" t="s">
        <v>57</v>
      </c>
    </row>
    <row r="16" spans="1:5" x14ac:dyDescent="0.25">
      <c r="A16" s="270"/>
      <c r="B16" s="271" t="s">
        <v>68</v>
      </c>
      <c r="C16" s="267" t="s">
        <v>69</v>
      </c>
      <c r="D16" s="272" t="s">
        <v>22</v>
      </c>
      <c r="E16" s="269" t="s">
        <v>72</v>
      </c>
    </row>
    <row r="17" spans="1:5" x14ac:dyDescent="0.25">
      <c r="A17" s="205" t="s">
        <v>73</v>
      </c>
      <c r="B17" s="61"/>
      <c r="C17" s="61">
        <v>1414631.2</v>
      </c>
      <c r="D17" s="61">
        <f>+B17+C17</f>
        <v>1414631.2</v>
      </c>
      <c r="E17" s="217">
        <v>0</v>
      </c>
    </row>
    <row r="18" spans="1:5" x14ac:dyDescent="0.25">
      <c r="A18" s="205" t="s">
        <v>74</v>
      </c>
      <c r="B18" s="61"/>
      <c r="C18" s="61">
        <v>609472.95000000007</v>
      </c>
      <c r="D18" s="61">
        <f>+B18+C18</f>
        <v>609472.95000000007</v>
      </c>
      <c r="E18" s="217">
        <v>0</v>
      </c>
    </row>
    <row r="19" spans="1:5" x14ac:dyDescent="0.25">
      <c r="A19" s="205" t="s">
        <v>75</v>
      </c>
      <c r="B19" s="61">
        <v>1071.336</v>
      </c>
      <c r="C19" s="61">
        <v>532071.36499999999</v>
      </c>
      <c r="D19" s="61">
        <f>+B19+C19</f>
        <v>533142.701</v>
      </c>
      <c r="E19" s="217">
        <v>0</v>
      </c>
    </row>
    <row r="20" spans="1:5" x14ac:dyDescent="0.25">
      <c r="A20" s="205" t="s">
        <v>76</v>
      </c>
      <c r="B20" s="61">
        <v>13690.348</v>
      </c>
      <c r="C20" s="61">
        <v>1464451.0349999999</v>
      </c>
      <c r="D20" s="61">
        <f>+B20+C20</f>
        <v>1478141.3829999999</v>
      </c>
      <c r="E20" s="217">
        <v>0</v>
      </c>
    </row>
    <row r="21" spans="1:5" x14ac:dyDescent="0.25">
      <c r="A21" s="273" t="s">
        <v>15</v>
      </c>
      <c r="B21" s="227">
        <f>SUM(B17:B20)</f>
        <v>14761.683999999999</v>
      </c>
      <c r="C21" s="399">
        <f>SUM(C17:C20)</f>
        <v>4020626.55</v>
      </c>
      <c r="D21" s="399">
        <f>+B21+C21</f>
        <v>4035388.2339999997</v>
      </c>
      <c r="E21" s="217">
        <v>0</v>
      </c>
    </row>
    <row r="22" spans="1:5" x14ac:dyDescent="0.25">
      <c r="A22" s="9"/>
      <c r="B22" s="143"/>
      <c r="C22" s="143"/>
      <c r="D22" s="143"/>
      <c r="E22" s="143"/>
    </row>
    <row r="23" spans="1:5" x14ac:dyDescent="0.25">
      <c r="A23" s="11" t="s">
        <v>469</v>
      </c>
      <c r="B23" s="143"/>
      <c r="C23" s="143"/>
      <c r="D23" s="143"/>
      <c r="E23" s="143"/>
    </row>
    <row r="24" spans="1:5" x14ac:dyDescent="0.25">
      <c r="A24" s="263"/>
      <c r="B24" s="264" t="s">
        <v>71</v>
      </c>
      <c r="C24" s="265"/>
      <c r="D24" s="266"/>
      <c r="E24" s="267" t="s">
        <v>57</v>
      </c>
    </row>
    <row r="25" spans="1:5" x14ac:dyDescent="0.25">
      <c r="A25" s="268"/>
      <c r="B25" s="274" t="s">
        <v>68</v>
      </c>
      <c r="C25" s="271" t="s">
        <v>69</v>
      </c>
      <c r="D25" s="272" t="s">
        <v>22</v>
      </c>
      <c r="E25" s="269" t="s">
        <v>72</v>
      </c>
    </row>
    <row r="26" spans="1:5" x14ac:dyDescent="0.25">
      <c r="A26" s="205" t="s">
        <v>73</v>
      </c>
      <c r="B26" s="206">
        <v>42593.794000000002</v>
      </c>
      <c r="C26" s="206">
        <v>44550.616000000002</v>
      </c>
      <c r="D26" s="61">
        <f>C26+B26</f>
        <v>87144.41</v>
      </c>
      <c r="E26" s="217">
        <v>428588</v>
      </c>
    </row>
    <row r="27" spans="1:5" x14ac:dyDescent="0.25">
      <c r="A27" s="205" t="s">
        <v>74</v>
      </c>
      <c r="B27" s="206"/>
      <c r="C27" s="206"/>
      <c r="D27" s="61">
        <f>C27+B27</f>
        <v>0</v>
      </c>
      <c r="E27" s="217">
        <v>331444</v>
      </c>
    </row>
    <row r="28" spans="1:5" x14ac:dyDescent="0.25">
      <c r="A28" s="205" t="s">
        <v>75</v>
      </c>
      <c r="B28" s="206"/>
      <c r="C28" s="206"/>
      <c r="D28" s="61">
        <f>C28+B28</f>
        <v>0</v>
      </c>
      <c r="E28" s="217">
        <v>279975</v>
      </c>
    </row>
    <row r="29" spans="1:5" x14ac:dyDescent="0.25">
      <c r="A29" s="205" t="s">
        <v>76</v>
      </c>
      <c r="B29" s="206">
        <v>11066</v>
      </c>
      <c r="C29" s="206">
        <v>7377</v>
      </c>
      <c r="D29" s="61">
        <f>C29+B29</f>
        <v>18443</v>
      </c>
      <c r="E29" s="217">
        <v>321468</v>
      </c>
    </row>
    <row r="30" spans="1:5" x14ac:dyDescent="0.25">
      <c r="A30" s="273" t="s">
        <v>15</v>
      </c>
      <c r="B30" s="400">
        <f>SUM(B26:B29)</f>
        <v>53659.794000000002</v>
      </c>
      <c r="C30" s="400">
        <f>SUM(C26:C29)</f>
        <v>51927.616000000002</v>
      </c>
      <c r="D30" s="401">
        <f>SUM(D26:D29)</f>
        <v>105587.41</v>
      </c>
      <c r="E30" s="401">
        <f>SUM(E26:E29)</f>
        <v>1361475</v>
      </c>
    </row>
    <row r="31" spans="1:5" x14ac:dyDescent="0.25">
      <c r="A31" s="2"/>
      <c r="B31" s="2"/>
      <c r="C31" s="2"/>
      <c r="D31" s="2"/>
      <c r="E31" s="2"/>
    </row>
    <row r="32" spans="1:5" x14ac:dyDescent="0.25">
      <c r="A32" s="1" t="s">
        <v>323</v>
      </c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8"/>
      <c r="B34" s="28"/>
      <c r="C34" s="28"/>
      <c r="D34" s="135"/>
      <c r="E34" s="633"/>
    </row>
    <row r="36" spans="1:5" x14ac:dyDescent="0.25">
      <c r="D36" s="634"/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46">
    <pageSetUpPr fitToPage="1"/>
  </sheetPr>
  <dimension ref="A1:E25"/>
  <sheetViews>
    <sheetView zoomScale="80" zoomScaleNormal="80" workbookViewId="0">
      <selection activeCell="M39" sqref="M39"/>
    </sheetView>
  </sheetViews>
  <sheetFormatPr baseColWidth="10" defaultRowHeight="13.5" x14ac:dyDescent="0.25"/>
  <cols>
    <col min="1" max="1" width="17.5703125" style="8" customWidth="1"/>
    <col min="2" max="2" width="14.42578125" style="8" bestFit="1" customWidth="1"/>
    <col min="3" max="3" width="16.42578125" style="8" customWidth="1"/>
    <col min="4" max="4" width="13.5703125" style="8" bestFit="1" customWidth="1"/>
    <col min="5" max="16384" width="11.42578125" style="8"/>
  </cols>
  <sheetData>
    <row r="1" spans="1:3" x14ac:dyDescent="0.25">
      <c r="A1" s="80" t="s">
        <v>474</v>
      </c>
    </row>
    <row r="3" spans="1:3" x14ac:dyDescent="0.25">
      <c r="A3" s="80" t="s">
        <v>38</v>
      </c>
    </row>
    <row r="5" spans="1:3" x14ac:dyDescent="0.25">
      <c r="A5" s="247"/>
      <c r="B5" s="248" t="s">
        <v>39</v>
      </c>
      <c r="C5" s="249"/>
    </row>
    <row r="6" spans="1:3" ht="21" customHeight="1" x14ac:dyDescent="0.25">
      <c r="A6" s="250" t="s">
        <v>0</v>
      </c>
      <c r="B6" s="251" t="s">
        <v>214</v>
      </c>
      <c r="C6" s="251" t="s">
        <v>15</v>
      </c>
    </row>
    <row r="7" spans="1:3" s="4" customFormat="1" ht="13.5" customHeight="1" x14ac:dyDescent="0.2">
      <c r="A7" s="225" t="s">
        <v>40</v>
      </c>
      <c r="B7" s="363">
        <f>'44'!J5</f>
        <v>0</v>
      </c>
      <c r="C7" s="364">
        <f t="shared" ref="C7:C18" si="0">SUM(B7:B7)</f>
        <v>0</v>
      </c>
    </row>
    <row r="8" spans="1:3" s="4" customFormat="1" ht="13.5" customHeight="1" x14ac:dyDescent="0.2">
      <c r="A8" s="225" t="s">
        <v>41</v>
      </c>
      <c r="B8" s="363">
        <f>'44'!J6</f>
        <v>0</v>
      </c>
      <c r="C8" s="364">
        <f t="shared" si="0"/>
        <v>0</v>
      </c>
    </row>
    <row r="9" spans="1:3" s="4" customFormat="1" ht="13.5" customHeight="1" x14ac:dyDescent="0.2">
      <c r="A9" s="225" t="s">
        <v>42</v>
      </c>
      <c r="B9" s="363">
        <f>'44'!J7</f>
        <v>0</v>
      </c>
      <c r="C9" s="364">
        <f t="shared" si="0"/>
        <v>0</v>
      </c>
    </row>
    <row r="10" spans="1:3" s="4" customFormat="1" ht="13.5" customHeight="1" x14ac:dyDescent="0.2">
      <c r="A10" s="225" t="s">
        <v>43</v>
      </c>
      <c r="B10" s="363">
        <f>'44'!J8</f>
        <v>0</v>
      </c>
      <c r="C10" s="364">
        <f t="shared" si="0"/>
        <v>0</v>
      </c>
    </row>
    <row r="11" spans="1:3" s="4" customFormat="1" ht="13.5" customHeight="1" x14ac:dyDescent="0.2">
      <c r="A11" s="225" t="s">
        <v>44</v>
      </c>
      <c r="B11" s="363">
        <f>'44'!J9</f>
        <v>0</v>
      </c>
      <c r="C11" s="364">
        <f t="shared" si="0"/>
        <v>0</v>
      </c>
    </row>
    <row r="12" spans="1:3" s="4" customFormat="1" ht="13.5" customHeight="1" x14ac:dyDescent="0.2">
      <c r="A12" s="225" t="s">
        <v>45</v>
      </c>
      <c r="B12" s="363">
        <f>'44'!J10</f>
        <v>0</v>
      </c>
      <c r="C12" s="364">
        <f t="shared" si="0"/>
        <v>0</v>
      </c>
    </row>
    <row r="13" spans="1:3" s="4" customFormat="1" ht="13.5" customHeight="1" x14ac:dyDescent="0.2">
      <c r="A13" s="225" t="s">
        <v>46</v>
      </c>
      <c r="B13" s="363">
        <f>'44'!J11</f>
        <v>0</v>
      </c>
      <c r="C13" s="365">
        <f t="shared" si="0"/>
        <v>0</v>
      </c>
    </row>
    <row r="14" spans="1:3" s="4" customFormat="1" ht="13.5" customHeight="1" x14ac:dyDescent="0.2">
      <c r="A14" s="225" t="s">
        <v>47</v>
      </c>
      <c r="B14" s="363">
        <f>'44'!J12</f>
        <v>0</v>
      </c>
      <c r="C14" s="364">
        <f t="shared" si="0"/>
        <v>0</v>
      </c>
    </row>
    <row r="15" spans="1:3" s="4" customFormat="1" ht="13.5" customHeight="1" x14ac:dyDescent="0.2">
      <c r="A15" s="225" t="s">
        <v>48</v>
      </c>
      <c r="B15" s="363">
        <f>'44'!J13</f>
        <v>0</v>
      </c>
      <c r="C15" s="364">
        <f t="shared" si="0"/>
        <v>0</v>
      </c>
    </row>
    <row r="16" spans="1:3" s="4" customFormat="1" ht="13.5" customHeight="1" x14ac:dyDescent="0.2">
      <c r="A16" s="76" t="s">
        <v>49</v>
      </c>
      <c r="B16" s="363">
        <f>'44'!J14</f>
        <v>0</v>
      </c>
      <c r="C16" s="364">
        <f t="shared" si="0"/>
        <v>0</v>
      </c>
    </row>
    <row r="17" spans="1:5" s="4" customFormat="1" ht="13.5" customHeight="1" x14ac:dyDescent="0.2">
      <c r="A17" s="76" t="s">
        <v>50</v>
      </c>
      <c r="B17" s="363">
        <f>'44'!J15</f>
        <v>0</v>
      </c>
      <c r="C17" s="364">
        <f t="shared" si="0"/>
        <v>0</v>
      </c>
    </row>
    <row r="18" spans="1:5" s="4" customFormat="1" ht="13.5" customHeight="1" x14ac:dyDescent="0.2">
      <c r="A18" s="76" t="s">
        <v>51</v>
      </c>
      <c r="B18" s="363">
        <f>'44'!J16</f>
        <v>0</v>
      </c>
      <c r="C18" s="364">
        <f t="shared" si="0"/>
        <v>0</v>
      </c>
    </row>
    <row r="19" spans="1:5" ht="13.5" customHeight="1" x14ac:dyDescent="0.25">
      <c r="A19" s="246" t="s">
        <v>15</v>
      </c>
      <c r="B19" s="459">
        <f>SUM(B7:B18)</f>
        <v>0</v>
      </c>
      <c r="C19" s="460">
        <f>SUM(C7:C18)</f>
        <v>0</v>
      </c>
      <c r="E19" s="34"/>
    </row>
    <row r="20" spans="1:5" x14ac:dyDescent="0.25">
      <c r="C20" s="70"/>
      <c r="D20" s="34"/>
      <c r="E20" s="34"/>
    </row>
    <row r="21" spans="1:5" x14ac:dyDescent="0.25">
      <c r="A21" s="3"/>
      <c r="B21" s="4"/>
    </row>
    <row r="22" spans="1:5" x14ac:dyDescent="0.25">
      <c r="A22" s="3" t="s">
        <v>52</v>
      </c>
      <c r="B22" s="4"/>
    </row>
    <row r="23" spans="1:5" x14ac:dyDescent="0.25">
      <c r="A23" s="3" t="s">
        <v>99</v>
      </c>
      <c r="B23" s="4"/>
    </row>
    <row r="24" spans="1:5" x14ac:dyDescent="0.25">
      <c r="A24" s="3" t="s">
        <v>100</v>
      </c>
      <c r="B24" s="4"/>
    </row>
    <row r="25" spans="1:5" x14ac:dyDescent="0.25">
      <c r="B25" s="4"/>
    </row>
  </sheetData>
  <phoneticPr fontId="0" type="noConversion"/>
  <printOptions horizontalCentered="1"/>
  <pageMargins left="1.1811023622047245" right="1.1811023622047245" top="1.1811023622047245" bottom="1" header="0" footer="0"/>
  <pageSetup scale="88" orientation="portrait" r:id="rId1"/>
  <headerFooter alignWithMargins="0">
    <oddFooter>&amp;C43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47">
    <pageSetUpPr fitToPage="1"/>
  </sheetPr>
  <dimension ref="A1:J65505"/>
  <sheetViews>
    <sheetView zoomScale="80" zoomScaleNormal="80" workbookViewId="0">
      <selection activeCell="M39" sqref="M39"/>
    </sheetView>
  </sheetViews>
  <sheetFormatPr baseColWidth="10" defaultRowHeight="13.5" x14ac:dyDescent="0.2"/>
  <cols>
    <col min="1" max="1" width="13.42578125" style="4" customWidth="1"/>
    <col min="2" max="5" width="13" style="4" customWidth="1"/>
    <col min="6" max="6" width="15" style="4" bestFit="1" customWidth="1"/>
    <col min="7" max="7" width="16.7109375" style="4" customWidth="1"/>
    <col min="8" max="8" width="14" style="4" customWidth="1"/>
    <col min="9" max="9" width="14.5703125" style="4" customWidth="1"/>
    <col min="10" max="10" width="19.7109375" style="4" customWidth="1"/>
    <col min="11" max="16384" width="11.42578125" style="4"/>
  </cols>
  <sheetData>
    <row r="1" spans="1:10" x14ac:dyDescent="0.2">
      <c r="A1" s="51" t="s">
        <v>480</v>
      </c>
      <c r="B1" s="52"/>
      <c r="C1" s="52"/>
      <c r="D1" s="52"/>
      <c r="E1" s="52"/>
      <c r="F1" s="52"/>
      <c r="G1" s="52"/>
      <c r="I1" s="52"/>
      <c r="J1" s="52"/>
    </row>
    <row r="2" spans="1:10" x14ac:dyDescent="0.2">
      <c r="A2" s="51"/>
      <c r="B2" s="52"/>
      <c r="C2" s="52"/>
      <c r="D2" s="52"/>
      <c r="E2" s="52"/>
      <c r="F2" s="52"/>
      <c r="G2" s="52"/>
      <c r="I2" s="52"/>
      <c r="J2" s="52"/>
    </row>
    <row r="3" spans="1:10" x14ac:dyDescent="0.2">
      <c r="A3" s="252"/>
      <c r="B3" s="253"/>
      <c r="C3" s="253"/>
      <c r="D3" s="254" t="s">
        <v>206</v>
      </c>
      <c r="E3" s="254"/>
      <c r="F3" s="254"/>
      <c r="G3" s="253"/>
      <c r="H3" s="253"/>
      <c r="I3" s="253"/>
      <c r="J3" s="255"/>
    </row>
    <row r="4" spans="1:10" ht="25.5" x14ac:dyDescent="0.2">
      <c r="A4" s="243" t="s">
        <v>0</v>
      </c>
      <c r="B4" s="244" t="s">
        <v>28</v>
      </c>
      <c r="C4" s="244" t="s">
        <v>30</v>
      </c>
      <c r="D4" s="244" t="s">
        <v>27</v>
      </c>
      <c r="E4" s="244" t="s">
        <v>29</v>
      </c>
      <c r="F4" s="244" t="s">
        <v>459</v>
      </c>
      <c r="G4" s="244" t="s">
        <v>460</v>
      </c>
      <c r="H4" s="244" t="s">
        <v>461</v>
      </c>
      <c r="I4" s="244" t="s">
        <v>462</v>
      </c>
      <c r="J4" s="244" t="s">
        <v>22</v>
      </c>
    </row>
    <row r="5" spans="1:10" ht="13.5" customHeight="1" x14ac:dyDescent="0.2">
      <c r="A5" s="54" t="s">
        <v>2</v>
      </c>
      <c r="B5" s="614">
        <v>0</v>
      </c>
      <c r="C5" s="614">
        <v>0</v>
      </c>
      <c r="D5" s="614">
        <v>0</v>
      </c>
      <c r="E5" s="614">
        <v>0</v>
      </c>
      <c r="F5" s="614">
        <v>0</v>
      </c>
      <c r="G5" s="614">
        <v>0</v>
      </c>
      <c r="H5" s="614">
        <v>0</v>
      </c>
      <c r="I5" s="614">
        <v>0</v>
      </c>
      <c r="J5" s="200">
        <f>+SUM(B5:I5)</f>
        <v>0</v>
      </c>
    </row>
    <row r="6" spans="1:10" ht="13.5" customHeight="1" x14ac:dyDescent="0.2">
      <c r="A6" s="54" t="s">
        <v>3</v>
      </c>
      <c r="B6" s="614">
        <v>0</v>
      </c>
      <c r="C6" s="614">
        <v>0</v>
      </c>
      <c r="D6" s="614">
        <v>0</v>
      </c>
      <c r="E6" s="614">
        <v>0</v>
      </c>
      <c r="F6" s="614">
        <v>0</v>
      </c>
      <c r="G6" s="614">
        <v>0</v>
      </c>
      <c r="H6" s="614">
        <v>0</v>
      </c>
      <c r="I6" s="614">
        <v>0</v>
      </c>
      <c r="J6" s="200">
        <f t="shared" ref="J6:J17" si="0">+SUM(B6:I6)</f>
        <v>0</v>
      </c>
    </row>
    <row r="7" spans="1:10" ht="13.5" customHeight="1" x14ac:dyDescent="0.2">
      <c r="A7" s="54" t="s">
        <v>4</v>
      </c>
      <c r="B7" s="614">
        <v>0</v>
      </c>
      <c r="C7" s="614">
        <v>0</v>
      </c>
      <c r="D7" s="614">
        <v>0</v>
      </c>
      <c r="E7" s="614">
        <v>0</v>
      </c>
      <c r="F7" s="614">
        <v>0</v>
      </c>
      <c r="G7" s="614">
        <v>0</v>
      </c>
      <c r="H7" s="614">
        <v>0</v>
      </c>
      <c r="I7" s="614">
        <v>0</v>
      </c>
      <c r="J7" s="200">
        <f t="shared" si="0"/>
        <v>0</v>
      </c>
    </row>
    <row r="8" spans="1:10" ht="13.5" customHeight="1" x14ac:dyDescent="0.2">
      <c r="A8" s="54" t="s">
        <v>5</v>
      </c>
      <c r="B8" s="614">
        <v>0</v>
      </c>
      <c r="C8" s="614">
        <v>0</v>
      </c>
      <c r="D8" s="614">
        <v>0</v>
      </c>
      <c r="E8" s="614">
        <v>0</v>
      </c>
      <c r="F8" s="614">
        <v>0</v>
      </c>
      <c r="G8" s="614">
        <v>0</v>
      </c>
      <c r="H8" s="614">
        <v>0</v>
      </c>
      <c r="I8" s="614">
        <v>0</v>
      </c>
      <c r="J8" s="200">
        <f t="shared" si="0"/>
        <v>0</v>
      </c>
    </row>
    <row r="9" spans="1:10" ht="13.5" customHeight="1" x14ac:dyDescent="0.2">
      <c r="A9" s="54" t="s">
        <v>6</v>
      </c>
      <c r="B9" s="614">
        <v>0</v>
      </c>
      <c r="C9" s="614">
        <v>0</v>
      </c>
      <c r="D9" s="614">
        <v>0</v>
      </c>
      <c r="E9" s="614">
        <v>0</v>
      </c>
      <c r="F9" s="614">
        <v>0</v>
      </c>
      <c r="G9" s="614">
        <v>0</v>
      </c>
      <c r="H9" s="614">
        <v>0</v>
      </c>
      <c r="I9" s="614">
        <v>0</v>
      </c>
      <c r="J9" s="200">
        <f t="shared" si="0"/>
        <v>0</v>
      </c>
    </row>
    <row r="10" spans="1:10" ht="13.5" customHeight="1" x14ac:dyDescent="0.2">
      <c r="A10" s="54" t="s">
        <v>7</v>
      </c>
      <c r="B10" s="614">
        <v>0</v>
      </c>
      <c r="C10" s="614">
        <v>0</v>
      </c>
      <c r="D10" s="614">
        <v>0</v>
      </c>
      <c r="E10" s="614">
        <v>0</v>
      </c>
      <c r="F10" s="614">
        <v>0</v>
      </c>
      <c r="G10" s="614">
        <v>0</v>
      </c>
      <c r="H10" s="614">
        <v>0</v>
      </c>
      <c r="I10" s="614">
        <v>0</v>
      </c>
      <c r="J10" s="200">
        <f t="shared" si="0"/>
        <v>0</v>
      </c>
    </row>
    <row r="11" spans="1:10" ht="13.5" customHeight="1" x14ac:dyDescent="0.2">
      <c r="A11" s="54" t="s">
        <v>8</v>
      </c>
      <c r="B11" s="614">
        <v>0</v>
      </c>
      <c r="C11" s="614">
        <v>0</v>
      </c>
      <c r="D11" s="614">
        <v>0</v>
      </c>
      <c r="E11" s="614">
        <v>0</v>
      </c>
      <c r="F11" s="614">
        <v>0</v>
      </c>
      <c r="G11" s="614">
        <v>0</v>
      </c>
      <c r="H11" s="614">
        <v>0</v>
      </c>
      <c r="I11" s="614">
        <v>0</v>
      </c>
      <c r="J11" s="200">
        <f t="shared" si="0"/>
        <v>0</v>
      </c>
    </row>
    <row r="12" spans="1:10" ht="13.5" customHeight="1" x14ac:dyDescent="0.2">
      <c r="A12" s="54" t="s">
        <v>9</v>
      </c>
      <c r="B12" s="614">
        <v>0</v>
      </c>
      <c r="C12" s="614">
        <v>0</v>
      </c>
      <c r="D12" s="614">
        <v>0</v>
      </c>
      <c r="E12" s="614">
        <v>0</v>
      </c>
      <c r="F12" s="614">
        <v>0</v>
      </c>
      <c r="G12" s="614">
        <v>0</v>
      </c>
      <c r="H12" s="614">
        <v>0</v>
      </c>
      <c r="I12" s="614">
        <v>0</v>
      </c>
      <c r="J12" s="200">
        <f t="shared" si="0"/>
        <v>0</v>
      </c>
    </row>
    <row r="13" spans="1:10" ht="13.5" customHeight="1" x14ac:dyDescent="0.2">
      <c r="A13" s="54" t="s">
        <v>10</v>
      </c>
      <c r="B13" s="614">
        <v>0</v>
      </c>
      <c r="C13" s="614">
        <v>0</v>
      </c>
      <c r="D13" s="614">
        <v>0</v>
      </c>
      <c r="E13" s="614">
        <v>0</v>
      </c>
      <c r="F13" s="614">
        <v>0</v>
      </c>
      <c r="G13" s="614">
        <v>0</v>
      </c>
      <c r="H13" s="614">
        <v>0</v>
      </c>
      <c r="I13" s="614">
        <v>0</v>
      </c>
      <c r="J13" s="200">
        <f t="shared" si="0"/>
        <v>0</v>
      </c>
    </row>
    <row r="14" spans="1:10" ht="13.5" customHeight="1" x14ac:dyDescent="0.2">
      <c r="A14" s="54" t="s">
        <v>11</v>
      </c>
      <c r="B14" s="614">
        <v>0</v>
      </c>
      <c r="C14" s="614">
        <v>0</v>
      </c>
      <c r="D14" s="614">
        <v>0</v>
      </c>
      <c r="E14" s="614">
        <v>0</v>
      </c>
      <c r="F14" s="614">
        <v>0</v>
      </c>
      <c r="G14" s="614">
        <v>0</v>
      </c>
      <c r="H14" s="614">
        <v>0</v>
      </c>
      <c r="I14" s="614">
        <v>0</v>
      </c>
      <c r="J14" s="200">
        <f t="shared" si="0"/>
        <v>0</v>
      </c>
    </row>
    <row r="15" spans="1:10" ht="13.5" customHeight="1" x14ac:dyDescent="0.2">
      <c r="A15" s="54" t="s">
        <v>12</v>
      </c>
      <c r="B15" s="614">
        <v>0</v>
      </c>
      <c r="C15" s="615">
        <v>0</v>
      </c>
      <c r="D15" s="614">
        <v>0</v>
      </c>
      <c r="E15" s="614">
        <v>0</v>
      </c>
      <c r="F15" s="614">
        <v>0</v>
      </c>
      <c r="G15" s="614">
        <v>0</v>
      </c>
      <c r="H15" s="614">
        <v>0</v>
      </c>
      <c r="I15" s="614">
        <v>0</v>
      </c>
      <c r="J15" s="200">
        <f t="shared" si="0"/>
        <v>0</v>
      </c>
    </row>
    <row r="16" spans="1:10" ht="13.5" customHeight="1" x14ac:dyDescent="0.2">
      <c r="A16" s="54" t="s">
        <v>13</v>
      </c>
      <c r="B16" s="614">
        <v>0</v>
      </c>
      <c r="C16" s="614">
        <v>0</v>
      </c>
      <c r="D16" s="614">
        <v>0</v>
      </c>
      <c r="E16" s="614">
        <v>0</v>
      </c>
      <c r="F16" s="614">
        <v>0</v>
      </c>
      <c r="G16" s="614">
        <v>0</v>
      </c>
      <c r="H16" s="614">
        <v>0</v>
      </c>
      <c r="I16" s="614">
        <v>0</v>
      </c>
      <c r="J16" s="200">
        <f t="shared" si="0"/>
        <v>0</v>
      </c>
    </row>
    <row r="17" spans="1:10" ht="13.5" customHeight="1" x14ac:dyDescent="0.2">
      <c r="A17" s="245" t="s">
        <v>15</v>
      </c>
      <c r="B17" s="461">
        <f>SUM(B5:B16)</f>
        <v>0</v>
      </c>
      <c r="C17" s="461">
        <f t="shared" ref="C17:I17" si="1">SUM(C5:C16)</f>
        <v>0</v>
      </c>
      <c r="D17" s="461">
        <f t="shared" si="1"/>
        <v>0</v>
      </c>
      <c r="E17" s="461">
        <f t="shared" si="1"/>
        <v>0</v>
      </c>
      <c r="F17" s="461">
        <f t="shared" si="1"/>
        <v>0</v>
      </c>
      <c r="G17" s="461">
        <f t="shared" si="1"/>
        <v>0</v>
      </c>
      <c r="H17" s="461">
        <f t="shared" si="1"/>
        <v>0</v>
      </c>
      <c r="I17" s="461">
        <f t="shared" si="1"/>
        <v>0</v>
      </c>
      <c r="J17" s="461">
        <f t="shared" si="0"/>
        <v>0</v>
      </c>
    </row>
    <row r="18" spans="1:10" ht="13.5" customHeight="1" x14ac:dyDescent="0.2">
      <c r="A18" s="55"/>
      <c r="B18" s="55"/>
      <c r="C18" s="55"/>
      <c r="D18" s="55"/>
      <c r="E18" s="55"/>
      <c r="F18" s="55"/>
      <c r="G18" s="55"/>
      <c r="I18" s="52"/>
      <c r="J18" s="55"/>
    </row>
    <row r="19" spans="1:10" ht="13.5" customHeight="1" x14ac:dyDescent="0.2">
      <c r="A19" s="56"/>
      <c r="B19" s="56"/>
      <c r="C19" s="56"/>
      <c r="D19" s="56"/>
      <c r="E19" s="56"/>
      <c r="F19" s="56"/>
      <c r="G19" s="56"/>
      <c r="I19" s="56"/>
      <c r="J19" s="56"/>
    </row>
    <row r="20" spans="1:10" ht="17.25" customHeight="1" x14ac:dyDescent="0.2">
      <c r="A20" s="56"/>
      <c r="B20" s="56"/>
      <c r="C20" s="56"/>
      <c r="D20" s="56"/>
      <c r="E20" s="56"/>
      <c r="F20" s="56"/>
      <c r="G20" s="56"/>
      <c r="I20" s="56"/>
      <c r="J20" s="56"/>
    </row>
    <row r="21" spans="1:10" ht="13.5" customHeight="1" x14ac:dyDescent="0.2">
      <c r="A21" s="82"/>
      <c r="B21" s="66"/>
      <c r="D21" s="56"/>
      <c r="E21" s="56"/>
      <c r="F21" s="56"/>
      <c r="G21" s="56"/>
      <c r="I21" s="56"/>
      <c r="J21" s="56"/>
    </row>
    <row r="22" spans="1:10" ht="13.5" customHeight="1" x14ac:dyDescent="0.2">
      <c r="B22" s="66"/>
    </row>
    <row r="23" spans="1:10" ht="13.5" customHeight="1" x14ac:dyDescent="0.2">
      <c r="B23" s="66"/>
    </row>
    <row r="24" spans="1:10" ht="13.5" customHeight="1" x14ac:dyDescent="0.2">
      <c r="B24" s="66"/>
    </row>
    <row r="25" spans="1:10" ht="13.5" customHeight="1" x14ac:dyDescent="0.2">
      <c r="B25" s="66"/>
    </row>
    <row r="26" spans="1:10" ht="13.5" customHeight="1" x14ac:dyDescent="0.2"/>
    <row r="27" spans="1:10" ht="13.5" customHeight="1" x14ac:dyDescent="0.2"/>
    <row r="28" spans="1:10" ht="13.5" customHeight="1" x14ac:dyDescent="0.2"/>
    <row r="65505" spans="9:9" x14ac:dyDescent="0.2">
      <c r="I65505" s="616"/>
    </row>
  </sheetData>
  <phoneticPr fontId="0" type="noConversion"/>
  <printOptions horizontalCentered="1"/>
  <pageMargins left="1.1811023622047245" right="1.1811023622047245" top="1.1811023622047245" bottom="1" header="0" footer="0"/>
  <pageSetup scale="74" orientation="portrait" r:id="rId1"/>
  <headerFooter alignWithMargins="0">
    <oddFooter xml:space="preserve">&amp;C
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D7564-7F6B-4938-BD19-FA3B399C3CAD}">
  <sheetPr>
    <pageSetUpPr fitToPage="1"/>
  </sheetPr>
  <dimension ref="A1:P18"/>
  <sheetViews>
    <sheetView zoomScale="90" zoomScaleNormal="90" workbookViewId="0">
      <selection activeCell="M39" sqref="M39"/>
    </sheetView>
  </sheetViews>
  <sheetFormatPr baseColWidth="10" defaultRowHeight="13.5" x14ac:dyDescent="0.25"/>
  <cols>
    <col min="1" max="1" width="13.42578125" style="8" customWidth="1"/>
    <col min="2" max="5" width="13" style="8" customWidth="1"/>
    <col min="6" max="6" width="11.85546875" style="8" customWidth="1"/>
    <col min="7" max="7" width="11" style="8" customWidth="1"/>
    <col min="8" max="8" width="14.28515625" style="8" customWidth="1"/>
    <col min="9" max="16384" width="11.42578125" style="8"/>
  </cols>
  <sheetData>
    <row r="1" spans="1:16" x14ac:dyDescent="0.25">
      <c r="A1" s="81" t="s">
        <v>479</v>
      </c>
      <c r="B1" s="47"/>
      <c r="C1" s="47"/>
      <c r="D1" s="47"/>
      <c r="E1" s="47"/>
      <c r="F1" s="47"/>
      <c r="G1" s="47"/>
      <c r="H1" s="47"/>
      <c r="I1" s="4"/>
    </row>
    <row r="2" spans="1:16" x14ac:dyDescent="0.25">
      <c r="A2" s="81"/>
      <c r="B2" s="47"/>
      <c r="C2" s="47"/>
      <c r="D2" s="47"/>
      <c r="E2" s="47"/>
      <c r="F2" s="47"/>
      <c r="G2" s="47"/>
      <c r="H2" s="47"/>
      <c r="I2" s="4"/>
    </row>
    <row r="3" spans="1:16" x14ac:dyDescent="0.25">
      <c r="A3" s="252"/>
      <c r="B3" s="253"/>
      <c r="C3" s="253"/>
      <c r="D3" s="254" t="s">
        <v>37</v>
      </c>
      <c r="E3" s="254"/>
      <c r="F3" s="254"/>
      <c r="G3" s="253"/>
      <c r="H3" s="253"/>
      <c r="I3" s="253"/>
      <c r="J3" s="255"/>
    </row>
    <row r="4" spans="1:16" ht="13.5" customHeight="1" x14ac:dyDescent="0.25">
      <c r="A4" s="243" t="s">
        <v>0</v>
      </c>
      <c r="B4" s="244" t="s">
        <v>28</v>
      </c>
      <c r="C4" s="244" t="s">
        <v>30</v>
      </c>
      <c r="D4" s="244" t="s">
        <v>27</v>
      </c>
      <c r="E4" s="244" t="s">
        <v>29</v>
      </c>
      <c r="F4" s="244" t="s">
        <v>459</v>
      </c>
      <c r="G4" s="244" t="s">
        <v>460</v>
      </c>
      <c r="H4" s="244" t="s">
        <v>461</v>
      </c>
      <c r="I4" s="244" t="s">
        <v>462</v>
      </c>
      <c r="J4" s="244" t="s">
        <v>22</v>
      </c>
      <c r="K4" s="20"/>
      <c r="L4" s="20"/>
      <c r="M4" s="20"/>
      <c r="N4" s="20"/>
      <c r="O4" s="20"/>
      <c r="P4" s="20"/>
    </row>
    <row r="5" spans="1:16" ht="13.5" customHeight="1" x14ac:dyDescent="0.25">
      <c r="A5" s="54" t="s">
        <v>2</v>
      </c>
      <c r="B5" s="614">
        <v>0</v>
      </c>
      <c r="C5" s="614">
        <v>0</v>
      </c>
      <c r="D5" s="614">
        <v>0</v>
      </c>
      <c r="E5" s="614">
        <v>0</v>
      </c>
      <c r="F5" s="614">
        <v>0</v>
      </c>
      <c r="G5" s="614">
        <v>0</v>
      </c>
      <c r="H5" s="614">
        <v>0</v>
      </c>
      <c r="I5" s="614">
        <v>0</v>
      </c>
      <c r="J5" s="200">
        <f>+SUM(B5:I5)</f>
        <v>0</v>
      </c>
      <c r="K5" s="20"/>
      <c r="L5" s="20"/>
      <c r="M5" s="20"/>
      <c r="N5" s="20"/>
      <c r="O5" s="20"/>
      <c r="P5" s="20"/>
    </row>
    <row r="6" spans="1:16" ht="13.5" customHeight="1" x14ac:dyDescent="0.25">
      <c r="A6" s="54" t="s">
        <v>3</v>
      </c>
      <c r="B6" s="614">
        <v>0</v>
      </c>
      <c r="C6" s="614">
        <v>0</v>
      </c>
      <c r="D6" s="614">
        <v>0</v>
      </c>
      <c r="E6" s="614">
        <v>0</v>
      </c>
      <c r="F6" s="614">
        <v>0</v>
      </c>
      <c r="G6" s="614">
        <v>0</v>
      </c>
      <c r="H6" s="614">
        <v>0</v>
      </c>
      <c r="I6" s="614">
        <v>0</v>
      </c>
      <c r="J6" s="200">
        <f t="shared" ref="J6:J17" si="0">+SUM(B6:I6)</f>
        <v>0</v>
      </c>
      <c r="K6" s="20"/>
      <c r="L6" s="20"/>
      <c r="M6" s="20"/>
      <c r="N6" s="20"/>
      <c r="O6" s="20"/>
      <c r="P6" s="20"/>
    </row>
    <row r="7" spans="1:16" ht="13.5" customHeight="1" x14ac:dyDescent="0.25">
      <c r="A7" s="54" t="s">
        <v>4</v>
      </c>
      <c r="B7" s="614">
        <v>0</v>
      </c>
      <c r="C7" s="614">
        <v>0</v>
      </c>
      <c r="D7" s="614">
        <v>0</v>
      </c>
      <c r="E7" s="614">
        <v>0</v>
      </c>
      <c r="F7" s="614">
        <v>0</v>
      </c>
      <c r="G7" s="614">
        <v>0</v>
      </c>
      <c r="H7" s="614">
        <v>0</v>
      </c>
      <c r="I7" s="614">
        <v>0</v>
      </c>
      <c r="J7" s="200">
        <f t="shared" si="0"/>
        <v>0</v>
      </c>
      <c r="K7" s="20"/>
      <c r="L7" s="20"/>
      <c r="M7" s="20"/>
      <c r="N7" s="20"/>
      <c r="O7" s="20"/>
      <c r="P7" s="20"/>
    </row>
    <row r="8" spans="1:16" ht="13.5" customHeight="1" x14ac:dyDescent="0.25">
      <c r="A8" s="54" t="s">
        <v>5</v>
      </c>
      <c r="B8" s="614">
        <v>0</v>
      </c>
      <c r="C8" s="614">
        <v>0</v>
      </c>
      <c r="D8" s="614">
        <v>0</v>
      </c>
      <c r="E8" s="614">
        <v>0</v>
      </c>
      <c r="F8" s="614">
        <v>0</v>
      </c>
      <c r="G8" s="614">
        <v>0</v>
      </c>
      <c r="H8" s="614">
        <v>0</v>
      </c>
      <c r="I8" s="614">
        <v>0</v>
      </c>
      <c r="J8" s="200">
        <f t="shared" si="0"/>
        <v>0</v>
      </c>
      <c r="K8" s="20"/>
      <c r="L8" s="20"/>
      <c r="M8" s="20"/>
      <c r="N8" s="20"/>
      <c r="O8" s="20"/>
      <c r="P8" s="20"/>
    </row>
    <row r="9" spans="1:16" ht="13.5" customHeight="1" x14ac:dyDescent="0.25">
      <c r="A9" s="54" t="s">
        <v>6</v>
      </c>
      <c r="B9" s="614">
        <v>0</v>
      </c>
      <c r="C9" s="614">
        <v>0</v>
      </c>
      <c r="D9" s="614">
        <v>0</v>
      </c>
      <c r="E9" s="614">
        <v>0</v>
      </c>
      <c r="F9" s="614">
        <v>0</v>
      </c>
      <c r="G9" s="614">
        <v>0</v>
      </c>
      <c r="H9" s="614">
        <v>0</v>
      </c>
      <c r="I9" s="614">
        <v>0</v>
      </c>
      <c r="J9" s="200">
        <f t="shared" si="0"/>
        <v>0</v>
      </c>
      <c r="K9" s="20"/>
      <c r="L9" s="20"/>
      <c r="M9" s="20"/>
      <c r="N9" s="20"/>
      <c r="O9" s="20"/>
      <c r="P9" s="20"/>
    </row>
    <row r="10" spans="1:16" ht="13.5" customHeight="1" x14ac:dyDescent="0.25">
      <c r="A10" s="54" t="s">
        <v>7</v>
      </c>
      <c r="B10" s="614">
        <v>0</v>
      </c>
      <c r="C10" s="614">
        <v>0</v>
      </c>
      <c r="D10" s="614">
        <v>0</v>
      </c>
      <c r="E10" s="614">
        <v>0</v>
      </c>
      <c r="F10" s="614">
        <v>0</v>
      </c>
      <c r="G10" s="614">
        <v>0</v>
      </c>
      <c r="H10" s="614">
        <v>0</v>
      </c>
      <c r="I10" s="614">
        <v>0</v>
      </c>
      <c r="J10" s="200">
        <f t="shared" si="0"/>
        <v>0</v>
      </c>
      <c r="K10" s="20"/>
      <c r="L10" s="20"/>
      <c r="M10" s="20"/>
      <c r="N10" s="20"/>
      <c r="O10" s="20"/>
      <c r="P10" s="20"/>
    </row>
    <row r="11" spans="1:16" ht="13.5" customHeight="1" x14ac:dyDescent="0.25">
      <c r="A11" s="54" t="s">
        <v>8</v>
      </c>
      <c r="B11" s="614">
        <v>0</v>
      </c>
      <c r="C11" s="614">
        <v>0</v>
      </c>
      <c r="D11" s="614">
        <v>0</v>
      </c>
      <c r="E11" s="614">
        <v>0</v>
      </c>
      <c r="F11" s="614">
        <v>0</v>
      </c>
      <c r="G11" s="614">
        <v>0</v>
      </c>
      <c r="H11" s="614">
        <v>0</v>
      </c>
      <c r="I11" s="614">
        <v>0</v>
      </c>
      <c r="J11" s="200">
        <f t="shared" si="0"/>
        <v>0</v>
      </c>
      <c r="K11" s="20"/>
      <c r="L11" s="20"/>
      <c r="M11" s="20"/>
      <c r="N11" s="20"/>
      <c r="O11" s="20"/>
      <c r="P11" s="20"/>
    </row>
    <row r="12" spans="1:16" ht="13.5" customHeight="1" x14ac:dyDescent="0.25">
      <c r="A12" s="54" t="s">
        <v>9</v>
      </c>
      <c r="B12" s="614">
        <v>0</v>
      </c>
      <c r="C12" s="614">
        <v>0</v>
      </c>
      <c r="D12" s="614">
        <v>0</v>
      </c>
      <c r="E12" s="614">
        <v>0</v>
      </c>
      <c r="F12" s="614">
        <v>0</v>
      </c>
      <c r="G12" s="614">
        <v>0</v>
      </c>
      <c r="H12" s="614">
        <v>0</v>
      </c>
      <c r="I12" s="614">
        <v>0</v>
      </c>
      <c r="J12" s="200">
        <f t="shared" si="0"/>
        <v>0</v>
      </c>
      <c r="K12" s="20"/>
      <c r="L12" s="20"/>
      <c r="M12" s="20"/>
      <c r="N12" s="20"/>
      <c r="O12" s="20"/>
      <c r="P12" s="20"/>
    </row>
    <row r="13" spans="1:16" ht="13.5" customHeight="1" x14ac:dyDescent="0.25">
      <c r="A13" s="54" t="s">
        <v>10</v>
      </c>
      <c r="B13" s="614">
        <v>0</v>
      </c>
      <c r="C13" s="614">
        <v>0</v>
      </c>
      <c r="D13" s="614">
        <v>0</v>
      </c>
      <c r="E13" s="614">
        <v>0</v>
      </c>
      <c r="F13" s="614">
        <v>0</v>
      </c>
      <c r="G13" s="614">
        <v>0</v>
      </c>
      <c r="H13" s="614">
        <v>0</v>
      </c>
      <c r="I13" s="614">
        <v>0</v>
      </c>
      <c r="J13" s="200">
        <f t="shared" si="0"/>
        <v>0</v>
      </c>
      <c r="K13" s="20"/>
      <c r="L13" s="20"/>
      <c r="M13" s="20"/>
      <c r="N13" s="20"/>
      <c r="O13" s="20"/>
      <c r="P13" s="20"/>
    </row>
    <row r="14" spans="1:16" ht="13.5" customHeight="1" x14ac:dyDescent="0.25">
      <c r="A14" s="54" t="s">
        <v>11</v>
      </c>
      <c r="B14" s="614">
        <v>0</v>
      </c>
      <c r="C14" s="614">
        <v>0</v>
      </c>
      <c r="D14" s="614">
        <v>0</v>
      </c>
      <c r="E14" s="614">
        <v>0</v>
      </c>
      <c r="F14" s="614">
        <v>0</v>
      </c>
      <c r="G14" s="614">
        <v>0</v>
      </c>
      <c r="H14" s="614">
        <v>0</v>
      </c>
      <c r="I14" s="614">
        <v>0</v>
      </c>
      <c r="J14" s="200">
        <f t="shared" si="0"/>
        <v>0</v>
      </c>
      <c r="K14" s="20"/>
      <c r="L14" s="20"/>
      <c r="M14" s="20"/>
      <c r="N14" s="20"/>
      <c r="O14" s="20"/>
      <c r="P14" s="20"/>
    </row>
    <row r="15" spans="1:16" ht="13.5" customHeight="1" x14ac:dyDescent="0.25">
      <c r="A15" s="54" t="s">
        <v>12</v>
      </c>
      <c r="B15" s="614">
        <v>0</v>
      </c>
      <c r="C15" s="615">
        <v>0</v>
      </c>
      <c r="D15" s="614">
        <v>0</v>
      </c>
      <c r="E15" s="614">
        <v>0</v>
      </c>
      <c r="F15" s="614">
        <v>0</v>
      </c>
      <c r="G15" s="614">
        <v>0</v>
      </c>
      <c r="H15" s="614">
        <v>0</v>
      </c>
      <c r="I15" s="614">
        <v>0</v>
      </c>
      <c r="J15" s="200">
        <f t="shared" si="0"/>
        <v>0</v>
      </c>
      <c r="K15" s="20"/>
      <c r="L15" s="20"/>
      <c r="M15" s="20"/>
      <c r="N15" s="20"/>
      <c r="O15" s="20"/>
      <c r="P15" s="20"/>
    </row>
    <row r="16" spans="1:16" ht="13.5" customHeight="1" x14ac:dyDescent="0.25">
      <c r="A16" s="54" t="s">
        <v>13</v>
      </c>
      <c r="B16" s="614">
        <v>0</v>
      </c>
      <c r="C16" s="614">
        <v>0</v>
      </c>
      <c r="D16" s="614">
        <v>0</v>
      </c>
      <c r="E16" s="614">
        <v>0</v>
      </c>
      <c r="F16" s="614">
        <v>0</v>
      </c>
      <c r="G16" s="614">
        <v>0</v>
      </c>
      <c r="H16" s="614">
        <v>0</v>
      </c>
      <c r="I16" s="614">
        <v>0</v>
      </c>
      <c r="J16" s="200">
        <f t="shared" si="0"/>
        <v>0</v>
      </c>
      <c r="K16" s="20"/>
      <c r="L16" s="20"/>
      <c r="M16" s="20"/>
      <c r="N16" s="20"/>
      <c r="O16" s="20"/>
      <c r="P16" s="20"/>
    </row>
    <row r="17" spans="1:10" x14ac:dyDescent="0.25">
      <c r="A17" s="245" t="s">
        <v>15</v>
      </c>
      <c r="B17" s="461">
        <f>SUM(B5:B16)</f>
        <v>0</v>
      </c>
      <c r="C17" s="461">
        <f t="shared" ref="C17:I17" si="1">SUM(C5:C16)</f>
        <v>0</v>
      </c>
      <c r="D17" s="461">
        <f t="shared" si="1"/>
        <v>0</v>
      </c>
      <c r="E17" s="461">
        <f t="shared" si="1"/>
        <v>0</v>
      </c>
      <c r="F17" s="461">
        <f t="shared" si="1"/>
        <v>0</v>
      </c>
      <c r="G17" s="461">
        <f t="shared" si="1"/>
        <v>0</v>
      </c>
      <c r="H17" s="461">
        <f t="shared" si="1"/>
        <v>0</v>
      </c>
      <c r="I17" s="461">
        <f t="shared" si="1"/>
        <v>0</v>
      </c>
      <c r="J17" s="461">
        <f t="shared" si="0"/>
        <v>0</v>
      </c>
    </row>
    <row r="18" spans="1:10" x14ac:dyDescent="0.25">
      <c r="A18" s="4"/>
      <c r="B18" s="4"/>
      <c r="C18" s="4"/>
      <c r="D18" s="4"/>
      <c r="E18" s="4"/>
      <c r="F18" s="4"/>
      <c r="G18" s="4"/>
      <c r="H18" s="29"/>
      <c r="I18" s="29"/>
    </row>
  </sheetData>
  <pageMargins left="1.19" right="1.2" top="1.19" bottom="1" header="0" footer="0"/>
  <pageSetup scale="70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49">
    <pageSetUpPr fitToPage="1"/>
  </sheetPr>
  <dimension ref="B1:N26"/>
  <sheetViews>
    <sheetView zoomScale="90" zoomScaleNormal="90" workbookViewId="0">
      <selection activeCell="M39" sqref="M39"/>
    </sheetView>
  </sheetViews>
  <sheetFormatPr baseColWidth="10" defaultRowHeight="13.5" x14ac:dyDescent="0.25"/>
  <cols>
    <col min="1" max="1" width="2.5703125" style="8" customWidth="1"/>
    <col min="2" max="2" width="17.42578125" style="8" customWidth="1"/>
    <col min="3" max="3" width="14.140625" style="8" bestFit="1" customWidth="1"/>
    <col min="4" max="4" width="14.140625" style="8" customWidth="1"/>
    <col min="5" max="5" width="15.140625" style="8" bestFit="1" customWidth="1"/>
    <col min="6" max="6" width="18.42578125" style="8" customWidth="1"/>
    <col min="7" max="7" width="16" style="8" customWidth="1"/>
    <col min="8" max="8" width="13.140625" style="8" customWidth="1"/>
    <col min="9" max="9" width="14.140625" style="8" bestFit="1" customWidth="1"/>
    <col min="10" max="10" width="14.140625" style="8" customWidth="1"/>
    <col min="11" max="11" width="19.85546875" style="8" customWidth="1"/>
    <col min="12" max="12" width="18.85546875" style="8" bestFit="1" customWidth="1"/>
    <col min="13" max="13" width="16.7109375" style="8" customWidth="1"/>
    <col min="14" max="16384" width="11.42578125" style="8"/>
  </cols>
  <sheetData>
    <row r="1" spans="2:14" x14ac:dyDescent="0.25">
      <c r="B1" s="80" t="s">
        <v>475</v>
      </c>
    </row>
    <row r="3" spans="2:14" x14ac:dyDescent="0.25">
      <c r="B3" s="80" t="s">
        <v>126</v>
      </c>
    </row>
    <row r="6" spans="2:14" s="495" customFormat="1" ht="18" customHeight="1" x14ac:dyDescent="0.25">
      <c r="B6" s="256"/>
      <c r="C6" s="670" t="s">
        <v>36</v>
      </c>
      <c r="D6" s="671"/>
      <c r="E6" s="671"/>
      <c r="F6" s="671"/>
      <c r="G6" s="671"/>
      <c r="H6" s="671"/>
      <c r="I6" s="671"/>
      <c r="J6" s="671"/>
      <c r="K6" s="671"/>
      <c r="L6" s="671"/>
      <c r="M6" s="671"/>
      <c r="N6" s="672"/>
    </row>
    <row r="7" spans="2:14" ht="34.5" customHeight="1" x14ac:dyDescent="0.25">
      <c r="B7" s="386" t="s">
        <v>0</v>
      </c>
      <c r="C7" s="386" t="s">
        <v>193</v>
      </c>
      <c r="D7" s="386" t="s">
        <v>195</v>
      </c>
      <c r="E7" s="386" t="s">
        <v>212</v>
      </c>
      <c r="F7" s="387" t="s">
        <v>205</v>
      </c>
      <c r="G7" s="387" t="s">
        <v>198</v>
      </c>
      <c r="H7" s="387" t="s">
        <v>406</v>
      </c>
      <c r="I7" s="386" t="s">
        <v>213</v>
      </c>
      <c r="J7" s="386" t="s">
        <v>200</v>
      </c>
      <c r="K7" s="386" t="s">
        <v>202</v>
      </c>
      <c r="L7" s="387" t="s">
        <v>204</v>
      </c>
      <c r="M7" s="387" t="s">
        <v>112</v>
      </c>
      <c r="N7" s="386" t="s">
        <v>15</v>
      </c>
    </row>
    <row r="8" spans="2:14" x14ac:dyDescent="0.25">
      <c r="B8" s="76" t="s">
        <v>2</v>
      </c>
      <c r="C8" s="226">
        <f>'47_1'!J6</f>
        <v>123.393</v>
      </c>
      <c r="D8" s="226">
        <f>'47_1'!J23</f>
        <v>64.928340000000006</v>
      </c>
      <c r="E8" s="226">
        <f>'47_2'!J6</f>
        <v>11743.506420000002</v>
      </c>
      <c r="F8" s="226">
        <f>'47_2'!J23</f>
        <v>5211.6530000000002</v>
      </c>
      <c r="G8" s="226">
        <f>'47_3'!J6</f>
        <v>315.21139999999997</v>
      </c>
      <c r="H8" s="226">
        <f>'47_3'!J23</f>
        <v>152.44095000000002</v>
      </c>
      <c r="I8" s="226">
        <f>'47_4'!J6</f>
        <v>1672.7492</v>
      </c>
      <c r="J8" s="226">
        <f>'47_4'!J23</f>
        <v>451.00014999999996</v>
      </c>
      <c r="K8" s="226">
        <f>'47_5'!J6</f>
        <v>487.99399999999997</v>
      </c>
      <c r="L8" s="226">
        <f>'47_5'!J23</f>
        <v>28676.883107000001</v>
      </c>
      <c r="M8" s="226">
        <f>'47_6'!J6</f>
        <v>54808.901000000005</v>
      </c>
      <c r="N8" s="65">
        <f>SUM(C8:M8)</f>
        <v>103708.66056700001</v>
      </c>
    </row>
    <row r="9" spans="2:14" x14ac:dyDescent="0.25">
      <c r="B9" s="76" t="s">
        <v>3</v>
      </c>
      <c r="C9" s="226">
        <f>'47_1'!J7</f>
        <v>100.694</v>
      </c>
      <c r="D9" s="226">
        <f>'47_1'!J24</f>
        <v>79.849650000000011</v>
      </c>
      <c r="E9" s="226">
        <f>'47_2'!J7</f>
        <v>10980.717769999999</v>
      </c>
      <c r="F9" s="226">
        <f>'47_2'!J24</f>
        <v>4773.2739999999994</v>
      </c>
      <c r="G9" s="226">
        <f>'47_3'!J7</f>
        <v>285.27394000000004</v>
      </c>
      <c r="H9" s="226">
        <f>'47_3'!J24</f>
        <v>149.26521</v>
      </c>
      <c r="I9" s="226">
        <f>'47_4'!J7</f>
        <v>1459.2859299999998</v>
      </c>
      <c r="J9" s="226">
        <f>'47_4'!J24</f>
        <v>445.18250000000006</v>
      </c>
      <c r="K9" s="226">
        <f>'47_5'!J7</f>
        <v>470.28600000000006</v>
      </c>
      <c r="L9" s="226">
        <f>'47_5'!J24</f>
        <v>26425.106475999997</v>
      </c>
      <c r="M9" s="226">
        <f>'47_6'!J7</f>
        <v>50266.893000000011</v>
      </c>
      <c r="N9" s="65">
        <f t="shared" ref="N9:N19" si="0">SUM(C9:M9)</f>
        <v>95435.82847600001</v>
      </c>
    </row>
    <row r="10" spans="2:14" x14ac:dyDescent="0.25">
      <c r="B10" s="76" t="s">
        <v>4</v>
      </c>
      <c r="C10" s="226">
        <f>'47_1'!J8</f>
        <v>99.050000000000011</v>
      </c>
      <c r="D10" s="226">
        <f>'47_1'!J25</f>
        <v>75.269260000000003</v>
      </c>
      <c r="E10" s="226">
        <f>'47_2'!J8</f>
        <v>12188.064739999998</v>
      </c>
      <c r="F10" s="226">
        <f>'47_2'!J25</f>
        <v>5553.6449999999995</v>
      </c>
      <c r="G10" s="226">
        <f>'47_3'!J8</f>
        <v>310.32595000000003</v>
      </c>
      <c r="H10" s="226">
        <f>'47_3'!J25</f>
        <v>153.72723999999997</v>
      </c>
      <c r="I10" s="226">
        <f>'47_4'!J8</f>
        <v>1595.49206</v>
      </c>
      <c r="J10" s="226">
        <f>'47_4'!J25</f>
        <v>438.55302</v>
      </c>
      <c r="K10" s="226">
        <f>'47_5'!J8</f>
        <v>466.68299999999999</v>
      </c>
      <c r="L10" s="226">
        <f>'47_5'!J25</f>
        <v>26114.296897</v>
      </c>
      <c r="M10" s="226">
        <f>'47_6'!J8</f>
        <v>60122.353999999999</v>
      </c>
      <c r="N10" s="65">
        <f t="shared" si="0"/>
        <v>107117.461167</v>
      </c>
    </row>
    <row r="11" spans="2:14" x14ac:dyDescent="0.25">
      <c r="B11" s="76" t="s">
        <v>5</v>
      </c>
      <c r="C11" s="226">
        <f>'47_1'!J9</f>
        <v>91.531999999999996</v>
      </c>
      <c r="D11" s="226">
        <f>'47_1'!J26</f>
        <v>55.105610000000006</v>
      </c>
      <c r="E11" s="226">
        <f>'47_2'!J9</f>
        <v>11459.742509999998</v>
      </c>
      <c r="F11" s="226">
        <f>'47_2'!J26</f>
        <v>6300.8770000000004</v>
      </c>
      <c r="G11" s="226">
        <f>'47_3'!J9</f>
        <v>231.67162999999999</v>
      </c>
      <c r="H11" s="226">
        <f>'47_3'!J26</f>
        <v>187.63353000000001</v>
      </c>
      <c r="I11" s="226">
        <f>'47_4'!J9</f>
        <v>1686.0772300000001</v>
      </c>
      <c r="J11" s="226">
        <f>'47_4'!J26</f>
        <v>397.88174999999995</v>
      </c>
      <c r="K11" s="226">
        <f>'47_5'!J9</f>
        <v>408.58199999999994</v>
      </c>
      <c r="L11" s="226">
        <f>'47_5'!J26</f>
        <v>30040.140302289998</v>
      </c>
      <c r="M11" s="226">
        <f>'47_6'!J9</f>
        <v>56711.006000000008</v>
      </c>
      <c r="N11" s="65">
        <f t="shared" si="0"/>
        <v>107570.24956229</v>
      </c>
    </row>
    <row r="12" spans="2:14" x14ac:dyDescent="0.25">
      <c r="B12" s="76" t="s">
        <v>6</v>
      </c>
      <c r="C12" s="226">
        <f>'47_1'!J10</f>
        <v>126.66499999999999</v>
      </c>
      <c r="D12" s="226">
        <f>'47_1'!J27</f>
        <v>70.755199999999988</v>
      </c>
      <c r="E12" s="226">
        <f>'47_2'!J10</f>
        <v>11747.07538</v>
      </c>
      <c r="F12" s="226">
        <f>'47_2'!J27</f>
        <v>5711.3090000000002</v>
      </c>
      <c r="G12" s="226">
        <f>'47_3'!J10</f>
        <v>265.44651999999996</v>
      </c>
      <c r="H12" s="226">
        <f>'47_3'!J27</f>
        <v>244.60100000000003</v>
      </c>
      <c r="I12" s="226">
        <f>'47_4'!J10</f>
        <v>2202.8769899999998</v>
      </c>
      <c r="J12" s="226">
        <f>'47_4'!J27</f>
        <v>616.71500000000003</v>
      </c>
      <c r="K12" s="226">
        <f>'47_5'!J10</f>
        <v>610.68299999999999</v>
      </c>
      <c r="L12" s="226">
        <f>'47_5'!J27</f>
        <v>38893.342302110002</v>
      </c>
      <c r="M12" s="226">
        <f>'47_6'!J10</f>
        <v>67088.285000000003</v>
      </c>
      <c r="N12" s="65">
        <f t="shared" si="0"/>
        <v>127577.75439211002</v>
      </c>
    </row>
    <row r="13" spans="2:14" x14ac:dyDescent="0.25">
      <c r="B13" s="76" t="s">
        <v>7</v>
      </c>
      <c r="C13" s="226">
        <f>'47_1'!J11</f>
        <v>145.71699999999998</v>
      </c>
      <c r="D13" s="226">
        <f>'47_1'!J28</f>
        <v>81.897929999999988</v>
      </c>
      <c r="E13" s="226">
        <f>'47_2'!J11</f>
        <v>12410.297890000002</v>
      </c>
      <c r="F13" s="226">
        <f>'47_2'!J28</f>
        <v>5811.1469999999999</v>
      </c>
      <c r="G13" s="226">
        <f>'47_3'!J11</f>
        <v>345.39445999999998</v>
      </c>
      <c r="H13" s="226">
        <f>'47_3'!J28</f>
        <v>297.738</v>
      </c>
      <c r="I13" s="226">
        <f>'47_4'!J11</f>
        <v>2924.8089999999997</v>
      </c>
      <c r="J13" s="226">
        <f>'47_4'!J28</f>
        <v>837.33899999999983</v>
      </c>
      <c r="K13" s="226">
        <f>'47_5'!J11</f>
        <v>616.01</v>
      </c>
      <c r="L13" s="226">
        <f>'47_5'!J28</f>
        <v>40503.849220000004</v>
      </c>
      <c r="M13" s="226">
        <f>'47_6'!J11</f>
        <v>85121.756000000008</v>
      </c>
      <c r="N13" s="65">
        <f t="shared" si="0"/>
        <v>149095.95550000001</v>
      </c>
    </row>
    <row r="14" spans="2:14" x14ac:dyDescent="0.25">
      <c r="B14" s="76" t="s">
        <v>8</v>
      </c>
      <c r="C14" s="226">
        <f>'47_1'!J12</f>
        <v>170.65299999999999</v>
      </c>
      <c r="D14" s="226">
        <f>'47_1'!J29</f>
        <v>84.253789999999995</v>
      </c>
      <c r="E14" s="226">
        <f>'47_2'!J12</f>
        <v>13193.444460000001</v>
      </c>
      <c r="F14" s="226">
        <f>'47_2'!J29</f>
        <v>5538.4559999999992</v>
      </c>
      <c r="G14" s="226">
        <f>'47_3'!J12</f>
        <v>407.92286000000001</v>
      </c>
      <c r="H14" s="226">
        <f>'47_3'!J29</f>
        <v>347.267</v>
      </c>
      <c r="I14" s="226">
        <f>'47_4'!J12</f>
        <v>3518.3699999999994</v>
      </c>
      <c r="J14" s="226">
        <f>'47_4'!J29</f>
        <v>958.16800000000001</v>
      </c>
      <c r="K14" s="226">
        <f>'47_5'!J12</f>
        <v>708.87799999999993</v>
      </c>
      <c r="L14" s="226">
        <f>'47_5'!J29</f>
        <v>50013.77</v>
      </c>
      <c r="M14" s="226">
        <f>'47_6'!J12</f>
        <v>86800.835000000006</v>
      </c>
      <c r="N14" s="65">
        <f t="shared" si="0"/>
        <v>161742.01811</v>
      </c>
    </row>
    <row r="15" spans="2:14" x14ac:dyDescent="0.25">
      <c r="B15" s="76" t="s">
        <v>9</v>
      </c>
      <c r="C15" s="226">
        <f>'47_1'!J13</f>
        <v>161.29899999999998</v>
      </c>
      <c r="D15" s="226">
        <f>'47_1'!J30</f>
        <v>67.070520000000002</v>
      </c>
      <c r="E15" s="226">
        <f>'47_2'!J13</f>
        <v>13190.887880000002</v>
      </c>
      <c r="F15" s="226">
        <f>'47_2'!J30</f>
        <v>5968.7129999999997</v>
      </c>
      <c r="G15" s="226">
        <f>'47_3'!J13</f>
        <v>400.32910000000004</v>
      </c>
      <c r="H15" s="226">
        <f>'47_3'!J30</f>
        <v>324.625</v>
      </c>
      <c r="I15" s="226">
        <f>'47_4'!J13</f>
        <v>3374.5739999999996</v>
      </c>
      <c r="J15" s="226">
        <f>'47_4'!J30</f>
        <v>952.423</v>
      </c>
      <c r="K15" s="226">
        <f>'47_5'!J13</f>
        <v>666.93999999999994</v>
      </c>
      <c r="L15" s="226">
        <f>'47_5'!J30</f>
        <v>49600.60411</v>
      </c>
      <c r="M15" s="226">
        <f>'47_6'!J13</f>
        <v>82391.212999999989</v>
      </c>
      <c r="N15" s="65">
        <f t="shared" si="0"/>
        <v>157098.67861</v>
      </c>
    </row>
    <row r="16" spans="2:14" x14ac:dyDescent="0.25">
      <c r="B16" s="76" t="s">
        <v>10</v>
      </c>
      <c r="C16" s="226">
        <f>'47_1'!J14</f>
        <v>152.44899999999998</v>
      </c>
      <c r="D16" s="226">
        <f>'47_1'!J31</f>
        <v>56.562840000000001</v>
      </c>
      <c r="E16" s="226">
        <f>'47_2'!J14</f>
        <v>12869.532929999999</v>
      </c>
      <c r="F16" s="226">
        <f>'47_2'!J31</f>
        <v>5781.5520000000006</v>
      </c>
      <c r="G16" s="226">
        <f>'47_3'!J14</f>
        <v>325.40396000000004</v>
      </c>
      <c r="H16" s="226">
        <f>'47_3'!J31</f>
        <v>301.85899999999998</v>
      </c>
      <c r="I16" s="226">
        <f>'47_4'!J14</f>
        <v>3273.9490000000005</v>
      </c>
      <c r="J16" s="226">
        <f>'47_4'!J31</f>
        <v>864.1669999999998</v>
      </c>
      <c r="K16" s="226">
        <f>'47_5'!J14</f>
        <v>769.54000000000008</v>
      </c>
      <c r="L16" s="226">
        <f>'47_5'!J31</f>
        <v>43028.388116999995</v>
      </c>
      <c r="M16" s="226">
        <f>'47_6'!J14</f>
        <v>69194.42300000001</v>
      </c>
      <c r="N16" s="65">
        <f t="shared" si="0"/>
        <v>136617.82684699999</v>
      </c>
    </row>
    <row r="17" spans="2:14" x14ac:dyDescent="0.25">
      <c r="B17" s="76" t="s">
        <v>11</v>
      </c>
      <c r="C17" s="226">
        <f>'47_1'!J15</f>
        <v>134.71899999999999</v>
      </c>
      <c r="D17" s="226">
        <f>'47_1'!J32</f>
        <v>60.310089999999995</v>
      </c>
      <c r="E17" s="226">
        <f>'47_2'!J15</f>
        <v>13541.540870000001</v>
      </c>
      <c r="F17" s="226">
        <f>'47_2'!J32</f>
        <v>6056.5800200000003</v>
      </c>
      <c r="G17" s="226">
        <f>'47_3'!J15</f>
        <v>324.37758999999994</v>
      </c>
      <c r="H17" s="226">
        <f>'47_3'!J32</f>
        <v>227.45099999999999</v>
      </c>
      <c r="I17" s="226">
        <f>'47_4'!J15</f>
        <v>2759.8469999999998</v>
      </c>
      <c r="J17" s="226">
        <f>'47_4'!J32</f>
        <v>625.43499999999995</v>
      </c>
      <c r="K17" s="226">
        <f>'47_5'!J15</f>
        <v>667.00006699999994</v>
      </c>
      <c r="L17" s="226">
        <f>'47_5'!J32</f>
        <v>39822.341699999997</v>
      </c>
      <c r="M17" s="226">
        <f>'47_6'!J15</f>
        <v>64264.094959000002</v>
      </c>
      <c r="N17" s="65">
        <f t="shared" si="0"/>
        <v>128483.697296</v>
      </c>
    </row>
    <row r="18" spans="2:14" x14ac:dyDescent="0.25">
      <c r="B18" s="76" t="s">
        <v>12</v>
      </c>
      <c r="C18" s="226">
        <f>'47_1'!J16</f>
        <v>122.01499999999999</v>
      </c>
      <c r="D18" s="226">
        <f>'47_1'!J33</f>
        <v>63.788470000000004</v>
      </c>
      <c r="E18" s="226">
        <f>'47_2'!J16</f>
        <v>13003.802489999998</v>
      </c>
      <c r="F18" s="226">
        <f>'47_2'!J33</f>
        <v>5644.9468500000003</v>
      </c>
      <c r="G18" s="226">
        <f>'47_3'!J16</f>
        <v>301.81299999999999</v>
      </c>
      <c r="H18" s="226">
        <f>'47_3'!J33</f>
        <v>193.98499999999999</v>
      </c>
      <c r="I18" s="226">
        <f>'47_4'!J16</f>
        <v>2153.1489999999999</v>
      </c>
      <c r="J18" s="226">
        <f>'47_4'!J33</f>
        <v>543.01699999999994</v>
      </c>
      <c r="K18" s="226">
        <f>'47_5'!J16</f>
        <v>596.94070999999997</v>
      </c>
      <c r="L18" s="226">
        <f>'47_5'!J33</f>
        <v>30775.933240000002</v>
      </c>
      <c r="M18" s="226">
        <f>'47_6'!J16</f>
        <v>57847.960999999996</v>
      </c>
      <c r="N18" s="65">
        <f t="shared" si="0"/>
        <v>111247.35175999999</v>
      </c>
    </row>
    <row r="19" spans="2:14" x14ac:dyDescent="0.25">
      <c r="B19" s="76" t="s">
        <v>13</v>
      </c>
      <c r="C19" s="226">
        <f>'47_1'!J17</f>
        <v>120.726</v>
      </c>
      <c r="D19" s="226">
        <f>'47_1'!J34</f>
        <v>54.835699999999996</v>
      </c>
      <c r="E19" s="226">
        <f>'47_2'!J17</f>
        <v>12707.25884</v>
      </c>
      <c r="F19" s="226">
        <f>'47_2'!J34</f>
        <v>5640.764000000001</v>
      </c>
      <c r="G19" s="226">
        <f>'47_3'!J17</f>
        <v>301.18948999999998</v>
      </c>
      <c r="H19" s="226">
        <f>'47_3'!J34</f>
        <v>146.06899999999999</v>
      </c>
      <c r="I19" s="226">
        <f>'47_4'!J17</f>
        <v>1783.1129999999998</v>
      </c>
      <c r="J19" s="226">
        <f>'47_4'!J34</f>
        <v>509.15400000000005</v>
      </c>
      <c r="K19" s="226">
        <f>'47_5'!J17</f>
        <v>499.36700000000002</v>
      </c>
      <c r="L19" s="226">
        <f>'47_5'!J34</f>
        <v>28645.826000000001</v>
      </c>
      <c r="M19" s="226">
        <f>'47_6'!J17</f>
        <v>55367.517</v>
      </c>
      <c r="N19" s="65">
        <f t="shared" si="0"/>
        <v>105775.82003</v>
      </c>
    </row>
    <row r="20" spans="2:14" s="495" customFormat="1" ht="16.5" customHeight="1" x14ac:dyDescent="0.25">
      <c r="B20" s="499" t="s">
        <v>15</v>
      </c>
      <c r="C20" s="500">
        <f t="shared" ref="C20:L20" si="1">SUM(C8:C19)</f>
        <v>1548.9120000000003</v>
      </c>
      <c r="D20" s="500">
        <f t="shared" si="1"/>
        <v>814.62739999999997</v>
      </c>
      <c r="E20" s="500">
        <f t="shared" si="1"/>
        <v>149035.87217999998</v>
      </c>
      <c r="F20" s="500">
        <f t="shared" si="1"/>
        <v>67992.916870000001</v>
      </c>
      <c r="G20" s="500">
        <f t="shared" si="1"/>
        <v>3814.3599000000004</v>
      </c>
      <c r="H20" s="500">
        <f t="shared" si="1"/>
        <v>2726.6619300000002</v>
      </c>
      <c r="I20" s="500">
        <f t="shared" si="1"/>
        <v>28404.292410000002</v>
      </c>
      <c r="J20" s="500">
        <f t="shared" si="1"/>
        <v>7639.0354200000002</v>
      </c>
      <c r="K20" s="500">
        <f t="shared" si="1"/>
        <v>6968.9037769999995</v>
      </c>
      <c r="L20" s="500">
        <f t="shared" si="1"/>
        <v>432540.48147140001</v>
      </c>
      <c r="M20" s="500">
        <f t="shared" ref="M20" si="2">SUM(M8:M19)</f>
        <v>789985.23895899998</v>
      </c>
      <c r="N20" s="500">
        <f>SUM(N8:N19)</f>
        <v>1491471.3023174005</v>
      </c>
    </row>
    <row r="26" spans="2:14" x14ac:dyDescent="0.25">
      <c r="D26" s="497"/>
      <c r="E26" s="497"/>
      <c r="F26" s="497"/>
      <c r="G26" s="497"/>
      <c r="H26" s="497"/>
      <c r="I26" s="497"/>
      <c r="J26" s="498"/>
    </row>
  </sheetData>
  <mergeCells count="1">
    <mergeCell ref="C6:N6"/>
  </mergeCells>
  <phoneticPr fontId="0" type="noConversion"/>
  <printOptions horizontalCentered="1"/>
  <pageMargins left="1.1811023622047245" right="1.1811023622047245" top="1.1811023622047245" bottom="1" header="0" footer="0"/>
  <pageSetup paperSize="14" scale="71" orientation="landscape" r:id="rId1"/>
  <headerFooter alignWithMargins="0">
    <oddFooter>&amp;C46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50">
    <pageSetUpPr fitToPage="1"/>
  </sheetPr>
  <dimension ref="A1:J45"/>
  <sheetViews>
    <sheetView zoomScale="90" zoomScaleNormal="90" workbookViewId="0">
      <selection activeCell="M39" sqref="M39"/>
    </sheetView>
  </sheetViews>
  <sheetFormatPr baseColWidth="10" defaultRowHeight="13.5" x14ac:dyDescent="0.25"/>
  <cols>
    <col min="1" max="1" width="16.140625" style="80" customWidth="1"/>
    <col min="2" max="2" width="14.5703125" style="8" bestFit="1" customWidth="1"/>
    <col min="3" max="3" width="14.42578125" style="8" customWidth="1"/>
    <col min="4" max="4" width="15.5703125" style="8" customWidth="1"/>
    <col min="5" max="5" width="13.5703125" style="8" customWidth="1"/>
    <col min="6" max="8" width="21.140625" style="8" customWidth="1"/>
    <col min="9" max="9" width="14.140625" style="8" bestFit="1" customWidth="1"/>
    <col min="10" max="16384" width="11.42578125" style="8"/>
  </cols>
  <sheetData>
    <row r="1" spans="1:10" x14ac:dyDescent="0.25">
      <c r="A1" s="69"/>
      <c r="B1" s="79"/>
      <c r="C1" s="79"/>
      <c r="D1" s="79"/>
      <c r="E1" s="79"/>
      <c r="F1" s="79"/>
      <c r="G1" s="79"/>
      <c r="H1" s="79"/>
      <c r="I1" s="20"/>
    </row>
    <row r="2" spans="1:10" x14ac:dyDescent="0.25">
      <c r="A2" s="70" t="s">
        <v>478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70"/>
      <c r="B3" s="20"/>
      <c r="C3" s="20"/>
      <c r="D3" s="20"/>
      <c r="E3" s="20"/>
      <c r="F3" s="20"/>
      <c r="G3" s="20"/>
      <c r="H3" s="20"/>
      <c r="I3" s="20"/>
    </row>
    <row r="4" spans="1:10" ht="12.75" customHeight="1" x14ac:dyDescent="0.25">
      <c r="A4" s="257"/>
      <c r="B4" s="673" t="s">
        <v>207</v>
      </c>
      <c r="C4" s="674"/>
      <c r="D4" s="674"/>
      <c r="E4" s="674"/>
      <c r="F4" s="674"/>
      <c r="G4" s="674"/>
      <c r="H4" s="674"/>
      <c r="I4" s="674"/>
      <c r="J4" s="675"/>
    </row>
    <row r="5" spans="1:10" s="80" customFormat="1" ht="25.5" customHeight="1" x14ac:dyDescent="0.2">
      <c r="A5" s="258" t="s">
        <v>0</v>
      </c>
      <c r="B5" s="244" t="s">
        <v>28</v>
      </c>
      <c r="C5" s="244" t="s">
        <v>30</v>
      </c>
      <c r="D5" s="244" t="s">
        <v>27</v>
      </c>
      <c r="E5" s="244" t="s">
        <v>29</v>
      </c>
      <c r="F5" s="244" t="s">
        <v>459</v>
      </c>
      <c r="G5" s="244" t="s">
        <v>460</v>
      </c>
      <c r="H5" s="244" t="s">
        <v>461</v>
      </c>
      <c r="I5" s="244" t="s">
        <v>462</v>
      </c>
      <c r="J5" s="244" t="s">
        <v>22</v>
      </c>
    </row>
    <row r="6" spans="1:10" ht="13.5" customHeight="1" x14ac:dyDescent="0.25">
      <c r="A6" s="63" t="s">
        <v>2</v>
      </c>
      <c r="B6" s="61">
        <v>54.573</v>
      </c>
      <c r="C6" s="61">
        <v>0</v>
      </c>
      <c r="D6" s="61">
        <v>68.819999999999993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1">
        <f>SUM(B6:I6)</f>
        <v>123.393</v>
      </c>
    </row>
    <row r="7" spans="1:10" ht="13.5" customHeight="1" x14ac:dyDescent="0.25">
      <c r="A7" s="64" t="s">
        <v>3</v>
      </c>
      <c r="B7" s="61">
        <v>47.45</v>
      </c>
      <c r="C7" s="61">
        <v>0</v>
      </c>
      <c r="D7" s="61">
        <v>53.244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f t="shared" ref="J7:J17" si="0">SUM(B7:I7)</f>
        <v>100.694</v>
      </c>
    </row>
    <row r="8" spans="1:10" ht="13.5" customHeight="1" x14ac:dyDescent="0.25">
      <c r="A8" s="64" t="s">
        <v>4</v>
      </c>
      <c r="B8" s="61">
        <v>46.53</v>
      </c>
      <c r="C8" s="61">
        <v>0</v>
      </c>
      <c r="D8" s="61">
        <v>52.52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f t="shared" si="0"/>
        <v>99.050000000000011</v>
      </c>
    </row>
    <row r="9" spans="1:10" ht="13.5" customHeight="1" x14ac:dyDescent="0.25">
      <c r="A9" s="64" t="s">
        <v>5</v>
      </c>
      <c r="B9" s="61">
        <v>30.507000000000001</v>
      </c>
      <c r="C9" s="61">
        <v>0</v>
      </c>
      <c r="D9" s="61">
        <v>61.024999999999999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f t="shared" si="0"/>
        <v>91.531999999999996</v>
      </c>
    </row>
    <row r="10" spans="1:10" ht="13.5" customHeight="1" x14ac:dyDescent="0.25">
      <c r="A10" s="64" t="s">
        <v>6</v>
      </c>
      <c r="B10" s="61">
        <v>42.735999999999997</v>
      </c>
      <c r="C10" s="61">
        <v>0</v>
      </c>
      <c r="D10" s="61">
        <v>83.929000000000002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f t="shared" si="0"/>
        <v>126.66499999999999</v>
      </c>
    </row>
    <row r="11" spans="1:10" ht="13.5" customHeight="1" x14ac:dyDescent="0.25">
      <c r="A11" s="64" t="s">
        <v>7</v>
      </c>
      <c r="B11" s="61">
        <v>43.463999999999999</v>
      </c>
      <c r="C11" s="61">
        <v>0</v>
      </c>
      <c r="D11" s="61">
        <v>102.253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f t="shared" si="0"/>
        <v>145.71699999999998</v>
      </c>
    </row>
    <row r="12" spans="1:10" ht="13.5" customHeight="1" x14ac:dyDescent="0.25">
      <c r="A12" s="64" t="s">
        <v>8</v>
      </c>
      <c r="B12" s="61">
        <v>62.323</v>
      </c>
      <c r="C12" s="61">
        <v>0</v>
      </c>
      <c r="D12" s="61">
        <v>108.33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f t="shared" si="0"/>
        <v>170.65299999999999</v>
      </c>
    </row>
    <row r="13" spans="1:10" ht="13.5" customHeight="1" x14ac:dyDescent="0.25">
      <c r="A13" s="64" t="s">
        <v>9</v>
      </c>
      <c r="B13" s="61">
        <v>47.975999999999999</v>
      </c>
      <c r="C13" s="61">
        <v>0</v>
      </c>
      <c r="D13" s="61">
        <v>113.32299999999999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f t="shared" si="0"/>
        <v>161.29899999999998</v>
      </c>
    </row>
    <row r="14" spans="1:10" ht="13.5" customHeight="1" x14ac:dyDescent="0.25">
      <c r="A14" s="64" t="s">
        <v>10</v>
      </c>
      <c r="B14" s="61">
        <v>48.220999999999997</v>
      </c>
      <c r="C14" s="61">
        <v>0</v>
      </c>
      <c r="D14" s="61">
        <v>104.22799999999999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f t="shared" si="0"/>
        <v>152.44899999999998</v>
      </c>
    </row>
    <row r="15" spans="1:10" ht="13.5" customHeight="1" x14ac:dyDescent="0.25">
      <c r="A15" s="64" t="s">
        <v>11</v>
      </c>
      <c r="B15" s="61">
        <v>41.02</v>
      </c>
      <c r="C15" s="61">
        <v>0</v>
      </c>
      <c r="D15" s="61">
        <v>93.698999999999998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f t="shared" si="0"/>
        <v>134.71899999999999</v>
      </c>
    </row>
    <row r="16" spans="1:10" ht="13.5" customHeight="1" x14ac:dyDescent="0.25">
      <c r="A16" s="64" t="s">
        <v>12</v>
      </c>
      <c r="B16" s="61">
        <v>42.604999999999997</v>
      </c>
      <c r="C16" s="61">
        <v>0</v>
      </c>
      <c r="D16" s="61">
        <v>79.41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f t="shared" si="0"/>
        <v>122.01499999999999</v>
      </c>
    </row>
    <row r="17" spans="1:10" ht="13.5" customHeight="1" x14ac:dyDescent="0.25">
      <c r="A17" s="64" t="s">
        <v>13</v>
      </c>
      <c r="B17" s="61">
        <v>50.808999999999997</v>
      </c>
      <c r="C17" s="61">
        <v>0</v>
      </c>
      <c r="D17" s="61">
        <v>69.917000000000002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f t="shared" si="0"/>
        <v>120.726</v>
      </c>
    </row>
    <row r="18" spans="1:10" ht="13.5" customHeight="1" x14ac:dyDescent="0.25">
      <c r="A18" s="259" t="s">
        <v>22</v>
      </c>
      <c r="B18" s="65">
        <f t="shared" ref="B18:H18" si="1">+SUM(B6:B17)</f>
        <v>558.21399999999994</v>
      </c>
      <c r="C18" s="65">
        <f t="shared" si="1"/>
        <v>0</v>
      </c>
      <c r="D18" s="65">
        <f t="shared" si="1"/>
        <v>990.69799999999987</v>
      </c>
      <c r="E18" s="65">
        <f t="shared" si="1"/>
        <v>0</v>
      </c>
      <c r="F18" s="65">
        <f t="shared" si="1"/>
        <v>0</v>
      </c>
      <c r="G18" s="65">
        <f>+SUM(G6:G17)</f>
        <v>0</v>
      </c>
      <c r="H18" s="65">
        <f t="shared" si="1"/>
        <v>0</v>
      </c>
      <c r="I18" s="65">
        <f t="shared" ref="I18:J18" si="2">+SUM(I6:I17)</f>
        <v>0</v>
      </c>
      <c r="J18" s="65">
        <f t="shared" si="2"/>
        <v>1548.9120000000003</v>
      </c>
    </row>
    <row r="19" spans="1:10" ht="13.5" customHeight="1" x14ac:dyDescent="0.25">
      <c r="A19" s="71"/>
      <c r="B19" s="72"/>
      <c r="C19" s="72"/>
      <c r="D19" s="72"/>
      <c r="E19" s="72"/>
      <c r="F19" s="72"/>
      <c r="G19" s="465"/>
      <c r="H19" s="465"/>
      <c r="I19" s="56"/>
    </row>
    <row r="20" spans="1:10" ht="13.5" customHeight="1" x14ac:dyDescent="0.25">
      <c r="A20" s="73"/>
      <c r="B20" s="56"/>
      <c r="C20" s="74"/>
      <c r="D20" s="74"/>
      <c r="E20" s="74"/>
      <c r="F20" s="74"/>
      <c r="G20" s="465"/>
      <c r="H20" s="465"/>
      <c r="I20" s="56"/>
    </row>
    <row r="21" spans="1:10" ht="13.5" customHeight="1" x14ac:dyDescent="0.25">
      <c r="A21" s="260"/>
      <c r="B21" s="673" t="s">
        <v>389</v>
      </c>
      <c r="C21" s="674"/>
      <c r="D21" s="674"/>
      <c r="E21" s="674"/>
      <c r="F21" s="674"/>
      <c r="G21" s="674"/>
      <c r="H21" s="674"/>
      <c r="I21" s="674"/>
      <c r="J21" s="675"/>
    </row>
    <row r="22" spans="1:10" ht="29.25" customHeight="1" x14ac:dyDescent="0.25">
      <c r="A22" s="258" t="s">
        <v>0</v>
      </c>
      <c r="B22" s="617" t="s">
        <v>28</v>
      </c>
      <c r="C22" s="617" t="s">
        <v>30</v>
      </c>
      <c r="D22" s="617" t="s">
        <v>27</v>
      </c>
      <c r="E22" s="617" t="s">
        <v>29</v>
      </c>
      <c r="F22" s="617" t="s">
        <v>459</v>
      </c>
      <c r="G22" s="617" t="s">
        <v>460</v>
      </c>
      <c r="H22" s="617" t="s">
        <v>461</v>
      </c>
      <c r="I22" s="617" t="s">
        <v>462</v>
      </c>
      <c r="J22" s="617" t="s">
        <v>22</v>
      </c>
    </row>
    <row r="23" spans="1:10" ht="13.5" customHeight="1" x14ac:dyDescent="0.25">
      <c r="A23" s="63" t="s">
        <v>2</v>
      </c>
      <c r="B23" s="61">
        <v>20.891009999999998</v>
      </c>
      <c r="C23" s="61">
        <v>19.827970000000001</v>
      </c>
      <c r="D23" s="61">
        <v>24.20936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f>SUM(B23:I23)</f>
        <v>64.928340000000006</v>
      </c>
    </row>
    <row r="24" spans="1:10" ht="13.5" customHeight="1" x14ac:dyDescent="0.25">
      <c r="A24" s="64" t="s">
        <v>3</v>
      </c>
      <c r="B24" s="61">
        <v>39.2575</v>
      </c>
      <c r="C24" s="61">
        <v>19.6326</v>
      </c>
      <c r="D24" s="61">
        <v>20.958549999999999</v>
      </c>
      <c r="E24" s="61">
        <v>0</v>
      </c>
      <c r="F24" s="61">
        <v>0</v>
      </c>
      <c r="G24" s="61">
        <v>1E-3</v>
      </c>
      <c r="H24" s="61">
        <v>0</v>
      </c>
      <c r="I24" s="61">
        <v>0</v>
      </c>
      <c r="J24" s="61">
        <f t="shared" ref="J24:J34" si="3">SUM(B24:I24)</f>
        <v>79.849650000000011</v>
      </c>
    </row>
    <row r="25" spans="1:10" ht="13.5" customHeight="1" x14ac:dyDescent="0.25">
      <c r="A25" s="64" t="s">
        <v>4</v>
      </c>
      <c r="B25" s="61">
        <v>29.333689999999997</v>
      </c>
      <c r="C25" s="61">
        <v>19.980550000000001</v>
      </c>
      <c r="D25" s="61">
        <v>25.95402</v>
      </c>
      <c r="E25" s="61">
        <v>0</v>
      </c>
      <c r="F25" s="61">
        <v>0</v>
      </c>
      <c r="G25" s="61">
        <v>1E-3</v>
      </c>
      <c r="H25" s="61">
        <v>0</v>
      </c>
      <c r="I25" s="61">
        <v>0</v>
      </c>
      <c r="J25" s="61">
        <f t="shared" si="3"/>
        <v>75.269260000000003</v>
      </c>
    </row>
    <row r="26" spans="1:10" ht="13.5" customHeight="1" x14ac:dyDescent="0.25">
      <c r="A26" s="64" t="s">
        <v>5</v>
      </c>
      <c r="B26" s="61">
        <v>22.116990000000001</v>
      </c>
      <c r="C26" s="61">
        <v>4.2510600000000007</v>
      </c>
      <c r="D26" s="61">
        <v>28.736560000000001</v>
      </c>
      <c r="E26" s="61">
        <v>0</v>
      </c>
      <c r="F26" s="61">
        <v>0</v>
      </c>
      <c r="G26" s="61">
        <v>1E-3</v>
      </c>
      <c r="H26" s="61">
        <v>0</v>
      </c>
      <c r="I26" s="61">
        <v>0</v>
      </c>
      <c r="J26" s="61">
        <f t="shared" si="3"/>
        <v>55.105610000000006</v>
      </c>
    </row>
    <row r="27" spans="1:10" ht="13.5" customHeight="1" x14ac:dyDescent="0.25">
      <c r="A27" s="64" t="s">
        <v>6</v>
      </c>
      <c r="B27" s="61">
        <v>35.540529999999997</v>
      </c>
      <c r="C27" s="61">
        <v>0</v>
      </c>
      <c r="D27" s="61">
        <v>35.211669999999998</v>
      </c>
      <c r="E27" s="61">
        <v>0</v>
      </c>
      <c r="F27" s="61">
        <v>0</v>
      </c>
      <c r="G27" s="61">
        <v>3.0000000000000001E-3</v>
      </c>
      <c r="H27" s="61">
        <v>0</v>
      </c>
      <c r="I27" s="61">
        <v>0</v>
      </c>
      <c r="J27" s="61">
        <f t="shared" si="3"/>
        <v>70.755199999999988</v>
      </c>
    </row>
    <row r="28" spans="1:10" ht="13.5" customHeight="1" x14ac:dyDescent="0.25">
      <c r="A28" s="64" t="s">
        <v>7</v>
      </c>
      <c r="B28" s="61">
        <v>36.133089999999996</v>
      </c>
      <c r="C28" s="61">
        <v>4.7780699999999996</v>
      </c>
      <c r="D28" s="61">
        <v>40.982769999999995</v>
      </c>
      <c r="E28" s="61">
        <v>0</v>
      </c>
      <c r="F28" s="61">
        <v>0</v>
      </c>
      <c r="G28" s="61">
        <v>4.0000000000000001E-3</v>
      </c>
      <c r="H28" s="61">
        <v>0</v>
      </c>
      <c r="I28" s="61">
        <v>0</v>
      </c>
      <c r="J28" s="61">
        <f t="shared" si="3"/>
        <v>81.897929999999988</v>
      </c>
    </row>
    <row r="29" spans="1:10" ht="13.5" customHeight="1" x14ac:dyDescent="0.25">
      <c r="A29" s="64" t="s">
        <v>8</v>
      </c>
      <c r="B29" s="61">
        <v>23.733669999999996</v>
      </c>
      <c r="C29" s="61">
        <v>14.568370000000002</v>
      </c>
      <c r="D29" s="61">
        <v>45.945749999999997</v>
      </c>
      <c r="E29" s="61">
        <v>0</v>
      </c>
      <c r="F29" s="61">
        <v>0</v>
      </c>
      <c r="G29" s="61">
        <v>6.0000000000000001E-3</v>
      </c>
      <c r="H29" s="61">
        <v>0</v>
      </c>
      <c r="I29" s="61">
        <v>0</v>
      </c>
      <c r="J29" s="61">
        <f t="shared" si="3"/>
        <v>84.253789999999995</v>
      </c>
    </row>
    <row r="30" spans="1:10" ht="13.5" customHeight="1" x14ac:dyDescent="0.25">
      <c r="A30" s="64" t="s">
        <v>9</v>
      </c>
      <c r="B30" s="61">
        <v>21.161110000000001</v>
      </c>
      <c r="C30" s="61">
        <v>0</v>
      </c>
      <c r="D30" s="61">
        <v>45.903410000000001</v>
      </c>
      <c r="E30" s="61">
        <v>0</v>
      </c>
      <c r="F30" s="61">
        <v>0</v>
      </c>
      <c r="G30" s="61">
        <v>6.0000000000000001E-3</v>
      </c>
      <c r="H30" s="61">
        <v>0</v>
      </c>
      <c r="I30" s="61">
        <v>0</v>
      </c>
      <c r="J30" s="61">
        <f t="shared" si="3"/>
        <v>67.070520000000002</v>
      </c>
    </row>
    <row r="31" spans="1:10" ht="13.5" customHeight="1" x14ac:dyDescent="0.25">
      <c r="A31" s="64" t="s">
        <v>10</v>
      </c>
      <c r="B31" s="61">
        <v>12.99995</v>
      </c>
      <c r="C31" s="61">
        <v>0</v>
      </c>
      <c r="D31" s="61">
        <v>43.556890000000003</v>
      </c>
      <c r="E31" s="61">
        <v>0</v>
      </c>
      <c r="F31" s="61">
        <v>0</v>
      </c>
      <c r="G31" s="61">
        <v>6.0000000000000001E-3</v>
      </c>
      <c r="H31" s="61">
        <v>0</v>
      </c>
      <c r="I31" s="61">
        <v>0</v>
      </c>
      <c r="J31" s="61">
        <f t="shared" si="3"/>
        <v>56.562840000000001</v>
      </c>
    </row>
    <row r="32" spans="1:10" ht="13.5" customHeight="1" x14ac:dyDescent="0.25">
      <c r="A32" s="64" t="s">
        <v>11</v>
      </c>
      <c r="B32" s="61">
        <v>22.35342</v>
      </c>
      <c r="C32" s="61">
        <v>0</v>
      </c>
      <c r="D32" s="61">
        <v>37.949669999999998</v>
      </c>
      <c r="E32" s="61">
        <v>0</v>
      </c>
      <c r="F32" s="61">
        <v>0</v>
      </c>
      <c r="G32" s="61">
        <v>7.0000000000000001E-3</v>
      </c>
      <c r="H32" s="61">
        <v>0</v>
      </c>
      <c r="I32" s="61">
        <v>0</v>
      </c>
      <c r="J32" s="61">
        <f t="shared" si="3"/>
        <v>60.310089999999995</v>
      </c>
    </row>
    <row r="33" spans="1:10" ht="13.5" customHeight="1" x14ac:dyDescent="0.25">
      <c r="A33" s="64" t="s">
        <v>12</v>
      </c>
      <c r="B33" s="61">
        <v>26.167169999999999</v>
      </c>
      <c r="C33" s="61">
        <v>0</v>
      </c>
      <c r="D33" s="61">
        <v>37.613300000000002</v>
      </c>
      <c r="E33" s="61">
        <v>0</v>
      </c>
      <c r="F33" s="61">
        <v>0</v>
      </c>
      <c r="G33" s="61">
        <v>8.0000000000000002E-3</v>
      </c>
      <c r="H33" s="61">
        <v>0</v>
      </c>
      <c r="I33" s="61">
        <v>0</v>
      </c>
      <c r="J33" s="61">
        <f t="shared" si="3"/>
        <v>63.788470000000004</v>
      </c>
    </row>
    <row r="34" spans="1:10" ht="13.5" customHeight="1" x14ac:dyDescent="0.25">
      <c r="A34" s="64" t="s">
        <v>13</v>
      </c>
      <c r="B34" s="61">
        <v>20.035799999999998</v>
      </c>
      <c r="C34" s="61">
        <v>0</v>
      </c>
      <c r="D34" s="61">
        <v>34.794899999999998</v>
      </c>
      <c r="E34" s="61">
        <v>0</v>
      </c>
      <c r="F34" s="61">
        <v>0</v>
      </c>
      <c r="G34" s="61">
        <v>5.0000000000000001E-3</v>
      </c>
      <c r="H34" s="61">
        <v>0</v>
      </c>
      <c r="I34" s="61">
        <v>0</v>
      </c>
      <c r="J34" s="61">
        <f t="shared" si="3"/>
        <v>54.835699999999996</v>
      </c>
    </row>
    <row r="35" spans="1:10" ht="13.5" customHeight="1" x14ac:dyDescent="0.25">
      <c r="A35" s="259" t="s">
        <v>22</v>
      </c>
      <c r="B35" s="65">
        <f t="shared" ref="B35:J35" si="4">+SUM(B23:B34)</f>
        <v>309.72393</v>
      </c>
      <c r="C35" s="65">
        <f t="shared" si="4"/>
        <v>83.038620000000009</v>
      </c>
      <c r="D35" s="65">
        <f t="shared" si="4"/>
        <v>421.81684999999993</v>
      </c>
      <c r="E35" s="65">
        <f t="shared" si="4"/>
        <v>0</v>
      </c>
      <c r="F35" s="65">
        <f t="shared" si="4"/>
        <v>0</v>
      </c>
      <c r="G35" s="65">
        <f>+SUM(G23:G34)</f>
        <v>4.7999999999999994E-2</v>
      </c>
      <c r="H35" s="65">
        <f t="shared" si="4"/>
        <v>0</v>
      </c>
      <c r="I35" s="65">
        <f t="shared" si="4"/>
        <v>0</v>
      </c>
      <c r="J35" s="65">
        <f t="shared" si="4"/>
        <v>814.62739999999997</v>
      </c>
    </row>
    <row r="36" spans="1:10" x14ac:dyDescent="0.25">
      <c r="A36" s="67"/>
      <c r="B36" s="20"/>
      <c r="C36" s="20"/>
      <c r="D36" s="20"/>
      <c r="E36" s="20"/>
      <c r="F36" s="20"/>
      <c r="G36" s="20"/>
      <c r="H36" s="20"/>
      <c r="I36" s="20"/>
    </row>
    <row r="37" spans="1:10" x14ac:dyDescent="0.25">
      <c r="A37" s="67"/>
      <c r="B37" s="20"/>
      <c r="C37" s="20"/>
      <c r="D37" s="20"/>
      <c r="E37" s="20"/>
      <c r="F37" s="20"/>
      <c r="G37" s="20"/>
      <c r="H37" s="20"/>
      <c r="I37" s="20"/>
    </row>
    <row r="38" spans="1:10" x14ac:dyDescent="0.25">
      <c r="A38" s="67"/>
      <c r="B38" s="20"/>
      <c r="C38" s="20"/>
      <c r="D38" s="20"/>
      <c r="E38" s="20"/>
      <c r="F38" s="20"/>
      <c r="G38" s="20"/>
      <c r="H38" s="20"/>
      <c r="I38" s="20"/>
    </row>
    <row r="39" spans="1:10" x14ac:dyDescent="0.25">
      <c r="A39" s="67"/>
      <c r="B39" s="20"/>
      <c r="C39" s="20"/>
      <c r="D39" s="20"/>
      <c r="E39" s="20"/>
      <c r="F39" s="20"/>
      <c r="G39" s="20"/>
      <c r="H39" s="20"/>
      <c r="I39" s="20"/>
    </row>
    <row r="40" spans="1:10" x14ac:dyDescent="0.25">
      <c r="A40" s="70"/>
      <c r="B40" s="20"/>
      <c r="C40" s="20"/>
      <c r="D40" s="20"/>
      <c r="E40" s="20"/>
      <c r="F40" s="20"/>
      <c r="G40" s="20"/>
      <c r="H40" s="20"/>
      <c r="I40" s="20"/>
    </row>
    <row r="41" spans="1:10" x14ac:dyDescent="0.25">
      <c r="A41" s="70"/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7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A43" s="70"/>
      <c r="B43" s="20"/>
      <c r="C43" s="20"/>
      <c r="D43" s="20"/>
      <c r="E43" s="20"/>
      <c r="F43" s="20"/>
      <c r="G43" s="20"/>
      <c r="H43" s="20"/>
      <c r="I43" s="20"/>
    </row>
    <row r="44" spans="1:10" x14ac:dyDescent="0.25">
      <c r="A44" s="70"/>
      <c r="B44" s="20"/>
      <c r="C44" s="20"/>
      <c r="D44" s="20"/>
      <c r="E44" s="20"/>
      <c r="F44" s="20"/>
      <c r="G44" s="20"/>
      <c r="H44" s="20"/>
      <c r="I44" s="20"/>
    </row>
    <row r="45" spans="1:10" x14ac:dyDescent="0.25">
      <c r="A45" s="70"/>
      <c r="B45" s="20"/>
      <c r="C45" s="20"/>
      <c r="D45" s="20"/>
      <c r="E45" s="20"/>
      <c r="F45" s="20"/>
      <c r="G45" s="20"/>
      <c r="H45" s="20"/>
      <c r="I45" s="20"/>
    </row>
  </sheetData>
  <mergeCells count="2">
    <mergeCell ref="B4:J4"/>
    <mergeCell ref="B21:J21"/>
  </mergeCells>
  <phoneticPr fontId="0" type="noConversion"/>
  <pageMargins left="0.7" right="0.7" top="0.75" bottom="0.75" header="0.3" footer="0.3"/>
  <pageSetup paperSize="1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51">
    <pageSetUpPr fitToPage="1"/>
  </sheetPr>
  <dimension ref="A1:J45"/>
  <sheetViews>
    <sheetView zoomScale="90" zoomScaleNormal="90" workbookViewId="0">
      <selection activeCell="M39" sqref="M39"/>
    </sheetView>
  </sheetViews>
  <sheetFormatPr baseColWidth="10" defaultRowHeight="13.5" x14ac:dyDescent="0.25"/>
  <cols>
    <col min="1" max="1" width="16.140625" style="80" customWidth="1"/>
    <col min="2" max="2" width="15.7109375" style="8" bestFit="1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bestFit="1" customWidth="1"/>
    <col min="10" max="10" width="15.7109375" style="8" bestFit="1" customWidth="1"/>
    <col min="11" max="16384" width="11.42578125" style="8"/>
  </cols>
  <sheetData>
    <row r="1" spans="1:10" x14ac:dyDescent="0.25">
      <c r="A1" s="69"/>
      <c r="B1" s="79"/>
      <c r="C1" s="79"/>
      <c r="D1" s="79"/>
      <c r="E1" s="79"/>
      <c r="F1" s="79"/>
      <c r="G1" s="79"/>
      <c r="H1" s="79"/>
      <c r="I1" s="20"/>
    </row>
    <row r="2" spans="1:10" x14ac:dyDescent="0.25">
      <c r="A2" s="70" t="s">
        <v>478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70"/>
      <c r="B3" s="20"/>
      <c r="C3" s="20"/>
      <c r="D3" s="20"/>
      <c r="E3" s="20"/>
      <c r="F3" s="20"/>
      <c r="G3" s="20"/>
      <c r="H3" s="20"/>
      <c r="I3" s="20"/>
    </row>
    <row r="4" spans="1:10" ht="18" customHeight="1" x14ac:dyDescent="0.25">
      <c r="A4" s="260"/>
      <c r="B4" s="673" t="s">
        <v>208</v>
      </c>
      <c r="C4" s="674"/>
      <c r="D4" s="674"/>
      <c r="E4" s="674"/>
      <c r="F4" s="674"/>
      <c r="G4" s="674"/>
      <c r="H4" s="674"/>
      <c r="I4" s="674"/>
      <c r="J4" s="675"/>
    </row>
    <row r="5" spans="1:10" s="80" customFormat="1" ht="30" customHeight="1" x14ac:dyDescent="0.2">
      <c r="A5" s="258" t="s">
        <v>0</v>
      </c>
      <c r="B5" s="617" t="s">
        <v>28</v>
      </c>
      <c r="C5" s="617" t="s">
        <v>30</v>
      </c>
      <c r="D5" s="617" t="s">
        <v>27</v>
      </c>
      <c r="E5" s="617" t="s">
        <v>29</v>
      </c>
      <c r="F5" s="617" t="s">
        <v>459</v>
      </c>
      <c r="G5" s="617" t="s">
        <v>460</v>
      </c>
      <c r="H5" s="617" t="s">
        <v>461</v>
      </c>
      <c r="I5" s="244" t="s">
        <v>462</v>
      </c>
      <c r="J5" s="244" t="s">
        <v>22</v>
      </c>
    </row>
    <row r="6" spans="1:10" ht="13.5" customHeight="1" x14ac:dyDescent="0.25">
      <c r="A6" s="63" t="s">
        <v>2</v>
      </c>
      <c r="B6" s="61">
        <v>884.94589000000008</v>
      </c>
      <c r="C6" s="61">
        <v>9099.4387700000007</v>
      </c>
      <c r="D6" s="61">
        <v>1755.52847</v>
      </c>
      <c r="E6" s="61">
        <v>0</v>
      </c>
      <c r="F6" s="61">
        <v>0</v>
      </c>
      <c r="G6" s="61">
        <v>0.54600000000000004</v>
      </c>
      <c r="H6" s="61">
        <v>3.0472899999999998</v>
      </c>
      <c r="I6" s="61">
        <v>0</v>
      </c>
      <c r="J6" s="61">
        <f>SUM(B6:I6)</f>
        <v>11743.506420000002</v>
      </c>
    </row>
    <row r="7" spans="1:10" ht="13.5" customHeight="1" x14ac:dyDescent="0.25">
      <c r="A7" s="64" t="s">
        <v>3</v>
      </c>
      <c r="B7" s="61">
        <v>769.08473000000004</v>
      </c>
      <c r="C7" s="61">
        <v>8084.6335300000001</v>
      </c>
      <c r="D7" s="61">
        <v>1560.36772</v>
      </c>
      <c r="E7" s="61">
        <v>0</v>
      </c>
      <c r="F7" s="61">
        <v>0</v>
      </c>
      <c r="G7" s="61">
        <v>0.49</v>
      </c>
      <c r="H7" s="61">
        <v>566.14179000000001</v>
      </c>
      <c r="I7" s="61">
        <v>0</v>
      </c>
      <c r="J7" s="61">
        <f t="shared" ref="J7:J17" si="0">SUM(B7:I7)</f>
        <v>10980.717769999999</v>
      </c>
    </row>
    <row r="8" spans="1:10" ht="13.5" customHeight="1" x14ac:dyDescent="0.25">
      <c r="A8" s="64" t="s">
        <v>4</v>
      </c>
      <c r="B8" s="61">
        <v>856.07225000000005</v>
      </c>
      <c r="C8" s="61">
        <v>9247.0072199999995</v>
      </c>
      <c r="D8" s="61">
        <v>1843.06807</v>
      </c>
      <c r="E8" s="61">
        <v>0</v>
      </c>
      <c r="F8" s="61">
        <v>0</v>
      </c>
      <c r="G8" s="61">
        <v>0.75900000000000001</v>
      </c>
      <c r="H8" s="61">
        <v>241.15819999999999</v>
      </c>
      <c r="I8" s="61">
        <v>0</v>
      </c>
      <c r="J8" s="61">
        <f t="shared" si="0"/>
        <v>12188.064739999998</v>
      </c>
    </row>
    <row r="9" spans="1:10" ht="13.5" customHeight="1" x14ac:dyDescent="0.25">
      <c r="A9" s="64" t="s">
        <v>5</v>
      </c>
      <c r="B9" s="61">
        <v>397.95251999999999</v>
      </c>
      <c r="C9" s="61">
        <v>8754.9773199999981</v>
      </c>
      <c r="D9" s="61">
        <v>1870.3088999999998</v>
      </c>
      <c r="E9" s="61">
        <v>0</v>
      </c>
      <c r="F9" s="61">
        <v>0</v>
      </c>
      <c r="G9" s="61">
        <v>0.75900000000000001</v>
      </c>
      <c r="H9" s="61">
        <v>435.74477000000002</v>
      </c>
      <c r="I9" s="61">
        <v>0</v>
      </c>
      <c r="J9" s="61">
        <f t="shared" si="0"/>
        <v>11459.742509999998</v>
      </c>
    </row>
    <row r="10" spans="1:10" ht="13.5" customHeight="1" x14ac:dyDescent="0.25">
      <c r="A10" s="64" t="s">
        <v>6</v>
      </c>
      <c r="B10" s="61">
        <v>360.51035000000002</v>
      </c>
      <c r="C10" s="61">
        <v>9181.3611700000001</v>
      </c>
      <c r="D10" s="61">
        <v>2163.7516500000002</v>
      </c>
      <c r="E10" s="61">
        <v>0</v>
      </c>
      <c r="F10" s="61">
        <v>0</v>
      </c>
      <c r="G10" s="61">
        <v>0.83699999999999997</v>
      </c>
      <c r="H10" s="61">
        <v>40.615209999999998</v>
      </c>
      <c r="I10" s="61">
        <v>0</v>
      </c>
      <c r="J10" s="61">
        <f t="shared" si="0"/>
        <v>11747.07538</v>
      </c>
    </row>
    <row r="11" spans="1:10" ht="13.5" customHeight="1" x14ac:dyDescent="0.25">
      <c r="A11" s="64" t="s">
        <v>7</v>
      </c>
      <c r="B11" s="61">
        <v>590.13645000000008</v>
      </c>
      <c r="C11" s="61">
        <v>9272.118440000002</v>
      </c>
      <c r="D11" s="61">
        <v>2506.2132799999999</v>
      </c>
      <c r="E11" s="61">
        <v>0</v>
      </c>
      <c r="F11" s="61">
        <v>0</v>
      </c>
      <c r="G11" s="61">
        <v>1.3849999999999998</v>
      </c>
      <c r="H11" s="61">
        <v>40.444720000000004</v>
      </c>
      <c r="I11" s="61">
        <v>0</v>
      </c>
      <c r="J11" s="61">
        <f t="shared" si="0"/>
        <v>12410.297890000002</v>
      </c>
    </row>
    <row r="12" spans="1:10" ht="13.5" customHeight="1" x14ac:dyDescent="0.25">
      <c r="A12" s="64" t="s">
        <v>8</v>
      </c>
      <c r="B12" s="61">
        <v>652.02917999999988</v>
      </c>
      <c r="C12" s="61">
        <v>9662.0336500000012</v>
      </c>
      <c r="D12" s="61">
        <v>2877.7399299999997</v>
      </c>
      <c r="E12" s="61">
        <v>0</v>
      </c>
      <c r="F12" s="61">
        <v>0</v>
      </c>
      <c r="G12" s="61">
        <v>1.18</v>
      </c>
      <c r="H12" s="61">
        <v>0.4617</v>
      </c>
      <c r="I12" s="61">
        <v>0</v>
      </c>
      <c r="J12" s="61">
        <f t="shared" si="0"/>
        <v>13193.444460000001</v>
      </c>
    </row>
    <row r="13" spans="1:10" ht="13.5" customHeight="1" x14ac:dyDescent="0.25">
      <c r="A13" s="64" t="s">
        <v>9</v>
      </c>
      <c r="B13" s="61">
        <v>697.62621000000001</v>
      </c>
      <c r="C13" s="61">
        <v>9761.6817300000002</v>
      </c>
      <c r="D13" s="61">
        <v>2578.3995600000007</v>
      </c>
      <c r="E13" s="61">
        <v>0</v>
      </c>
      <c r="F13" s="61">
        <v>0</v>
      </c>
      <c r="G13" s="61">
        <v>1.7809999999999999</v>
      </c>
      <c r="H13" s="61">
        <v>151.39938000000001</v>
      </c>
      <c r="I13" s="61">
        <v>0</v>
      </c>
      <c r="J13" s="61">
        <f t="shared" si="0"/>
        <v>13190.887880000002</v>
      </c>
    </row>
    <row r="14" spans="1:10" ht="13.5" customHeight="1" x14ac:dyDescent="0.25">
      <c r="A14" s="64" t="s">
        <v>10</v>
      </c>
      <c r="B14" s="61">
        <v>716.43503999999996</v>
      </c>
      <c r="C14" s="61">
        <v>9673.3461200000002</v>
      </c>
      <c r="D14" s="61">
        <v>2477.7624499999997</v>
      </c>
      <c r="E14" s="61">
        <v>0</v>
      </c>
      <c r="F14" s="61">
        <v>0</v>
      </c>
      <c r="G14" s="61">
        <v>1.4869999999999999</v>
      </c>
      <c r="H14" s="61">
        <v>0.50231999999999999</v>
      </c>
      <c r="I14" s="61">
        <v>0</v>
      </c>
      <c r="J14" s="61">
        <f t="shared" si="0"/>
        <v>12869.532929999999</v>
      </c>
    </row>
    <row r="15" spans="1:10" ht="13.5" customHeight="1" x14ac:dyDescent="0.25">
      <c r="A15" s="64" t="s">
        <v>11</v>
      </c>
      <c r="B15" s="61">
        <v>606.82684999999992</v>
      </c>
      <c r="C15" s="61">
        <v>10766.182560000001</v>
      </c>
      <c r="D15" s="61">
        <v>2166.83329</v>
      </c>
      <c r="E15" s="61">
        <v>0</v>
      </c>
      <c r="F15" s="61">
        <v>0</v>
      </c>
      <c r="G15" s="61">
        <v>1.0589999999999999</v>
      </c>
      <c r="H15" s="61">
        <v>0.6391699999999999</v>
      </c>
      <c r="I15" s="61">
        <v>0</v>
      </c>
      <c r="J15" s="61">
        <f t="shared" si="0"/>
        <v>13541.540870000001</v>
      </c>
    </row>
    <row r="16" spans="1:10" ht="13.5" customHeight="1" x14ac:dyDescent="0.25">
      <c r="A16" s="64" t="s">
        <v>12</v>
      </c>
      <c r="B16" s="61">
        <v>603.01579000000004</v>
      </c>
      <c r="C16" s="61">
        <v>9787.2253700000001</v>
      </c>
      <c r="D16" s="61">
        <v>2013.5578599999997</v>
      </c>
      <c r="E16" s="61">
        <v>0</v>
      </c>
      <c r="F16" s="61">
        <v>0</v>
      </c>
      <c r="G16" s="61">
        <v>0.57399999999999995</v>
      </c>
      <c r="H16" s="61">
        <v>599.42947000000004</v>
      </c>
      <c r="I16" s="61">
        <v>0</v>
      </c>
      <c r="J16" s="61">
        <f t="shared" si="0"/>
        <v>13003.802489999998</v>
      </c>
    </row>
    <row r="17" spans="1:10" ht="13.5" customHeight="1" x14ac:dyDescent="0.25">
      <c r="A17" s="64" t="s">
        <v>13</v>
      </c>
      <c r="B17" s="61">
        <v>706.88154999999995</v>
      </c>
      <c r="C17" s="61">
        <v>9674.1139999999996</v>
      </c>
      <c r="D17" s="61">
        <v>1862.1278600000001</v>
      </c>
      <c r="E17" s="61">
        <v>0</v>
      </c>
      <c r="F17" s="61">
        <v>0</v>
      </c>
      <c r="G17" s="61">
        <v>0.44500000000000001</v>
      </c>
      <c r="H17" s="61">
        <v>463.69042999999999</v>
      </c>
      <c r="I17" s="61">
        <v>0</v>
      </c>
      <c r="J17" s="61">
        <f t="shared" si="0"/>
        <v>12707.25884</v>
      </c>
    </row>
    <row r="18" spans="1:10" ht="13.5" customHeight="1" x14ac:dyDescent="0.25">
      <c r="A18" s="259" t="s">
        <v>22</v>
      </c>
      <c r="B18" s="65">
        <f t="shared" ref="B18:J18" si="1">+SUM(B6:B17)</f>
        <v>7841.5168100000001</v>
      </c>
      <c r="C18" s="65">
        <f t="shared" si="1"/>
        <v>112964.11988</v>
      </c>
      <c r="D18" s="65">
        <f t="shared" si="1"/>
        <v>25675.659039999999</v>
      </c>
      <c r="E18" s="65">
        <f t="shared" si="1"/>
        <v>0</v>
      </c>
      <c r="F18" s="65">
        <f t="shared" si="1"/>
        <v>0</v>
      </c>
      <c r="G18" s="65">
        <f t="shared" si="1"/>
        <v>11.301999999999998</v>
      </c>
      <c r="H18" s="65">
        <f t="shared" si="1"/>
        <v>2543.2744500000003</v>
      </c>
      <c r="I18" s="65">
        <f t="shared" si="1"/>
        <v>0</v>
      </c>
      <c r="J18" s="65">
        <f t="shared" si="1"/>
        <v>149035.87217999998</v>
      </c>
    </row>
    <row r="19" spans="1:10" ht="13.5" customHeight="1" x14ac:dyDescent="0.25">
      <c r="A19" s="71"/>
      <c r="B19" s="72"/>
      <c r="C19" s="72"/>
      <c r="D19" s="72"/>
      <c r="E19" s="72"/>
      <c r="F19" s="72"/>
      <c r="G19" s="465"/>
      <c r="H19" s="465"/>
      <c r="I19" s="56"/>
    </row>
    <row r="20" spans="1:10" ht="13.5" customHeight="1" x14ac:dyDescent="0.25">
      <c r="A20" s="73"/>
      <c r="B20" s="56"/>
      <c r="C20" s="74"/>
      <c r="D20" s="74"/>
      <c r="E20" s="74"/>
      <c r="F20" s="74"/>
      <c r="G20" s="465"/>
      <c r="H20" s="465"/>
      <c r="I20" s="56"/>
    </row>
    <row r="21" spans="1:10" ht="15.75" customHeight="1" x14ac:dyDescent="0.25">
      <c r="A21" s="260"/>
      <c r="B21" s="673" t="s">
        <v>402</v>
      </c>
      <c r="C21" s="674"/>
      <c r="D21" s="674"/>
      <c r="E21" s="674"/>
      <c r="F21" s="674"/>
      <c r="G21" s="674"/>
      <c r="H21" s="674"/>
      <c r="I21" s="674"/>
      <c r="J21" s="675"/>
    </row>
    <row r="22" spans="1:10" ht="26.25" customHeight="1" x14ac:dyDescent="0.25">
      <c r="A22" s="258" t="s">
        <v>0</v>
      </c>
      <c r="B22" s="617" t="s">
        <v>28</v>
      </c>
      <c r="C22" s="617" t="s">
        <v>30</v>
      </c>
      <c r="D22" s="617" t="s">
        <v>27</v>
      </c>
      <c r="E22" s="617" t="s">
        <v>29</v>
      </c>
      <c r="F22" s="617" t="s">
        <v>459</v>
      </c>
      <c r="G22" s="617" t="s">
        <v>460</v>
      </c>
      <c r="H22" s="617" t="s">
        <v>461</v>
      </c>
      <c r="I22" s="617" t="s">
        <v>462</v>
      </c>
      <c r="J22" s="617" t="s">
        <v>22</v>
      </c>
    </row>
    <row r="23" spans="1:10" ht="13.5" customHeight="1" x14ac:dyDescent="0.25">
      <c r="A23" s="63" t="s">
        <v>2</v>
      </c>
      <c r="B23" s="61">
        <v>16.638000000000002</v>
      </c>
      <c r="C23" s="61">
        <v>5118.3960000000006</v>
      </c>
      <c r="D23" s="61">
        <v>76.619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f>SUM(B23:I23)</f>
        <v>5211.6530000000002</v>
      </c>
    </row>
    <row r="24" spans="1:10" ht="13.5" customHeight="1" x14ac:dyDescent="0.25">
      <c r="A24" s="64" t="s">
        <v>3</v>
      </c>
      <c r="B24" s="61">
        <v>23.765999999999998</v>
      </c>
      <c r="C24" s="61">
        <v>4705.9579999999996</v>
      </c>
      <c r="D24" s="61">
        <v>43.55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f t="shared" ref="J24:J34" si="2">SUM(B24:I24)</f>
        <v>4773.2739999999994</v>
      </c>
    </row>
    <row r="25" spans="1:10" ht="13.5" customHeight="1" x14ac:dyDescent="0.25">
      <c r="A25" s="64" t="s">
        <v>4</v>
      </c>
      <c r="B25" s="61">
        <v>19.753</v>
      </c>
      <c r="C25" s="61">
        <v>5453.5069999999996</v>
      </c>
      <c r="D25" s="61">
        <v>80.385000000000005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f t="shared" si="2"/>
        <v>5553.6449999999995</v>
      </c>
    </row>
    <row r="26" spans="1:10" ht="13.5" customHeight="1" x14ac:dyDescent="0.25">
      <c r="A26" s="64" t="s">
        <v>5</v>
      </c>
      <c r="B26" s="61">
        <v>23.003</v>
      </c>
      <c r="C26" s="61">
        <v>6171.5390000000007</v>
      </c>
      <c r="D26" s="61">
        <v>106.33499999999999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f t="shared" si="2"/>
        <v>6300.8770000000004</v>
      </c>
    </row>
    <row r="27" spans="1:10" ht="13.5" customHeight="1" x14ac:dyDescent="0.25">
      <c r="A27" s="64" t="s">
        <v>6</v>
      </c>
      <c r="B27" s="61">
        <v>20.939</v>
      </c>
      <c r="C27" s="61">
        <v>5577.3450000000003</v>
      </c>
      <c r="D27" s="61">
        <v>113.02500000000001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f t="shared" si="2"/>
        <v>5711.3090000000002</v>
      </c>
    </row>
    <row r="28" spans="1:10" ht="13.5" customHeight="1" x14ac:dyDescent="0.25">
      <c r="A28" s="64" t="s">
        <v>7</v>
      </c>
      <c r="B28" s="61">
        <v>17.818000000000001</v>
      </c>
      <c r="C28" s="61">
        <v>5618.1729999999998</v>
      </c>
      <c r="D28" s="61">
        <v>175.15600000000001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f t="shared" si="2"/>
        <v>5811.1469999999999</v>
      </c>
    </row>
    <row r="29" spans="1:10" ht="13.5" customHeight="1" x14ac:dyDescent="0.25">
      <c r="A29" s="64" t="s">
        <v>8</v>
      </c>
      <c r="B29" s="61">
        <v>23.08</v>
      </c>
      <c r="C29" s="61">
        <v>5343.3279999999995</v>
      </c>
      <c r="D29" s="61">
        <v>172.048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f t="shared" si="2"/>
        <v>5538.4559999999992</v>
      </c>
    </row>
    <row r="30" spans="1:10" ht="13.5" customHeight="1" x14ac:dyDescent="0.25">
      <c r="A30" s="64" t="s">
        <v>9</v>
      </c>
      <c r="B30" s="61">
        <v>27.576000000000001</v>
      </c>
      <c r="C30" s="61">
        <v>5723.9269999999997</v>
      </c>
      <c r="D30" s="61">
        <v>217.21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f t="shared" si="2"/>
        <v>5968.7129999999997</v>
      </c>
    </row>
    <row r="31" spans="1:10" ht="13.5" customHeight="1" x14ac:dyDescent="0.25">
      <c r="A31" s="64" t="s">
        <v>10</v>
      </c>
      <c r="B31" s="61">
        <v>26.747</v>
      </c>
      <c r="C31" s="61">
        <v>5618.3450000000003</v>
      </c>
      <c r="D31" s="61">
        <v>136.46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f t="shared" si="2"/>
        <v>5781.5520000000006</v>
      </c>
    </row>
    <row r="32" spans="1:10" ht="13.5" customHeight="1" x14ac:dyDescent="0.25">
      <c r="A32" s="64" t="s">
        <v>11</v>
      </c>
      <c r="B32" s="61">
        <v>40.341107000000001</v>
      </c>
      <c r="C32" s="61">
        <v>5914.2060000000001</v>
      </c>
      <c r="D32" s="61">
        <v>102.03291299999999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f t="shared" si="2"/>
        <v>6056.5800200000003</v>
      </c>
    </row>
    <row r="33" spans="1:10" ht="13.5" customHeight="1" x14ac:dyDescent="0.25">
      <c r="A33" s="64" t="s">
        <v>12</v>
      </c>
      <c r="B33" s="61">
        <v>52.981000000000002</v>
      </c>
      <c r="C33" s="61">
        <v>5479.6628500000006</v>
      </c>
      <c r="D33" s="61">
        <v>112.303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f t="shared" si="2"/>
        <v>5644.9468500000003</v>
      </c>
    </row>
    <row r="34" spans="1:10" ht="13.5" customHeight="1" x14ac:dyDescent="0.25">
      <c r="A34" s="64" t="s">
        <v>13</v>
      </c>
      <c r="B34" s="61">
        <v>49.944000000000003</v>
      </c>
      <c r="C34" s="61">
        <v>5494.8070000000007</v>
      </c>
      <c r="D34" s="61">
        <v>96.013000000000005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f t="shared" si="2"/>
        <v>5640.764000000001</v>
      </c>
    </row>
    <row r="35" spans="1:10" ht="13.5" customHeight="1" x14ac:dyDescent="0.25">
      <c r="A35" s="259" t="s">
        <v>22</v>
      </c>
      <c r="B35" s="65">
        <f t="shared" ref="B35:J35" si="3">+SUM(B23:B34)</f>
        <v>342.58610700000003</v>
      </c>
      <c r="C35" s="65">
        <f t="shared" si="3"/>
        <v>66219.193849999996</v>
      </c>
      <c r="D35" s="65">
        <f t="shared" si="3"/>
        <v>1431.1369129999998</v>
      </c>
      <c r="E35" s="65">
        <f t="shared" si="3"/>
        <v>0</v>
      </c>
      <c r="F35" s="65">
        <f t="shared" si="3"/>
        <v>0</v>
      </c>
      <c r="G35" s="65">
        <f t="shared" si="3"/>
        <v>0</v>
      </c>
      <c r="H35" s="65">
        <f t="shared" si="3"/>
        <v>0</v>
      </c>
      <c r="I35" s="65">
        <f t="shared" si="3"/>
        <v>0</v>
      </c>
      <c r="J35" s="65">
        <f t="shared" si="3"/>
        <v>67992.916870000001</v>
      </c>
    </row>
    <row r="36" spans="1:10" x14ac:dyDescent="0.25">
      <c r="A36" s="67"/>
      <c r="B36" s="20"/>
      <c r="C36" s="20"/>
      <c r="D36" s="20"/>
      <c r="E36" s="20"/>
      <c r="F36" s="20"/>
      <c r="G36" s="20"/>
      <c r="H36" s="20"/>
      <c r="I36" s="20"/>
    </row>
    <row r="37" spans="1:10" x14ac:dyDescent="0.25">
      <c r="A37" s="67"/>
      <c r="B37" s="20"/>
      <c r="C37" s="20"/>
      <c r="D37" s="20"/>
      <c r="E37" s="20"/>
      <c r="F37" s="20"/>
      <c r="G37" s="20"/>
      <c r="H37" s="20"/>
      <c r="I37" s="20"/>
    </row>
    <row r="38" spans="1:10" x14ac:dyDescent="0.25">
      <c r="A38" s="67"/>
      <c r="B38" s="20"/>
      <c r="C38" s="20"/>
      <c r="D38" s="20"/>
      <c r="E38" s="20"/>
      <c r="F38" s="20"/>
      <c r="G38" s="20"/>
      <c r="H38" s="20"/>
      <c r="I38" s="20"/>
    </row>
    <row r="39" spans="1:10" x14ac:dyDescent="0.25">
      <c r="A39" s="67"/>
      <c r="B39" s="20"/>
      <c r="C39" s="20"/>
      <c r="D39" s="20"/>
      <c r="E39" s="20"/>
      <c r="F39" s="20"/>
      <c r="G39" s="20"/>
      <c r="H39" s="20"/>
      <c r="I39" s="20"/>
    </row>
    <row r="40" spans="1:10" x14ac:dyDescent="0.25">
      <c r="A40" s="70"/>
      <c r="B40" s="20"/>
      <c r="C40" s="20"/>
      <c r="D40" s="20"/>
      <c r="E40" s="20"/>
      <c r="F40" s="20"/>
      <c r="G40" s="20"/>
      <c r="H40" s="20"/>
      <c r="I40" s="20"/>
    </row>
    <row r="41" spans="1:10" x14ac:dyDescent="0.25">
      <c r="A41" s="70"/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7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G43" s="20"/>
      <c r="H43" s="20"/>
    </row>
    <row r="44" spans="1:10" x14ac:dyDescent="0.25">
      <c r="G44" s="20"/>
      <c r="H44" s="20"/>
    </row>
    <row r="45" spans="1:10" x14ac:dyDescent="0.25">
      <c r="G45" s="20"/>
      <c r="H45" s="20"/>
    </row>
  </sheetData>
  <mergeCells count="2">
    <mergeCell ref="B4:J4"/>
    <mergeCell ref="B21:J21"/>
  </mergeCells>
  <phoneticPr fontId="0" type="noConversion"/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oja58">
    <pageSetUpPr fitToPage="1"/>
  </sheetPr>
  <dimension ref="A1:N50"/>
  <sheetViews>
    <sheetView zoomScale="90" zoomScaleNormal="90" workbookViewId="0">
      <selection activeCell="M39" sqref="M39"/>
    </sheetView>
  </sheetViews>
  <sheetFormatPr baseColWidth="10" defaultRowHeight="13.5" x14ac:dyDescent="0.25"/>
  <cols>
    <col min="1" max="1" width="16.140625" style="80" customWidth="1"/>
    <col min="2" max="2" width="15.7109375" style="8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customWidth="1"/>
    <col min="10" max="10" width="16.140625" style="8" customWidth="1"/>
    <col min="11" max="16384" width="11.42578125" style="8"/>
  </cols>
  <sheetData>
    <row r="1" spans="1:10" x14ac:dyDescent="0.25">
      <c r="A1" s="69"/>
      <c r="B1" s="79"/>
      <c r="C1" s="79"/>
      <c r="D1" s="79"/>
      <c r="E1" s="79"/>
      <c r="F1" s="79"/>
      <c r="G1" s="79"/>
      <c r="H1" s="79"/>
      <c r="I1" s="20"/>
    </row>
    <row r="2" spans="1:10" x14ac:dyDescent="0.25">
      <c r="A2" s="70" t="s">
        <v>478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70"/>
      <c r="B3" s="20"/>
      <c r="C3" s="20"/>
      <c r="D3" s="20"/>
      <c r="E3" s="20"/>
      <c r="F3" s="20"/>
      <c r="G3" s="20"/>
      <c r="H3" s="20"/>
      <c r="I3" s="20"/>
    </row>
    <row r="4" spans="1:10" ht="12.75" customHeight="1" x14ac:dyDescent="0.25">
      <c r="A4" s="260"/>
      <c r="B4" s="673" t="s">
        <v>390</v>
      </c>
      <c r="C4" s="674"/>
      <c r="D4" s="674"/>
      <c r="E4" s="674"/>
      <c r="F4" s="674"/>
      <c r="G4" s="674"/>
      <c r="H4" s="674"/>
      <c r="I4" s="674"/>
      <c r="J4" s="675"/>
    </row>
    <row r="5" spans="1:10" s="80" customFormat="1" ht="30" customHeight="1" x14ac:dyDescent="0.2">
      <c r="A5" s="258" t="s">
        <v>0</v>
      </c>
      <c r="B5" s="617" t="s">
        <v>28</v>
      </c>
      <c r="C5" s="617" t="s">
        <v>30</v>
      </c>
      <c r="D5" s="617" t="s">
        <v>27</v>
      </c>
      <c r="E5" s="617" t="s">
        <v>29</v>
      </c>
      <c r="F5" s="617" t="s">
        <v>459</v>
      </c>
      <c r="G5" s="617" t="s">
        <v>460</v>
      </c>
      <c r="H5" s="617" t="s">
        <v>461</v>
      </c>
      <c r="I5" s="244" t="s">
        <v>462</v>
      </c>
      <c r="J5" s="244" t="s">
        <v>22</v>
      </c>
    </row>
    <row r="6" spans="1:10" ht="13.5" customHeight="1" x14ac:dyDescent="0.25">
      <c r="A6" s="63" t="s">
        <v>2</v>
      </c>
      <c r="B6" s="61">
        <v>18.516249999999999</v>
      </c>
      <c r="C6" s="61">
        <v>277.62921999999998</v>
      </c>
      <c r="D6" s="61">
        <v>19.065930000000002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1">
        <f>SUM(B6:I6)</f>
        <v>315.21139999999997</v>
      </c>
    </row>
    <row r="7" spans="1:10" ht="13.5" customHeight="1" x14ac:dyDescent="0.25">
      <c r="A7" s="64" t="s">
        <v>3</v>
      </c>
      <c r="B7" s="61">
        <v>20.666450000000001</v>
      </c>
      <c r="C7" s="61">
        <v>248.36386999999999</v>
      </c>
      <c r="D7" s="61">
        <v>16.24362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f t="shared" ref="J7:J17" si="0">SUM(B7:I7)</f>
        <v>285.27394000000004</v>
      </c>
    </row>
    <row r="8" spans="1:10" ht="13.5" customHeight="1" x14ac:dyDescent="0.25">
      <c r="A8" s="64" t="s">
        <v>4</v>
      </c>
      <c r="B8" s="61">
        <v>20.915430000000001</v>
      </c>
      <c r="C8" s="61">
        <v>267.07281</v>
      </c>
      <c r="D8" s="61">
        <v>22.308709999999998</v>
      </c>
      <c r="E8" s="61">
        <v>0</v>
      </c>
      <c r="F8" s="61">
        <v>0</v>
      </c>
      <c r="G8" s="61">
        <v>2.9000000000000001E-2</v>
      </c>
      <c r="H8" s="61">
        <v>0</v>
      </c>
      <c r="I8" s="61">
        <v>0</v>
      </c>
      <c r="J8" s="61">
        <f t="shared" si="0"/>
        <v>310.32595000000003</v>
      </c>
    </row>
    <row r="9" spans="1:10" ht="13.5" customHeight="1" x14ac:dyDescent="0.25">
      <c r="A9" s="64" t="s">
        <v>5</v>
      </c>
      <c r="B9" s="61">
        <v>1.22176</v>
      </c>
      <c r="C9" s="61">
        <v>195.81572</v>
      </c>
      <c r="D9" s="61">
        <v>34.605150000000002</v>
      </c>
      <c r="E9" s="61">
        <v>0</v>
      </c>
      <c r="F9" s="61">
        <v>0</v>
      </c>
      <c r="G9" s="61">
        <v>2.9000000000000001E-2</v>
      </c>
      <c r="H9" s="61">
        <v>0</v>
      </c>
      <c r="I9" s="61">
        <v>0</v>
      </c>
      <c r="J9" s="61">
        <f t="shared" si="0"/>
        <v>231.67162999999999</v>
      </c>
    </row>
    <row r="10" spans="1:10" ht="13.5" customHeight="1" x14ac:dyDescent="0.25">
      <c r="A10" s="64" t="s">
        <v>6</v>
      </c>
      <c r="B10" s="61">
        <v>5.8845400000000003</v>
      </c>
      <c r="C10" s="61">
        <v>207.17063000000002</v>
      </c>
      <c r="D10" s="61">
        <v>52.390349999999998</v>
      </c>
      <c r="E10" s="61">
        <v>0</v>
      </c>
      <c r="F10" s="61">
        <v>0</v>
      </c>
      <c r="G10" s="61">
        <v>1E-3</v>
      </c>
      <c r="H10" s="61">
        <v>0</v>
      </c>
      <c r="I10" s="61">
        <v>0</v>
      </c>
      <c r="J10" s="61">
        <f t="shared" si="0"/>
        <v>265.44651999999996</v>
      </c>
    </row>
    <row r="11" spans="1:10" ht="13.5" customHeight="1" x14ac:dyDescent="0.25">
      <c r="A11" s="64" t="s">
        <v>7</v>
      </c>
      <c r="B11" s="61">
        <v>7.41235</v>
      </c>
      <c r="C11" s="61">
        <v>231.50145999999998</v>
      </c>
      <c r="D11" s="61">
        <v>106.47864999999999</v>
      </c>
      <c r="E11" s="61">
        <v>0</v>
      </c>
      <c r="F11" s="61">
        <v>0</v>
      </c>
      <c r="G11" s="61">
        <v>2E-3</v>
      </c>
      <c r="H11" s="61">
        <v>0</v>
      </c>
      <c r="I11" s="61">
        <v>0</v>
      </c>
      <c r="J11" s="61">
        <f t="shared" si="0"/>
        <v>345.39445999999998</v>
      </c>
    </row>
    <row r="12" spans="1:10" ht="13.5" customHeight="1" x14ac:dyDescent="0.25">
      <c r="A12" s="64" t="s">
        <v>8</v>
      </c>
      <c r="B12" s="61">
        <v>6.5886499999999995</v>
      </c>
      <c r="C12" s="61">
        <v>270.52752000000004</v>
      </c>
      <c r="D12" s="61">
        <v>130.80569</v>
      </c>
      <c r="E12" s="61">
        <v>0</v>
      </c>
      <c r="F12" s="61">
        <v>0</v>
      </c>
      <c r="G12" s="61">
        <v>1E-3</v>
      </c>
      <c r="H12" s="61">
        <v>0</v>
      </c>
      <c r="I12" s="61">
        <v>0</v>
      </c>
      <c r="J12" s="61">
        <f t="shared" si="0"/>
        <v>407.92286000000001</v>
      </c>
    </row>
    <row r="13" spans="1:10" ht="13.5" customHeight="1" x14ac:dyDescent="0.25">
      <c r="A13" s="64" t="s">
        <v>9</v>
      </c>
      <c r="B13" s="61">
        <v>10.370229999999999</v>
      </c>
      <c r="C13" s="61">
        <v>277.49477000000002</v>
      </c>
      <c r="D13" s="61">
        <v>112.46210000000001</v>
      </c>
      <c r="E13" s="61">
        <v>0</v>
      </c>
      <c r="F13" s="61">
        <v>0</v>
      </c>
      <c r="G13" s="61">
        <v>2E-3</v>
      </c>
      <c r="H13" s="61">
        <v>0</v>
      </c>
      <c r="I13" s="61">
        <v>0</v>
      </c>
      <c r="J13" s="61">
        <f t="shared" si="0"/>
        <v>400.32910000000004</v>
      </c>
    </row>
    <row r="14" spans="1:10" ht="13.5" customHeight="1" x14ac:dyDescent="0.25">
      <c r="A14" s="64" t="s">
        <v>10</v>
      </c>
      <c r="B14" s="61">
        <v>17.283729999999998</v>
      </c>
      <c r="C14" s="61">
        <v>215.79229000000001</v>
      </c>
      <c r="D14" s="61">
        <v>92.325940000000003</v>
      </c>
      <c r="E14" s="61">
        <v>0</v>
      </c>
      <c r="F14" s="61">
        <v>0</v>
      </c>
      <c r="G14" s="61">
        <v>2E-3</v>
      </c>
      <c r="H14" s="61">
        <v>0</v>
      </c>
      <c r="I14" s="61">
        <v>0</v>
      </c>
      <c r="J14" s="61">
        <f t="shared" si="0"/>
        <v>325.40396000000004</v>
      </c>
    </row>
    <row r="15" spans="1:10" ht="13.5" customHeight="1" x14ac:dyDescent="0.25">
      <c r="A15" s="64" t="s">
        <v>11</v>
      </c>
      <c r="B15" s="61">
        <v>12.259180000000001</v>
      </c>
      <c r="C15" s="61">
        <v>274.04578999999995</v>
      </c>
      <c r="D15" s="61">
        <v>38.071620000000003</v>
      </c>
      <c r="E15" s="61">
        <v>0</v>
      </c>
      <c r="F15" s="61">
        <v>0</v>
      </c>
      <c r="G15" s="61">
        <v>1E-3</v>
      </c>
      <c r="H15" s="61">
        <v>0</v>
      </c>
      <c r="I15" s="61">
        <v>0</v>
      </c>
      <c r="J15" s="61">
        <f t="shared" si="0"/>
        <v>324.37758999999994</v>
      </c>
    </row>
    <row r="16" spans="1:10" ht="13.5" customHeight="1" x14ac:dyDescent="0.25">
      <c r="A16" s="64" t="s">
        <v>12</v>
      </c>
      <c r="B16" s="61">
        <v>9.9065200000000004</v>
      </c>
      <c r="C16" s="61">
        <v>269.56531999999999</v>
      </c>
      <c r="D16" s="61">
        <v>22.341159999999999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f t="shared" si="0"/>
        <v>301.81299999999999</v>
      </c>
    </row>
    <row r="17" spans="1:10" ht="13.5" customHeight="1" x14ac:dyDescent="0.25">
      <c r="A17" s="64" t="s">
        <v>13</v>
      </c>
      <c r="B17" s="61">
        <v>14.94975</v>
      </c>
      <c r="C17" s="61">
        <v>258.565</v>
      </c>
      <c r="D17" s="61">
        <v>27.67474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f t="shared" si="0"/>
        <v>301.18948999999998</v>
      </c>
    </row>
    <row r="18" spans="1:10" ht="13.5" customHeight="1" x14ac:dyDescent="0.25">
      <c r="A18" s="259" t="s">
        <v>22</v>
      </c>
      <c r="B18" s="65">
        <f t="shared" ref="B18:J18" si="1">+SUM(B6:B17)</f>
        <v>145.97483999999997</v>
      </c>
      <c r="C18" s="65">
        <f t="shared" si="1"/>
        <v>2993.5444000000002</v>
      </c>
      <c r="D18" s="65">
        <f t="shared" si="1"/>
        <v>674.77366000000006</v>
      </c>
      <c r="E18" s="65">
        <f t="shared" si="1"/>
        <v>0</v>
      </c>
      <c r="F18" s="65">
        <f t="shared" si="1"/>
        <v>0</v>
      </c>
      <c r="G18" s="65">
        <f t="shared" si="1"/>
        <v>6.7000000000000004E-2</v>
      </c>
      <c r="H18" s="65">
        <f t="shared" si="1"/>
        <v>0</v>
      </c>
      <c r="I18" s="65">
        <f t="shared" si="1"/>
        <v>0</v>
      </c>
      <c r="J18" s="65">
        <f t="shared" si="1"/>
        <v>3814.3599000000004</v>
      </c>
    </row>
    <row r="19" spans="1:10" ht="13.5" customHeight="1" x14ac:dyDescent="0.25">
      <c r="A19" s="71"/>
      <c r="B19" s="72"/>
      <c r="C19" s="72"/>
      <c r="D19" s="72"/>
      <c r="E19" s="72"/>
      <c r="F19" s="72"/>
      <c r="G19" s="465"/>
      <c r="H19" s="465"/>
      <c r="I19" s="56"/>
    </row>
    <row r="20" spans="1:10" ht="13.5" customHeight="1" x14ac:dyDescent="0.25">
      <c r="A20" s="73"/>
      <c r="B20" s="56"/>
      <c r="C20" s="74"/>
      <c r="D20" s="74"/>
      <c r="E20" s="74"/>
      <c r="F20" s="74"/>
      <c r="G20" s="465"/>
      <c r="H20" s="465"/>
      <c r="I20" s="56"/>
    </row>
    <row r="21" spans="1:10" ht="13.5" customHeight="1" x14ac:dyDescent="0.25">
      <c r="A21" s="260"/>
      <c r="B21" s="673" t="s">
        <v>522</v>
      </c>
      <c r="C21" s="674"/>
      <c r="D21" s="674"/>
      <c r="E21" s="674"/>
      <c r="F21" s="674"/>
      <c r="G21" s="674"/>
      <c r="H21" s="674"/>
      <c r="I21" s="674"/>
      <c r="J21" s="675"/>
    </row>
    <row r="22" spans="1:10" ht="26.25" customHeight="1" x14ac:dyDescent="0.25">
      <c r="A22" s="258" t="s">
        <v>0</v>
      </c>
      <c r="B22" s="617" t="s">
        <v>28</v>
      </c>
      <c r="C22" s="617" t="s">
        <v>30</v>
      </c>
      <c r="D22" s="617" t="s">
        <v>27</v>
      </c>
      <c r="E22" s="617" t="s">
        <v>29</v>
      </c>
      <c r="F22" s="617" t="s">
        <v>459</v>
      </c>
      <c r="G22" s="617" t="s">
        <v>460</v>
      </c>
      <c r="H22" s="617" t="s">
        <v>461</v>
      </c>
      <c r="I22" s="617" t="s">
        <v>462</v>
      </c>
      <c r="J22" s="617" t="s">
        <v>22</v>
      </c>
    </row>
    <row r="23" spans="1:10" ht="13.5" customHeight="1" x14ac:dyDescent="0.25">
      <c r="A23" s="63" t="s">
        <v>2</v>
      </c>
      <c r="B23" s="61">
        <v>34.655000000000001</v>
      </c>
      <c r="C23" s="61">
        <v>0</v>
      </c>
      <c r="D23" s="61">
        <v>67.495000000000005</v>
      </c>
      <c r="E23" s="61">
        <v>50.252000000000002</v>
      </c>
      <c r="F23" s="61">
        <v>0</v>
      </c>
      <c r="G23" s="61">
        <v>3.8950000000000005E-2</v>
      </c>
      <c r="H23" s="61">
        <v>0</v>
      </c>
      <c r="I23" s="61">
        <v>0</v>
      </c>
      <c r="J23" s="61">
        <f>SUM(B23:I23)</f>
        <v>152.44095000000002</v>
      </c>
    </row>
    <row r="24" spans="1:10" ht="13.5" customHeight="1" x14ac:dyDescent="0.25">
      <c r="A24" s="64" t="s">
        <v>3</v>
      </c>
      <c r="B24" s="61">
        <v>40.552</v>
      </c>
      <c r="C24" s="61">
        <v>0</v>
      </c>
      <c r="D24" s="61">
        <v>57.347000000000001</v>
      </c>
      <c r="E24" s="61">
        <v>51.362000000000002</v>
      </c>
      <c r="F24" s="61">
        <v>0</v>
      </c>
      <c r="G24" s="61">
        <v>4.2100000000000002E-3</v>
      </c>
      <c r="H24" s="61">
        <v>0</v>
      </c>
      <c r="I24" s="61">
        <v>0</v>
      </c>
      <c r="J24" s="61">
        <f t="shared" ref="J24:J34" si="2">SUM(B24:I24)</f>
        <v>149.26521</v>
      </c>
    </row>
    <row r="25" spans="1:10" ht="13.5" customHeight="1" x14ac:dyDescent="0.25">
      <c r="A25" s="64" t="s">
        <v>4</v>
      </c>
      <c r="B25" s="61">
        <v>37.701999999999998</v>
      </c>
      <c r="C25" s="61">
        <v>0</v>
      </c>
      <c r="D25" s="61">
        <v>60.749000000000002</v>
      </c>
      <c r="E25" s="61">
        <v>55.271000000000001</v>
      </c>
      <c r="F25" s="61">
        <v>0</v>
      </c>
      <c r="G25" s="61">
        <v>5.2399999999999999E-3</v>
      </c>
      <c r="H25" s="61">
        <v>0</v>
      </c>
      <c r="I25" s="61">
        <v>0</v>
      </c>
      <c r="J25" s="61">
        <f t="shared" si="2"/>
        <v>153.72723999999997</v>
      </c>
    </row>
    <row r="26" spans="1:10" ht="13.5" customHeight="1" x14ac:dyDescent="0.25">
      <c r="A26" s="64" t="s">
        <v>5</v>
      </c>
      <c r="B26" s="61">
        <v>14.558999999999999</v>
      </c>
      <c r="C26" s="61">
        <v>0</v>
      </c>
      <c r="D26" s="61">
        <v>81.034999999999997</v>
      </c>
      <c r="E26" s="61">
        <v>91.917000000000002</v>
      </c>
      <c r="F26" s="61">
        <v>0</v>
      </c>
      <c r="G26" s="61">
        <v>0.12253</v>
      </c>
      <c r="H26" s="61">
        <v>0</v>
      </c>
      <c r="I26" s="61">
        <v>0</v>
      </c>
      <c r="J26" s="61">
        <f t="shared" si="2"/>
        <v>187.63353000000001</v>
      </c>
    </row>
    <row r="27" spans="1:10" ht="13.5" customHeight="1" x14ac:dyDescent="0.25">
      <c r="A27" s="64" t="s">
        <v>6</v>
      </c>
      <c r="B27" s="61">
        <v>25.468</v>
      </c>
      <c r="C27" s="61">
        <v>0</v>
      </c>
      <c r="D27" s="61">
        <v>94.531000000000006</v>
      </c>
      <c r="E27" s="61">
        <v>124.149</v>
      </c>
      <c r="F27" s="61">
        <v>0</v>
      </c>
      <c r="G27" s="61">
        <v>0.45300000000000001</v>
      </c>
      <c r="H27" s="61">
        <v>0</v>
      </c>
      <c r="I27" s="61">
        <v>0</v>
      </c>
      <c r="J27" s="61">
        <f t="shared" si="2"/>
        <v>244.60100000000003</v>
      </c>
    </row>
    <row r="28" spans="1:10" ht="13.5" customHeight="1" x14ac:dyDescent="0.25">
      <c r="A28" s="64" t="s">
        <v>7</v>
      </c>
      <c r="B28" s="61">
        <v>33.353000000000002</v>
      </c>
      <c r="C28" s="61">
        <v>0</v>
      </c>
      <c r="D28" s="61">
        <v>113.375</v>
      </c>
      <c r="E28" s="61">
        <v>150.92099999999999</v>
      </c>
      <c r="F28" s="61">
        <v>0</v>
      </c>
      <c r="G28" s="61">
        <v>8.8999999999999996E-2</v>
      </c>
      <c r="H28" s="61">
        <v>0</v>
      </c>
      <c r="I28" s="61">
        <v>0</v>
      </c>
      <c r="J28" s="61">
        <f t="shared" si="2"/>
        <v>297.738</v>
      </c>
    </row>
    <row r="29" spans="1:10" ht="13.5" customHeight="1" x14ac:dyDescent="0.25">
      <c r="A29" s="64" t="s">
        <v>8</v>
      </c>
      <c r="B29" s="61">
        <v>61.77</v>
      </c>
      <c r="C29" s="61">
        <v>0</v>
      </c>
      <c r="D29" s="61">
        <v>134.154</v>
      </c>
      <c r="E29" s="61">
        <v>148.56700000000001</v>
      </c>
      <c r="F29" s="61">
        <v>0</v>
      </c>
      <c r="G29" s="61">
        <v>2.7759999999999998</v>
      </c>
      <c r="H29" s="61">
        <v>0</v>
      </c>
      <c r="I29" s="61">
        <v>0</v>
      </c>
      <c r="J29" s="61">
        <f t="shared" si="2"/>
        <v>347.267</v>
      </c>
    </row>
    <row r="30" spans="1:10" ht="13.5" customHeight="1" x14ac:dyDescent="0.25">
      <c r="A30" s="64" t="s">
        <v>9</v>
      </c>
      <c r="B30" s="61">
        <v>50.042000000000002</v>
      </c>
      <c r="C30" s="61">
        <v>0</v>
      </c>
      <c r="D30" s="61">
        <v>125.173</v>
      </c>
      <c r="E30" s="61">
        <v>148.417</v>
      </c>
      <c r="F30" s="61">
        <v>0</v>
      </c>
      <c r="G30" s="61">
        <v>0.99299999999999999</v>
      </c>
      <c r="H30" s="61">
        <v>0</v>
      </c>
      <c r="I30" s="61">
        <v>0</v>
      </c>
      <c r="J30" s="61">
        <f t="shared" si="2"/>
        <v>324.625</v>
      </c>
    </row>
    <row r="31" spans="1:10" ht="13.5" customHeight="1" x14ac:dyDescent="0.25">
      <c r="A31" s="64" t="s">
        <v>10</v>
      </c>
      <c r="B31" s="61">
        <v>45.884</v>
      </c>
      <c r="C31" s="61">
        <v>0</v>
      </c>
      <c r="D31" s="61">
        <v>119.754</v>
      </c>
      <c r="E31" s="61">
        <v>135.44900000000001</v>
      </c>
      <c r="F31" s="61">
        <v>0</v>
      </c>
      <c r="G31" s="61">
        <v>0.77200000000000002</v>
      </c>
      <c r="H31" s="61">
        <v>0</v>
      </c>
      <c r="I31" s="61">
        <v>0</v>
      </c>
      <c r="J31" s="61">
        <f t="shared" si="2"/>
        <v>301.85899999999998</v>
      </c>
    </row>
    <row r="32" spans="1:10" ht="13.5" customHeight="1" x14ac:dyDescent="0.25">
      <c r="A32" s="64" t="s">
        <v>11</v>
      </c>
      <c r="B32" s="61">
        <v>34.933999999999997</v>
      </c>
      <c r="C32" s="61">
        <v>0</v>
      </c>
      <c r="D32" s="61">
        <v>95.635999999999996</v>
      </c>
      <c r="E32" s="61">
        <v>96.375</v>
      </c>
      <c r="F32" s="61">
        <v>0</v>
      </c>
      <c r="G32" s="61">
        <v>0.50600000000000001</v>
      </c>
      <c r="H32" s="61">
        <v>0</v>
      </c>
      <c r="I32" s="61">
        <v>0</v>
      </c>
      <c r="J32" s="61">
        <f t="shared" si="2"/>
        <v>227.45099999999999</v>
      </c>
    </row>
    <row r="33" spans="1:14" ht="13.5" customHeight="1" x14ac:dyDescent="0.25">
      <c r="A33" s="64" t="s">
        <v>12</v>
      </c>
      <c r="B33" s="61">
        <v>28.954000000000001</v>
      </c>
      <c r="C33" s="61">
        <v>0</v>
      </c>
      <c r="D33" s="61">
        <v>90.753</v>
      </c>
      <c r="E33" s="61">
        <v>73.923000000000002</v>
      </c>
      <c r="F33" s="61">
        <v>0</v>
      </c>
      <c r="G33" s="61">
        <v>0.35499999999999998</v>
      </c>
      <c r="H33" s="61">
        <v>0</v>
      </c>
      <c r="I33" s="61">
        <v>0</v>
      </c>
      <c r="J33" s="61">
        <f t="shared" si="2"/>
        <v>193.98499999999999</v>
      </c>
    </row>
    <row r="34" spans="1:14" ht="13.5" customHeight="1" x14ac:dyDescent="0.25">
      <c r="A34" s="64" t="s">
        <v>13</v>
      </c>
      <c r="B34" s="61">
        <v>20.806000000000001</v>
      </c>
      <c r="C34" s="61">
        <v>0</v>
      </c>
      <c r="D34" s="61">
        <v>74.191999999999993</v>
      </c>
      <c r="E34" s="61">
        <v>50.98</v>
      </c>
      <c r="F34" s="61">
        <v>0</v>
      </c>
      <c r="G34" s="61">
        <v>9.0999999999999998E-2</v>
      </c>
      <c r="H34" s="61">
        <v>0</v>
      </c>
      <c r="I34" s="61">
        <v>0</v>
      </c>
      <c r="J34" s="61">
        <f t="shared" si="2"/>
        <v>146.06899999999999</v>
      </c>
    </row>
    <row r="35" spans="1:14" ht="13.5" customHeight="1" x14ac:dyDescent="0.25">
      <c r="A35" s="259" t="s">
        <v>22</v>
      </c>
      <c r="B35" s="65">
        <f t="shared" ref="B35:J35" si="3">+SUM(B23:B34)</f>
        <v>428.67899999999997</v>
      </c>
      <c r="C35" s="65">
        <f t="shared" si="3"/>
        <v>0</v>
      </c>
      <c r="D35" s="65">
        <f t="shared" si="3"/>
        <v>1114.194</v>
      </c>
      <c r="E35" s="65">
        <f t="shared" si="3"/>
        <v>1177.5830000000001</v>
      </c>
      <c r="F35" s="65">
        <f t="shared" si="3"/>
        <v>0</v>
      </c>
      <c r="G35" s="65">
        <f t="shared" si="3"/>
        <v>6.2059300000000013</v>
      </c>
      <c r="H35" s="65">
        <f t="shared" si="3"/>
        <v>0</v>
      </c>
      <c r="I35" s="65">
        <f t="shared" si="3"/>
        <v>0</v>
      </c>
      <c r="J35" s="65">
        <f t="shared" si="3"/>
        <v>2726.6619300000002</v>
      </c>
    </row>
    <row r="36" spans="1:14" x14ac:dyDescent="0.25">
      <c r="A36" s="20"/>
      <c r="H36" s="20"/>
    </row>
    <row r="37" spans="1:14" x14ac:dyDescent="0.25">
      <c r="A37" s="67"/>
      <c r="B37" s="20"/>
      <c r="C37" s="20"/>
      <c r="D37" s="20"/>
      <c r="E37" s="20"/>
      <c r="F37" s="20"/>
      <c r="G37" s="20"/>
      <c r="H37" s="20"/>
      <c r="I37" s="20"/>
    </row>
    <row r="38" spans="1:14" x14ac:dyDescent="0.25">
      <c r="A38" s="67"/>
      <c r="B38" s="20"/>
      <c r="C38" s="20"/>
      <c r="D38" s="20"/>
      <c r="E38" s="20"/>
      <c r="F38" s="20"/>
      <c r="G38" s="20"/>
      <c r="H38" s="20"/>
      <c r="I38" s="20"/>
    </row>
    <row r="39" spans="1:14" x14ac:dyDescent="0.25">
      <c r="A39" s="67"/>
      <c r="B39" s="20"/>
      <c r="C39" s="20"/>
      <c r="D39" s="20"/>
      <c r="E39" s="20"/>
      <c r="F39" s="20"/>
      <c r="G39" s="20"/>
      <c r="H39" s="20"/>
      <c r="I39" s="20"/>
      <c r="J39" s="27"/>
      <c r="K39" s="27"/>
      <c r="L39" s="27"/>
      <c r="M39" s="27"/>
      <c r="N39" s="27"/>
    </row>
    <row r="40" spans="1:14" x14ac:dyDescent="0.25">
      <c r="A40" s="70"/>
      <c r="B40" s="20"/>
      <c r="C40" s="20"/>
      <c r="D40" s="20"/>
      <c r="E40" s="20"/>
      <c r="F40" s="20"/>
      <c r="G40" s="20"/>
      <c r="H40" s="20"/>
      <c r="I40" s="20"/>
      <c r="J40" s="27"/>
      <c r="K40" s="27"/>
      <c r="L40" s="27"/>
      <c r="M40" s="27"/>
      <c r="N40" s="27"/>
    </row>
    <row r="41" spans="1:14" x14ac:dyDescent="0.25">
      <c r="A41" s="70"/>
      <c r="B41" s="20"/>
      <c r="C41" s="20"/>
      <c r="D41" s="20"/>
      <c r="E41" s="20"/>
      <c r="F41" s="20"/>
      <c r="G41" s="20"/>
      <c r="H41" s="20"/>
      <c r="I41" s="20"/>
      <c r="J41" s="27"/>
      <c r="K41" s="27"/>
      <c r="L41" s="27"/>
      <c r="M41" s="27"/>
      <c r="N41" s="27"/>
    </row>
    <row r="42" spans="1:14" x14ac:dyDescent="0.25">
      <c r="A42" s="70"/>
      <c r="B42" s="20"/>
      <c r="C42" s="20"/>
      <c r="D42" s="20"/>
      <c r="E42" s="20"/>
      <c r="F42" s="20"/>
      <c r="G42" s="20"/>
      <c r="H42" s="20"/>
      <c r="I42" s="20"/>
      <c r="J42" s="27"/>
      <c r="K42" s="27"/>
      <c r="L42" s="27"/>
      <c r="M42" s="27"/>
      <c r="N42" s="27"/>
    </row>
    <row r="43" spans="1:14" x14ac:dyDescent="0.25">
      <c r="C43" s="27"/>
      <c r="D43" s="27"/>
      <c r="E43" s="27"/>
      <c r="F43" s="27"/>
      <c r="G43" s="20"/>
      <c r="J43" s="27"/>
      <c r="K43" s="27"/>
      <c r="L43" s="27"/>
      <c r="M43" s="27"/>
      <c r="N43" s="27"/>
    </row>
    <row r="44" spans="1:14" x14ac:dyDescent="0.25">
      <c r="C44" s="27"/>
      <c r="D44" s="27"/>
      <c r="E44" s="27"/>
      <c r="F44" s="27"/>
      <c r="G44" s="20"/>
      <c r="H44" s="20"/>
      <c r="J44" s="27"/>
      <c r="K44" s="27"/>
      <c r="L44" s="27"/>
      <c r="M44" s="27"/>
      <c r="N44" s="27"/>
    </row>
    <row r="45" spans="1:14" x14ac:dyDescent="0.25">
      <c r="C45" s="27"/>
      <c r="D45" s="27"/>
      <c r="E45" s="27"/>
      <c r="F45" s="27"/>
      <c r="G45" s="20"/>
      <c r="H45" s="20"/>
      <c r="J45" s="27"/>
      <c r="K45" s="27"/>
      <c r="L45" s="27"/>
      <c r="M45" s="27"/>
      <c r="N45" s="27"/>
    </row>
    <row r="46" spans="1:14" x14ac:dyDescent="0.25">
      <c r="C46" s="27"/>
      <c r="D46" s="27"/>
      <c r="E46" s="27"/>
      <c r="F46" s="27"/>
      <c r="G46" s="27"/>
      <c r="J46" s="27"/>
      <c r="K46" s="27"/>
      <c r="L46" s="27"/>
      <c r="M46" s="27"/>
      <c r="N46" s="27"/>
    </row>
    <row r="47" spans="1:14" x14ac:dyDescent="0.25">
      <c r="C47" s="27"/>
      <c r="D47" s="27"/>
      <c r="E47" s="27"/>
      <c r="F47" s="27"/>
      <c r="G47" s="27"/>
      <c r="J47" s="27"/>
      <c r="K47" s="27"/>
      <c r="L47" s="27"/>
      <c r="M47" s="27"/>
      <c r="N47" s="27"/>
    </row>
    <row r="48" spans="1:14" x14ac:dyDescent="0.25">
      <c r="C48" s="27"/>
      <c r="D48" s="27"/>
      <c r="E48" s="27"/>
      <c r="F48" s="27"/>
      <c r="G48" s="27"/>
      <c r="J48" s="27"/>
      <c r="K48" s="27"/>
      <c r="L48" s="27"/>
      <c r="M48" s="27"/>
      <c r="N48" s="27"/>
    </row>
    <row r="49" spans="3:14" x14ac:dyDescent="0.25">
      <c r="C49" s="27"/>
      <c r="D49" s="27"/>
      <c r="E49" s="27"/>
      <c r="F49" s="27"/>
      <c r="G49" s="27"/>
      <c r="J49" s="27"/>
      <c r="K49" s="27"/>
      <c r="L49" s="27"/>
      <c r="M49" s="27"/>
      <c r="N49" s="27"/>
    </row>
    <row r="50" spans="3:14" x14ac:dyDescent="0.25">
      <c r="C50" s="27"/>
      <c r="D50" s="27"/>
      <c r="E50" s="27"/>
      <c r="F50" s="27"/>
      <c r="G50" s="27"/>
      <c r="J50" s="27"/>
      <c r="K50" s="27"/>
      <c r="L50" s="27"/>
      <c r="M50" s="27"/>
      <c r="N50" s="27"/>
    </row>
  </sheetData>
  <mergeCells count="2">
    <mergeCell ref="B4:J4"/>
    <mergeCell ref="B21:J21"/>
  </mergeCells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59">
    <pageSetUpPr fitToPage="1"/>
  </sheetPr>
  <dimension ref="A1:J45"/>
  <sheetViews>
    <sheetView zoomScale="90" zoomScaleNormal="90" workbookViewId="0">
      <selection activeCell="M39" sqref="M39"/>
    </sheetView>
  </sheetViews>
  <sheetFormatPr baseColWidth="10" defaultRowHeight="13.5" x14ac:dyDescent="0.25"/>
  <cols>
    <col min="1" max="1" width="16.140625" style="80" customWidth="1"/>
    <col min="2" max="2" width="15.7109375" style="8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customWidth="1"/>
    <col min="10" max="16384" width="11.42578125" style="8"/>
  </cols>
  <sheetData>
    <row r="1" spans="1:10" x14ac:dyDescent="0.25">
      <c r="A1" s="69"/>
      <c r="B1" s="79"/>
      <c r="C1" s="79"/>
      <c r="D1" s="79"/>
      <c r="E1" s="79"/>
      <c r="F1" s="79"/>
      <c r="G1" s="79"/>
      <c r="H1" s="79"/>
      <c r="I1" s="20"/>
    </row>
    <row r="2" spans="1:10" x14ac:dyDescent="0.25">
      <c r="A2" s="70" t="s">
        <v>478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70"/>
      <c r="B3" s="20"/>
      <c r="C3" s="20"/>
      <c r="D3" s="20"/>
      <c r="E3" s="20"/>
      <c r="F3" s="20"/>
      <c r="G3" s="20"/>
      <c r="H3" s="20"/>
      <c r="I3" s="20"/>
    </row>
    <row r="4" spans="1:10" ht="12.75" customHeight="1" x14ac:dyDescent="0.25">
      <c r="A4" s="260"/>
      <c r="B4" s="673" t="s">
        <v>409</v>
      </c>
      <c r="C4" s="674"/>
      <c r="D4" s="674"/>
      <c r="E4" s="674"/>
      <c r="F4" s="674"/>
      <c r="G4" s="674"/>
      <c r="H4" s="674"/>
      <c r="I4" s="674"/>
      <c r="J4" s="675"/>
    </row>
    <row r="5" spans="1:10" s="80" customFormat="1" ht="30" customHeight="1" x14ac:dyDescent="0.2">
      <c r="A5" s="258" t="s">
        <v>0</v>
      </c>
      <c r="B5" s="617" t="s">
        <v>28</v>
      </c>
      <c r="C5" s="617" t="s">
        <v>30</v>
      </c>
      <c r="D5" s="617" t="s">
        <v>27</v>
      </c>
      <c r="E5" s="617" t="s">
        <v>29</v>
      </c>
      <c r="F5" s="617" t="s">
        <v>459</v>
      </c>
      <c r="G5" s="617" t="s">
        <v>460</v>
      </c>
      <c r="H5" s="617" t="s">
        <v>461</v>
      </c>
      <c r="I5" s="617" t="s">
        <v>462</v>
      </c>
      <c r="J5" s="617" t="s">
        <v>22</v>
      </c>
    </row>
    <row r="6" spans="1:10" ht="13.5" customHeight="1" x14ac:dyDescent="0.25">
      <c r="A6" s="63" t="s">
        <v>2</v>
      </c>
      <c r="B6" s="61">
        <v>705.67499999999995</v>
      </c>
      <c r="C6" s="61">
        <v>0</v>
      </c>
      <c r="D6" s="61">
        <v>849.45600000000002</v>
      </c>
      <c r="E6" s="61">
        <v>116.977</v>
      </c>
      <c r="F6" s="61">
        <v>0</v>
      </c>
      <c r="G6" s="61">
        <v>0.64119999999999999</v>
      </c>
      <c r="H6" s="61">
        <v>0</v>
      </c>
      <c r="I6" s="61">
        <v>0</v>
      </c>
      <c r="J6" s="61">
        <f>SUM(B6:I6)</f>
        <v>1672.7492</v>
      </c>
    </row>
    <row r="7" spans="1:10" ht="13.5" customHeight="1" x14ac:dyDescent="0.25">
      <c r="A7" s="64" t="s">
        <v>3</v>
      </c>
      <c r="B7" s="61">
        <v>636.07500000000005</v>
      </c>
      <c r="C7" s="61">
        <v>0</v>
      </c>
      <c r="D7" s="61">
        <v>622.53392999999994</v>
      </c>
      <c r="E7" s="61">
        <v>200.15300000000002</v>
      </c>
      <c r="F7" s="61">
        <v>0</v>
      </c>
      <c r="G7" s="61">
        <v>0.52400000000000002</v>
      </c>
      <c r="H7" s="61">
        <v>0</v>
      </c>
      <c r="I7" s="61">
        <v>0</v>
      </c>
      <c r="J7" s="61">
        <f t="shared" ref="J7:J17" si="0">SUM(B7:I7)</f>
        <v>1459.2859299999998</v>
      </c>
    </row>
    <row r="8" spans="1:10" ht="13.5" customHeight="1" x14ac:dyDescent="0.25">
      <c r="A8" s="64" t="s">
        <v>4</v>
      </c>
      <c r="B8" s="61">
        <v>725.80056999999999</v>
      </c>
      <c r="C8" s="61">
        <v>0</v>
      </c>
      <c r="D8" s="61">
        <v>702.06815000000006</v>
      </c>
      <c r="E8" s="61">
        <v>166.79034000000001</v>
      </c>
      <c r="F8" s="61">
        <v>0</v>
      </c>
      <c r="G8" s="61">
        <v>0.83299999999999996</v>
      </c>
      <c r="H8" s="61">
        <v>0</v>
      </c>
      <c r="I8" s="61">
        <v>0</v>
      </c>
      <c r="J8" s="61">
        <f t="shared" si="0"/>
        <v>1595.49206</v>
      </c>
    </row>
    <row r="9" spans="1:10" ht="13.5" customHeight="1" x14ac:dyDescent="0.25">
      <c r="A9" s="64" t="s">
        <v>5</v>
      </c>
      <c r="B9" s="61">
        <v>532.02904000000001</v>
      </c>
      <c r="C9" s="61">
        <v>0</v>
      </c>
      <c r="D9" s="61">
        <v>906.70461999999998</v>
      </c>
      <c r="E9" s="61">
        <v>245.68357000000003</v>
      </c>
      <c r="F9" s="61">
        <v>0</v>
      </c>
      <c r="G9" s="61">
        <v>1.66</v>
      </c>
      <c r="H9" s="61">
        <v>0</v>
      </c>
      <c r="I9" s="61">
        <v>0</v>
      </c>
      <c r="J9" s="61">
        <f t="shared" si="0"/>
        <v>1686.0772300000001</v>
      </c>
    </row>
    <row r="10" spans="1:10" ht="13.5" customHeight="1" x14ac:dyDescent="0.25">
      <c r="A10" s="64" t="s">
        <v>6</v>
      </c>
      <c r="B10" s="61">
        <v>593.27099999999996</v>
      </c>
      <c r="C10" s="61">
        <v>0</v>
      </c>
      <c r="D10" s="61">
        <v>1293.8633399999999</v>
      </c>
      <c r="E10" s="61">
        <v>313.51265000000001</v>
      </c>
      <c r="F10" s="61">
        <v>0</v>
      </c>
      <c r="G10" s="61">
        <v>2.23</v>
      </c>
      <c r="H10" s="61">
        <v>0</v>
      </c>
      <c r="I10" s="61">
        <v>0</v>
      </c>
      <c r="J10" s="61">
        <f t="shared" si="0"/>
        <v>2202.8769899999998</v>
      </c>
    </row>
    <row r="11" spans="1:10" ht="13.5" customHeight="1" x14ac:dyDescent="0.25">
      <c r="A11" s="64" t="s">
        <v>7</v>
      </c>
      <c r="B11" s="61">
        <v>721.875</v>
      </c>
      <c r="C11" s="61">
        <v>0</v>
      </c>
      <c r="D11" s="61">
        <v>1785.923</v>
      </c>
      <c r="E11" s="61">
        <v>414.50299999999999</v>
      </c>
      <c r="F11" s="61">
        <v>0</v>
      </c>
      <c r="G11" s="61">
        <v>2.508</v>
      </c>
      <c r="H11" s="61">
        <v>0</v>
      </c>
      <c r="I11" s="61">
        <v>0</v>
      </c>
      <c r="J11" s="61">
        <f t="shared" si="0"/>
        <v>2924.8089999999997</v>
      </c>
    </row>
    <row r="12" spans="1:10" ht="13.5" customHeight="1" x14ac:dyDescent="0.25">
      <c r="A12" s="64" t="s">
        <v>8</v>
      </c>
      <c r="B12" s="61">
        <v>795.726</v>
      </c>
      <c r="C12" s="61">
        <v>0</v>
      </c>
      <c r="D12" s="61">
        <v>2266.5469999999996</v>
      </c>
      <c r="E12" s="61">
        <v>452.85899999999998</v>
      </c>
      <c r="F12" s="61">
        <v>0</v>
      </c>
      <c r="G12" s="61">
        <v>3.238</v>
      </c>
      <c r="H12" s="61">
        <v>0</v>
      </c>
      <c r="I12" s="61">
        <v>0</v>
      </c>
      <c r="J12" s="61">
        <f t="shared" si="0"/>
        <v>3518.3699999999994</v>
      </c>
    </row>
    <row r="13" spans="1:10" ht="13.5" customHeight="1" x14ac:dyDescent="0.25">
      <c r="A13" s="64" t="s">
        <v>9</v>
      </c>
      <c r="B13" s="61">
        <v>814.21399999999994</v>
      </c>
      <c r="C13" s="61">
        <v>0</v>
      </c>
      <c r="D13" s="61">
        <v>2121.39</v>
      </c>
      <c r="E13" s="61">
        <v>438.54700000000003</v>
      </c>
      <c r="F13" s="61">
        <v>0</v>
      </c>
      <c r="G13" s="61">
        <v>0.42299999999999999</v>
      </c>
      <c r="H13" s="61">
        <v>0</v>
      </c>
      <c r="I13" s="61">
        <v>0</v>
      </c>
      <c r="J13" s="61">
        <f t="shared" si="0"/>
        <v>3374.5739999999996</v>
      </c>
    </row>
    <row r="14" spans="1:10" ht="13.5" customHeight="1" x14ac:dyDescent="0.25">
      <c r="A14" s="64" t="s">
        <v>10</v>
      </c>
      <c r="B14" s="61">
        <v>857.42499999999995</v>
      </c>
      <c r="C14" s="61">
        <v>0</v>
      </c>
      <c r="D14" s="61">
        <v>1982.21</v>
      </c>
      <c r="E14" s="61">
        <v>432.02299999999997</v>
      </c>
      <c r="F14" s="61">
        <v>0</v>
      </c>
      <c r="G14" s="61">
        <v>2.2909999999999999</v>
      </c>
      <c r="H14" s="61">
        <v>0</v>
      </c>
      <c r="I14" s="61">
        <v>0</v>
      </c>
      <c r="J14" s="61">
        <f t="shared" si="0"/>
        <v>3273.9490000000005</v>
      </c>
    </row>
    <row r="15" spans="1:10" ht="13.5" customHeight="1" x14ac:dyDescent="0.25">
      <c r="A15" s="64" t="s">
        <v>11</v>
      </c>
      <c r="B15" s="61">
        <v>763.28300000000002</v>
      </c>
      <c r="C15" s="61">
        <v>0</v>
      </c>
      <c r="D15" s="61">
        <v>1620.2289999999998</v>
      </c>
      <c r="E15" s="61">
        <v>376.262</v>
      </c>
      <c r="F15" s="61">
        <v>0</v>
      </c>
      <c r="G15" s="61">
        <v>7.2999999999999995E-2</v>
      </c>
      <c r="H15" s="61">
        <v>0</v>
      </c>
      <c r="I15" s="61">
        <v>0</v>
      </c>
      <c r="J15" s="61">
        <f t="shared" si="0"/>
        <v>2759.8469999999998</v>
      </c>
    </row>
    <row r="16" spans="1:10" ht="13.5" customHeight="1" x14ac:dyDescent="0.25">
      <c r="A16" s="64" t="s">
        <v>12</v>
      </c>
      <c r="B16" s="61">
        <v>679.29299999999989</v>
      </c>
      <c r="C16" s="61">
        <v>0</v>
      </c>
      <c r="D16" s="61">
        <v>1204.5250000000001</v>
      </c>
      <c r="E16" s="61">
        <v>269.327</v>
      </c>
      <c r="F16" s="61">
        <v>0</v>
      </c>
      <c r="G16" s="61">
        <v>4.0000000000000001E-3</v>
      </c>
      <c r="H16" s="61">
        <v>0</v>
      </c>
      <c r="I16" s="61">
        <v>0</v>
      </c>
      <c r="J16" s="61">
        <f t="shared" si="0"/>
        <v>2153.1489999999999</v>
      </c>
    </row>
    <row r="17" spans="1:10" ht="13.5" customHeight="1" x14ac:dyDescent="0.25">
      <c r="A17" s="64" t="s">
        <v>13</v>
      </c>
      <c r="B17" s="61">
        <v>607.65899999999999</v>
      </c>
      <c r="C17" s="61">
        <v>0</v>
      </c>
      <c r="D17" s="61">
        <v>940.95699999999999</v>
      </c>
      <c r="E17" s="61">
        <v>233.37</v>
      </c>
      <c r="F17" s="61">
        <v>0</v>
      </c>
      <c r="G17" s="61">
        <v>1.127</v>
      </c>
      <c r="H17" s="61">
        <v>0</v>
      </c>
      <c r="I17" s="61">
        <v>0</v>
      </c>
      <c r="J17" s="61">
        <f t="shared" si="0"/>
        <v>1783.1129999999998</v>
      </c>
    </row>
    <row r="18" spans="1:10" ht="13.5" customHeight="1" x14ac:dyDescent="0.25">
      <c r="A18" s="259" t="s">
        <v>22</v>
      </c>
      <c r="B18" s="65">
        <f t="shared" ref="B18:J18" si="1">+SUM(B6:B17)</f>
        <v>8432.3256099999999</v>
      </c>
      <c r="C18" s="65">
        <f t="shared" si="1"/>
        <v>0</v>
      </c>
      <c r="D18" s="65">
        <f t="shared" si="1"/>
        <v>16296.407039999998</v>
      </c>
      <c r="E18" s="65">
        <f t="shared" si="1"/>
        <v>3660.00756</v>
      </c>
      <c r="F18" s="65">
        <f t="shared" si="1"/>
        <v>0</v>
      </c>
      <c r="G18" s="65">
        <f t="shared" si="1"/>
        <v>15.552200000000001</v>
      </c>
      <c r="H18" s="65">
        <f t="shared" si="1"/>
        <v>0</v>
      </c>
      <c r="I18" s="65">
        <f t="shared" si="1"/>
        <v>0</v>
      </c>
      <c r="J18" s="65">
        <f t="shared" si="1"/>
        <v>28404.292410000002</v>
      </c>
    </row>
    <row r="19" spans="1:10" ht="13.5" customHeight="1" x14ac:dyDescent="0.25">
      <c r="A19" s="71"/>
      <c r="B19" s="72"/>
      <c r="C19" s="72"/>
      <c r="D19" s="72"/>
      <c r="E19" s="72"/>
      <c r="F19" s="72"/>
      <c r="G19" s="465"/>
      <c r="H19" s="465"/>
      <c r="I19" s="56"/>
    </row>
    <row r="20" spans="1:10" ht="13.5" customHeight="1" x14ac:dyDescent="0.25">
      <c r="A20" s="73"/>
      <c r="B20" s="56"/>
      <c r="C20" s="74"/>
      <c r="D20" s="74"/>
      <c r="E20" s="74"/>
      <c r="F20" s="74"/>
      <c r="G20" s="465"/>
      <c r="H20" s="465"/>
      <c r="I20" s="56"/>
    </row>
    <row r="21" spans="1:10" ht="13.5" customHeight="1" x14ac:dyDescent="0.25">
      <c r="A21" s="260"/>
      <c r="B21" s="673" t="s">
        <v>401</v>
      </c>
      <c r="C21" s="674"/>
      <c r="D21" s="674"/>
      <c r="E21" s="674"/>
      <c r="F21" s="674"/>
      <c r="G21" s="674"/>
      <c r="H21" s="674"/>
      <c r="I21" s="674"/>
      <c r="J21" s="675"/>
    </row>
    <row r="22" spans="1:10" ht="26.25" customHeight="1" x14ac:dyDescent="0.25">
      <c r="A22" s="258" t="s">
        <v>0</v>
      </c>
      <c r="B22" s="617" t="s">
        <v>28</v>
      </c>
      <c r="C22" s="617" t="s">
        <v>30</v>
      </c>
      <c r="D22" s="617" t="s">
        <v>27</v>
      </c>
      <c r="E22" s="617" t="s">
        <v>29</v>
      </c>
      <c r="F22" s="617" t="s">
        <v>459</v>
      </c>
      <c r="G22" s="617" t="s">
        <v>460</v>
      </c>
      <c r="H22" s="617" t="s">
        <v>461</v>
      </c>
      <c r="I22" s="244" t="s">
        <v>462</v>
      </c>
      <c r="J22" s="244" t="s">
        <v>22</v>
      </c>
    </row>
    <row r="23" spans="1:10" ht="13.5" customHeight="1" x14ac:dyDescent="0.25">
      <c r="A23" s="63" t="s">
        <v>2</v>
      </c>
      <c r="B23" s="61">
        <v>218.68600000000001</v>
      </c>
      <c r="C23" s="61">
        <v>0</v>
      </c>
      <c r="D23" s="61">
        <v>158.041</v>
      </c>
      <c r="E23" s="61">
        <v>74.209999999999994</v>
      </c>
      <c r="F23" s="61">
        <v>0</v>
      </c>
      <c r="G23" s="61">
        <v>6.3149999999999998E-2</v>
      </c>
      <c r="H23" s="61">
        <v>0</v>
      </c>
      <c r="I23" s="61">
        <v>0</v>
      </c>
      <c r="J23" s="61">
        <f>SUM(B23:I23)</f>
        <v>451.00014999999996</v>
      </c>
    </row>
    <row r="24" spans="1:10" ht="13.5" customHeight="1" x14ac:dyDescent="0.25">
      <c r="A24" s="64" t="s">
        <v>3</v>
      </c>
      <c r="B24" s="61">
        <v>239.01300000000001</v>
      </c>
      <c r="C24" s="61">
        <v>0</v>
      </c>
      <c r="D24" s="61">
        <v>142.04300000000001</v>
      </c>
      <c r="E24" s="61">
        <v>64.113</v>
      </c>
      <c r="F24" s="61">
        <v>0</v>
      </c>
      <c r="G24" s="61">
        <v>1.35E-2</v>
      </c>
      <c r="H24" s="61">
        <v>0</v>
      </c>
      <c r="I24" s="61">
        <v>0</v>
      </c>
      <c r="J24" s="61">
        <f t="shared" ref="J24:J34" si="2">SUM(B24:I24)</f>
        <v>445.18250000000006</v>
      </c>
    </row>
    <row r="25" spans="1:10" ht="13.5" customHeight="1" x14ac:dyDescent="0.25">
      <c r="A25" s="64" t="s">
        <v>4</v>
      </c>
      <c r="B25" s="61">
        <v>214.80199999999999</v>
      </c>
      <c r="C25" s="61">
        <v>0</v>
      </c>
      <c r="D25" s="61">
        <v>155.53200000000001</v>
      </c>
      <c r="E25" s="61">
        <v>68.192999999999998</v>
      </c>
      <c r="F25" s="61">
        <v>0</v>
      </c>
      <c r="G25" s="61">
        <v>2.6019999999999998E-2</v>
      </c>
      <c r="H25" s="61">
        <v>0</v>
      </c>
      <c r="I25" s="61">
        <v>0</v>
      </c>
      <c r="J25" s="61">
        <f t="shared" si="2"/>
        <v>438.55302</v>
      </c>
    </row>
    <row r="26" spans="1:10" ht="13.5" customHeight="1" x14ac:dyDescent="0.25">
      <c r="A26" s="64" t="s">
        <v>5</v>
      </c>
      <c r="B26" s="61">
        <v>145.47499999999999</v>
      </c>
      <c r="C26" s="61">
        <v>0</v>
      </c>
      <c r="D26" s="61">
        <v>156.434</v>
      </c>
      <c r="E26" s="61">
        <v>95.828000000000003</v>
      </c>
      <c r="F26" s="61">
        <v>0</v>
      </c>
      <c r="G26" s="61">
        <v>0.14474999999999999</v>
      </c>
      <c r="H26" s="61">
        <v>0</v>
      </c>
      <c r="I26" s="61">
        <v>0</v>
      </c>
      <c r="J26" s="61">
        <f t="shared" si="2"/>
        <v>397.88174999999995</v>
      </c>
    </row>
    <row r="27" spans="1:10" ht="13.5" customHeight="1" x14ac:dyDescent="0.25">
      <c r="A27" s="64" t="s">
        <v>6</v>
      </c>
      <c r="B27" s="61">
        <v>229.84800000000001</v>
      </c>
      <c r="C27" s="61">
        <v>0</v>
      </c>
      <c r="D27" s="61">
        <v>266.93200000000002</v>
      </c>
      <c r="E27" s="61">
        <v>119.611</v>
      </c>
      <c r="F27" s="61">
        <v>0</v>
      </c>
      <c r="G27" s="61">
        <v>0.32400000000000001</v>
      </c>
      <c r="H27" s="61">
        <v>0</v>
      </c>
      <c r="I27" s="61">
        <v>0</v>
      </c>
      <c r="J27" s="61">
        <f t="shared" si="2"/>
        <v>616.71500000000003</v>
      </c>
    </row>
    <row r="28" spans="1:10" ht="13.5" customHeight="1" x14ac:dyDescent="0.25">
      <c r="A28" s="64" t="s">
        <v>7</v>
      </c>
      <c r="B28" s="61">
        <v>322.29199999999997</v>
      </c>
      <c r="C28" s="61">
        <v>0</v>
      </c>
      <c r="D28" s="61">
        <v>370.58699999999999</v>
      </c>
      <c r="E28" s="61">
        <v>143.32300000000001</v>
      </c>
      <c r="F28" s="61">
        <v>0</v>
      </c>
      <c r="G28" s="61">
        <v>1.137</v>
      </c>
      <c r="H28" s="61">
        <v>0</v>
      </c>
      <c r="I28" s="61">
        <v>0</v>
      </c>
      <c r="J28" s="61">
        <f t="shared" si="2"/>
        <v>837.33899999999983</v>
      </c>
    </row>
    <row r="29" spans="1:10" ht="13.5" customHeight="1" x14ac:dyDescent="0.25">
      <c r="A29" s="64" t="s">
        <v>8</v>
      </c>
      <c r="B29" s="61">
        <v>401.863</v>
      </c>
      <c r="C29" s="61">
        <v>0</v>
      </c>
      <c r="D29" s="61">
        <v>401.97500000000002</v>
      </c>
      <c r="E29" s="61">
        <v>152.80699999999999</v>
      </c>
      <c r="F29" s="61">
        <v>0</v>
      </c>
      <c r="G29" s="61">
        <v>1.5229999999999999</v>
      </c>
      <c r="H29" s="61">
        <v>0</v>
      </c>
      <c r="I29" s="61">
        <v>0</v>
      </c>
      <c r="J29" s="61">
        <f t="shared" si="2"/>
        <v>958.16800000000001</v>
      </c>
    </row>
    <row r="30" spans="1:10" ht="13.5" customHeight="1" x14ac:dyDescent="0.25">
      <c r="A30" s="64" t="s">
        <v>9</v>
      </c>
      <c r="B30" s="61">
        <v>390.36399999999998</v>
      </c>
      <c r="C30" s="61">
        <v>0</v>
      </c>
      <c r="D30" s="61">
        <v>403.39600000000002</v>
      </c>
      <c r="E30" s="61">
        <v>156.322</v>
      </c>
      <c r="F30" s="61">
        <v>0</v>
      </c>
      <c r="G30" s="61">
        <v>2.3410000000000002</v>
      </c>
      <c r="H30" s="61">
        <v>0</v>
      </c>
      <c r="I30" s="61">
        <v>0</v>
      </c>
      <c r="J30" s="61">
        <f t="shared" si="2"/>
        <v>952.423</v>
      </c>
    </row>
    <row r="31" spans="1:10" ht="13.5" customHeight="1" x14ac:dyDescent="0.25">
      <c r="A31" s="64" t="s">
        <v>10</v>
      </c>
      <c r="B31" s="61">
        <v>363.29199999999997</v>
      </c>
      <c r="C31" s="61">
        <v>0</v>
      </c>
      <c r="D31" s="61">
        <v>354.11500000000001</v>
      </c>
      <c r="E31" s="61">
        <v>144.84899999999999</v>
      </c>
      <c r="F31" s="61">
        <v>0</v>
      </c>
      <c r="G31" s="61">
        <v>1.911</v>
      </c>
      <c r="H31" s="61">
        <v>0</v>
      </c>
      <c r="I31" s="61">
        <v>0</v>
      </c>
      <c r="J31" s="61">
        <f t="shared" si="2"/>
        <v>864.1669999999998</v>
      </c>
    </row>
    <row r="32" spans="1:10" ht="13.5" customHeight="1" x14ac:dyDescent="0.25">
      <c r="A32" s="64" t="s">
        <v>11</v>
      </c>
      <c r="B32" s="61">
        <v>236.63300000000001</v>
      </c>
      <c r="C32" s="61">
        <v>0</v>
      </c>
      <c r="D32" s="61">
        <v>251.19499999999999</v>
      </c>
      <c r="E32" s="61">
        <v>137.09800000000001</v>
      </c>
      <c r="F32" s="61">
        <v>0</v>
      </c>
      <c r="G32" s="61">
        <v>0.50900000000000001</v>
      </c>
      <c r="H32" s="61">
        <v>0</v>
      </c>
      <c r="I32" s="61">
        <v>0</v>
      </c>
      <c r="J32" s="61">
        <f t="shared" si="2"/>
        <v>625.43499999999995</v>
      </c>
    </row>
    <row r="33" spans="1:10" ht="13.5" customHeight="1" x14ac:dyDescent="0.25">
      <c r="A33" s="64" t="s">
        <v>12</v>
      </c>
      <c r="B33" s="61">
        <v>221.892</v>
      </c>
      <c r="C33" s="61">
        <v>0</v>
      </c>
      <c r="D33" s="61">
        <v>209.94200000000001</v>
      </c>
      <c r="E33" s="61">
        <v>110.86</v>
      </c>
      <c r="F33" s="61">
        <v>0</v>
      </c>
      <c r="G33" s="61">
        <v>0.32300000000000001</v>
      </c>
      <c r="H33" s="61">
        <v>0</v>
      </c>
      <c r="I33" s="61">
        <v>0</v>
      </c>
      <c r="J33" s="61">
        <f t="shared" si="2"/>
        <v>543.01699999999994</v>
      </c>
    </row>
    <row r="34" spans="1:10" ht="13.5" customHeight="1" x14ac:dyDescent="0.25">
      <c r="A34" s="64" t="s">
        <v>13</v>
      </c>
      <c r="B34" s="61">
        <v>226.36600000000001</v>
      </c>
      <c r="C34" s="61">
        <v>0</v>
      </c>
      <c r="D34" s="61">
        <v>177.108</v>
      </c>
      <c r="E34" s="61">
        <v>105.503</v>
      </c>
      <c r="F34" s="61">
        <v>0</v>
      </c>
      <c r="G34" s="61">
        <v>0.17699999999999999</v>
      </c>
      <c r="H34" s="61">
        <v>0</v>
      </c>
      <c r="I34" s="61">
        <v>0</v>
      </c>
      <c r="J34" s="61">
        <f t="shared" si="2"/>
        <v>509.15400000000005</v>
      </c>
    </row>
    <row r="35" spans="1:10" ht="13.5" customHeight="1" x14ac:dyDescent="0.25">
      <c r="A35" s="259" t="s">
        <v>22</v>
      </c>
      <c r="B35" s="65">
        <f t="shared" ref="B35:J35" si="3">+SUM(B23:B34)</f>
        <v>3210.5259999999994</v>
      </c>
      <c r="C35" s="65">
        <f t="shared" si="3"/>
        <v>0</v>
      </c>
      <c r="D35" s="65">
        <f t="shared" si="3"/>
        <v>3047.3000000000006</v>
      </c>
      <c r="E35" s="65">
        <f t="shared" si="3"/>
        <v>1372.7169999999996</v>
      </c>
      <c r="F35" s="65">
        <f t="shared" si="3"/>
        <v>0</v>
      </c>
      <c r="G35" s="65">
        <f t="shared" si="3"/>
        <v>8.492420000000001</v>
      </c>
      <c r="H35" s="65">
        <f t="shared" si="3"/>
        <v>0</v>
      </c>
      <c r="I35" s="65">
        <f t="shared" si="3"/>
        <v>0</v>
      </c>
      <c r="J35" s="65">
        <f t="shared" si="3"/>
        <v>7639.0354200000002</v>
      </c>
    </row>
    <row r="36" spans="1:10" x14ac:dyDescent="0.25">
      <c r="A36" s="67"/>
      <c r="B36" s="20"/>
      <c r="C36" s="20"/>
      <c r="D36" s="20"/>
      <c r="E36" s="20"/>
      <c r="F36" s="20"/>
      <c r="G36" s="20"/>
      <c r="H36" s="20"/>
      <c r="I36" s="20"/>
    </row>
    <row r="37" spans="1:10" x14ac:dyDescent="0.25">
      <c r="A37" s="67"/>
      <c r="B37" s="20"/>
      <c r="C37" s="20"/>
      <c r="D37" s="20"/>
      <c r="E37" s="20"/>
      <c r="F37" s="20"/>
      <c r="G37" s="20"/>
      <c r="H37" s="20"/>
      <c r="I37" s="20"/>
    </row>
    <row r="38" spans="1:10" x14ac:dyDescent="0.25">
      <c r="A38" s="67"/>
      <c r="B38" s="20"/>
      <c r="C38" s="20"/>
      <c r="D38" s="20"/>
      <c r="E38" s="20"/>
      <c r="F38" s="20"/>
      <c r="G38" s="20"/>
      <c r="H38" s="20"/>
      <c r="I38" s="20"/>
    </row>
    <row r="39" spans="1:10" x14ac:dyDescent="0.25">
      <c r="A39" s="67"/>
      <c r="B39" s="20"/>
      <c r="C39" s="20"/>
      <c r="D39" s="20"/>
      <c r="E39" s="20"/>
      <c r="F39" s="20"/>
      <c r="G39" s="20"/>
      <c r="H39" s="20"/>
      <c r="I39" s="20"/>
    </row>
    <row r="40" spans="1:10" x14ac:dyDescent="0.25">
      <c r="A40" s="70"/>
      <c r="B40" s="20"/>
      <c r="C40" s="20"/>
      <c r="D40" s="20"/>
      <c r="E40" s="20"/>
      <c r="F40" s="20"/>
      <c r="G40" s="20"/>
      <c r="H40" s="20"/>
      <c r="I40" s="20"/>
    </row>
    <row r="41" spans="1:10" x14ac:dyDescent="0.25">
      <c r="A41" s="70"/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7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G43" s="20"/>
      <c r="H43" s="20"/>
    </row>
    <row r="44" spans="1:10" x14ac:dyDescent="0.25">
      <c r="G44" s="20"/>
      <c r="H44" s="20"/>
    </row>
    <row r="45" spans="1:10" x14ac:dyDescent="0.25">
      <c r="G45" s="20"/>
      <c r="H45" s="20"/>
    </row>
  </sheetData>
  <mergeCells count="2">
    <mergeCell ref="B4:J4"/>
    <mergeCell ref="B21:J21"/>
  </mergeCells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52">
    <pageSetUpPr fitToPage="1"/>
  </sheetPr>
  <dimension ref="A1:S82"/>
  <sheetViews>
    <sheetView zoomScale="90" zoomScaleNormal="90" workbookViewId="0">
      <selection activeCell="M39" sqref="M39"/>
    </sheetView>
  </sheetViews>
  <sheetFormatPr baseColWidth="10" defaultRowHeight="13.5" x14ac:dyDescent="0.25"/>
  <cols>
    <col min="1" max="1" width="16.7109375" style="8" customWidth="1"/>
    <col min="2" max="3" width="15.7109375" style="8" bestFit="1" customWidth="1"/>
    <col min="4" max="4" width="16.7109375" style="8" bestFit="1" customWidth="1"/>
    <col min="5" max="5" width="19.42578125" style="8" customWidth="1"/>
    <col min="6" max="6" width="16.7109375" style="8" customWidth="1"/>
    <col min="7" max="8" width="21.140625" style="8" customWidth="1"/>
    <col min="9" max="9" width="15.7109375" style="8" bestFit="1" customWidth="1"/>
    <col min="10" max="10" width="11.42578125" style="8"/>
    <col min="11" max="11" width="19.5703125" style="8" customWidth="1"/>
    <col min="12" max="12" width="15.5703125" style="8" customWidth="1"/>
    <col min="13" max="16384" width="11.42578125" style="8"/>
  </cols>
  <sheetData>
    <row r="1" spans="1:11" x14ac:dyDescent="0.25">
      <c r="A1" s="56"/>
      <c r="B1" s="56"/>
      <c r="C1" s="56"/>
      <c r="D1" s="56"/>
      <c r="E1" s="56"/>
      <c r="F1" s="56"/>
      <c r="G1" s="79"/>
      <c r="H1" s="79"/>
      <c r="I1" s="56"/>
    </row>
    <row r="2" spans="1:11" x14ac:dyDescent="0.25">
      <c r="A2" s="67" t="s">
        <v>477</v>
      </c>
      <c r="B2" s="67"/>
      <c r="C2" s="67"/>
      <c r="D2" s="67"/>
      <c r="E2" s="67"/>
      <c r="F2" s="67"/>
      <c r="G2" s="20"/>
      <c r="H2" s="20"/>
      <c r="I2" s="67"/>
    </row>
    <row r="3" spans="1:11" x14ac:dyDescent="0.25">
      <c r="A3" s="67"/>
      <c r="B3" s="67"/>
      <c r="C3" s="67"/>
      <c r="D3" s="67"/>
      <c r="E3" s="67"/>
      <c r="F3" s="67"/>
      <c r="G3" s="20"/>
      <c r="H3" s="20"/>
      <c r="I3" s="67"/>
    </row>
    <row r="4" spans="1:11" ht="19.5" customHeight="1" x14ac:dyDescent="0.25">
      <c r="A4" s="260"/>
      <c r="B4" s="673" t="s">
        <v>400</v>
      </c>
      <c r="C4" s="674"/>
      <c r="D4" s="674"/>
      <c r="E4" s="674"/>
      <c r="F4" s="674"/>
      <c r="G4" s="674"/>
      <c r="H4" s="674"/>
      <c r="I4" s="674"/>
      <c r="J4" s="675"/>
    </row>
    <row r="5" spans="1:11" ht="25.5" x14ac:dyDescent="0.25">
      <c r="A5" s="258" t="s">
        <v>0</v>
      </c>
      <c r="B5" s="617" t="s">
        <v>28</v>
      </c>
      <c r="C5" s="617" t="s">
        <v>30</v>
      </c>
      <c r="D5" s="617" t="s">
        <v>27</v>
      </c>
      <c r="E5" s="617" t="s">
        <v>29</v>
      </c>
      <c r="F5" s="617" t="s">
        <v>459</v>
      </c>
      <c r="G5" s="617" t="s">
        <v>460</v>
      </c>
      <c r="H5" s="617" t="s">
        <v>461</v>
      </c>
      <c r="I5" s="617" t="s">
        <v>462</v>
      </c>
      <c r="J5" s="617" t="s">
        <v>22</v>
      </c>
    </row>
    <row r="6" spans="1:11" ht="13.5" customHeight="1" x14ac:dyDescent="0.25">
      <c r="A6" s="63" t="s">
        <v>2</v>
      </c>
      <c r="B6" s="61">
        <v>199.57999999999998</v>
      </c>
      <c r="C6" s="61">
        <v>172.45500000000001</v>
      </c>
      <c r="D6" s="61">
        <v>115.959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1">
        <f>SUM(B6:I6)</f>
        <v>487.99399999999997</v>
      </c>
      <c r="K6" s="27"/>
    </row>
    <row r="7" spans="1:11" ht="13.5" customHeight="1" x14ac:dyDescent="0.25">
      <c r="A7" s="64" t="s">
        <v>3</v>
      </c>
      <c r="B7" s="61">
        <v>203.16300000000004</v>
      </c>
      <c r="C7" s="61">
        <v>150.631</v>
      </c>
      <c r="D7" s="61">
        <v>116.49199999999999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f t="shared" ref="J7:J17" si="0">SUM(B7:I7)</f>
        <v>470.28600000000006</v>
      </c>
      <c r="K7" s="27"/>
    </row>
    <row r="8" spans="1:11" ht="13.5" customHeight="1" x14ac:dyDescent="0.25">
      <c r="A8" s="64" t="s">
        <v>4</v>
      </c>
      <c r="B8" s="61">
        <v>167.21300000000002</v>
      </c>
      <c r="C8" s="61">
        <v>190.57799999999997</v>
      </c>
      <c r="D8" s="61">
        <v>108.89200000000002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f t="shared" si="0"/>
        <v>466.68299999999999</v>
      </c>
      <c r="K8" s="27"/>
    </row>
    <row r="9" spans="1:11" ht="13.5" customHeight="1" x14ac:dyDescent="0.25">
      <c r="A9" s="64" t="s">
        <v>5</v>
      </c>
      <c r="B9" s="61">
        <v>147.35199999999998</v>
      </c>
      <c r="C9" s="61">
        <v>125.16</v>
      </c>
      <c r="D9" s="61">
        <v>136.07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f t="shared" si="0"/>
        <v>408.58199999999994</v>
      </c>
      <c r="K9" s="27"/>
    </row>
    <row r="10" spans="1:11" ht="13.5" customHeight="1" x14ac:dyDescent="0.25">
      <c r="A10" s="64" t="s">
        <v>6</v>
      </c>
      <c r="B10" s="61">
        <v>281.73099999999999</v>
      </c>
      <c r="C10" s="61">
        <v>154.74099999999999</v>
      </c>
      <c r="D10" s="61">
        <v>174.21100000000001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f t="shared" si="0"/>
        <v>610.68299999999999</v>
      </c>
      <c r="K10" s="27"/>
    </row>
    <row r="11" spans="1:11" ht="13.5" customHeight="1" x14ac:dyDescent="0.25">
      <c r="A11" s="64" t="s">
        <v>7</v>
      </c>
      <c r="B11" s="61">
        <v>266.88600000000002</v>
      </c>
      <c r="C11" s="61">
        <v>168.803</v>
      </c>
      <c r="D11" s="61">
        <v>180.321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f t="shared" si="0"/>
        <v>616.01</v>
      </c>
      <c r="K11" s="27"/>
    </row>
    <row r="12" spans="1:11" ht="13.5" customHeight="1" x14ac:dyDescent="0.25">
      <c r="A12" s="64" t="s">
        <v>8</v>
      </c>
      <c r="B12" s="61">
        <v>335.69799999999998</v>
      </c>
      <c r="C12" s="61">
        <v>157.19299999999998</v>
      </c>
      <c r="D12" s="61">
        <v>215.98699999999999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f t="shared" si="0"/>
        <v>708.87799999999993</v>
      </c>
      <c r="K12" s="27"/>
    </row>
    <row r="13" spans="1:11" ht="13.5" customHeight="1" x14ac:dyDescent="0.25">
      <c r="A13" s="64" t="s">
        <v>9</v>
      </c>
      <c r="B13" s="61">
        <v>279.64</v>
      </c>
      <c r="C13" s="61">
        <v>170.42400000000001</v>
      </c>
      <c r="D13" s="61">
        <v>216.87599999999998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f t="shared" si="0"/>
        <v>666.93999999999994</v>
      </c>
      <c r="K13" s="27"/>
    </row>
    <row r="14" spans="1:11" ht="13.5" customHeight="1" x14ac:dyDescent="0.25">
      <c r="A14" s="64" t="s">
        <v>10</v>
      </c>
      <c r="B14" s="61">
        <v>366.90300000000002</v>
      </c>
      <c r="C14" s="61">
        <v>188.715</v>
      </c>
      <c r="D14" s="61">
        <v>213.922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f t="shared" si="0"/>
        <v>769.54000000000008</v>
      </c>
      <c r="K14" s="27"/>
    </row>
    <row r="15" spans="1:11" ht="13.5" customHeight="1" x14ac:dyDescent="0.25">
      <c r="A15" s="64" t="s">
        <v>11</v>
      </c>
      <c r="B15" s="61">
        <v>279.39801699999998</v>
      </c>
      <c r="C15" s="61">
        <v>198.31700000000004</v>
      </c>
      <c r="D15" s="61">
        <v>189.28504999999998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f t="shared" si="0"/>
        <v>667.00006699999994</v>
      </c>
      <c r="K15" s="27"/>
    </row>
    <row r="16" spans="1:11" ht="13.5" customHeight="1" x14ac:dyDescent="0.25">
      <c r="A16" s="64" t="s">
        <v>12</v>
      </c>
      <c r="B16" s="61">
        <v>225.88506999999998</v>
      </c>
      <c r="C16" s="61">
        <v>190.673</v>
      </c>
      <c r="D16" s="61">
        <v>180.38264000000001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f t="shared" si="0"/>
        <v>596.94070999999997</v>
      </c>
      <c r="K16" s="27"/>
    </row>
    <row r="17" spans="1:19" ht="13.5" customHeight="1" x14ac:dyDescent="0.25">
      <c r="A17" s="64" t="s">
        <v>13</v>
      </c>
      <c r="B17" s="61">
        <v>159.42400000000001</v>
      </c>
      <c r="C17" s="61">
        <v>189.661</v>
      </c>
      <c r="D17" s="61">
        <v>150.28199999999998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f t="shared" si="0"/>
        <v>499.36700000000002</v>
      </c>
      <c r="K17" s="27"/>
    </row>
    <row r="18" spans="1:19" ht="13.5" customHeight="1" x14ac:dyDescent="0.25">
      <c r="A18" s="259" t="s">
        <v>22</v>
      </c>
      <c r="B18" s="65">
        <f t="shared" ref="B18:J18" si="1">+SUM(B6:B17)</f>
        <v>2912.8730869999999</v>
      </c>
      <c r="C18" s="65">
        <f t="shared" si="1"/>
        <v>2057.3509999999997</v>
      </c>
      <c r="D18" s="65">
        <f t="shared" si="1"/>
        <v>1998.6796899999999</v>
      </c>
      <c r="E18" s="65">
        <f t="shared" si="1"/>
        <v>0</v>
      </c>
      <c r="F18" s="65">
        <f t="shared" si="1"/>
        <v>0</v>
      </c>
      <c r="G18" s="65">
        <f t="shared" si="1"/>
        <v>0</v>
      </c>
      <c r="H18" s="65">
        <f t="shared" si="1"/>
        <v>0</v>
      </c>
      <c r="I18" s="65">
        <f t="shared" si="1"/>
        <v>0</v>
      </c>
      <c r="J18" s="65">
        <f t="shared" si="1"/>
        <v>6968.9037769999995</v>
      </c>
    </row>
    <row r="19" spans="1:19" s="28" customFormat="1" ht="13.5" customHeight="1" x14ac:dyDescent="0.25">
      <c r="H19" s="465"/>
      <c r="L19" s="8"/>
      <c r="M19" s="8"/>
      <c r="N19" s="8"/>
      <c r="O19" s="8"/>
      <c r="P19" s="8"/>
      <c r="Q19" s="8"/>
      <c r="R19" s="8"/>
      <c r="S19" s="8"/>
    </row>
    <row r="20" spans="1:19" s="28" customFormat="1" ht="13.5" customHeight="1" x14ac:dyDescent="0.25">
      <c r="H20" s="465"/>
      <c r="L20" s="8"/>
      <c r="M20" s="8"/>
      <c r="N20" s="8"/>
      <c r="O20" s="8"/>
      <c r="P20" s="8"/>
      <c r="Q20" s="8"/>
      <c r="R20" s="8"/>
      <c r="S20" s="8"/>
    </row>
    <row r="21" spans="1:19" ht="15.75" customHeight="1" x14ac:dyDescent="0.25">
      <c r="A21" s="260"/>
      <c r="B21" s="673" t="s">
        <v>209</v>
      </c>
      <c r="C21" s="674"/>
      <c r="D21" s="674"/>
      <c r="E21" s="674"/>
      <c r="F21" s="674"/>
      <c r="G21" s="674"/>
      <c r="H21" s="674"/>
      <c r="I21" s="674"/>
      <c r="J21" s="675"/>
    </row>
    <row r="22" spans="1:19" ht="30" customHeight="1" x14ac:dyDescent="0.25">
      <c r="A22" s="258" t="s">
        <v>0</v>
      </c>
      <c r="B22" s="617" t="s">
        <v>28</v>
      </c>
      <c r="C22" s="617" t="s">
        <v>30</v>
      </c>
      <c r="D22" s="617" t="s">
        <v>27</v>
      </c>
      <c r="E22" s="617" t="s">
        <v>29</v>
      </c>
      <c r="F22" s="617" t="s">
        <v>459</v>
      </c>
      <c r="G22" s="617" t="s">
        <v>460</v>
      </c>
      <c r="H22" s="617" t="s">
        <v>461</v>
      </c>
      <c r="I22" s="244" t="s">
        <v>462</v>
      </c>
      <c r="J22" s="244" t="s">
        <v>22</v>
      </c>
    </row>
    <row r="23" spans="1:19" ht="13.5" customHeight="1" x14ac:dyDescent="0.25">
      <c r="A23" s="64" t="s">
        <v>2</v>
      </c>
      <c r="B23" s="61">
        <v>2524.1621449999998</v>
      </c>
      <c r="C23" s="61">
        <v>867.256799</v>
      </c>
      <c r="D23" s="61">
        <v>13147.601798</v>
      </c>
      <c r="E23" s="61">
        <v>1098.740982</v>
      </c>
      <c r="F23" s="61">
        <v>1058.3410329999999</v>
      </c>
      <c r="G23" s="61">
        <v>74.680999999999997</v>
      </c>
      <c r="H23" s="61">
        <v>9906.0993500000004</v>
      </c>
      <c r="I23" s="61">
        <v>0</v>
      </c>
      <c r="J23" s="61">
        <f>SUM(B23:I23)</f>
        <v>28676.883107000001</v>
      </c>
      <c r="K23" s="27"/>
    </row>
    <row r="24" spans="1:19" ht="13.5" customHeight="1" x14ac:dyDescent="0.25">
      <c r="A24" s="64" t="s">
        <v>3</v>
      </c>
      <c r="B24" s="61">
        <v>2473.4694949999998</v>
      </c>
      <c r="C24" s="61">
        <v>909.19845800000007</v>
      </c>
      <c r="D24" s="61">
        <v>12472.566630000001</v>
      </c>
      <c r="E24" s="61">
        <v>1042.9372060000001</v>
      </c>
      <c r="F24" s="61">
        <v>949.53</v>
      </c>
      <c r="G24" s="61">
        <v>69.67</v>
      </c>
      <c r="H24" s="61">
        <v>8507.7346870000001</v>
      </c>
      <c r="I24" s="61">
        <v>0</v>
      </c>
      <c r="J24" s="61">
        <f t="shared" ref="J24:J34" si="2">SUM(B24:I24)</f>
        <v>26425.106475999997</v>
      </c>
      <c r="K24" s="27"/>
    </row>
    <row r="25" spans="1:19" ht="13.5" customHeight="1" x14ac:dyDescent="0.25">
      <c r="A25" s="64" t="s">
        <v>4</v>
      </c>
      <c r="B25" s="61">
        <v>2367.9787539999998</v>
      </c>
      <c r="C25" s="61">
        <v>841.22946699999989</v>
      </c>
      <c r="D25" s="61">
        <v>11707.262807000001</v>
      </c>
      <c r="E25" s="61">
        <v>1128.915616</v>
      </c>
      <c r="F25" s="61">
        <v>863.22997500000008</v>
      </c>
      <c r="G25" s="61">
        <v>31.058</v>
      </c>
      <c r="H25" s="61">
        <v>9174.6222779999989</v>
      </c>
      <c r="I25" s="61">
        <v>0</v>
      </c>
      <c r="J25" s="61">
        <f t="shared" si="2"/>
        <v>26114.296897</v>
      </c>
      <c r="K25" s="27"/>
    </row>
    <row r="26" spans="1:19" ht="13.5" customHeight="1" x14ac:dyDescent="0.25">
      <c r="A26" s="64" t="s">
        <v>5</v>
      </c>
      <c r="B26" s="61">
        <v>2867.98</v>
      </c>
      <c r="C26" s="61">
        <v>771.31700000000001</v>
      </c>
      <c r="D26" s="61">
        <v>16197.062</v>
      </c>
      <c r="E26" s="61">
        <v>1409.0600000000002</v>
      </c>
      <c r="F26" s="61">
        <v>404.76400000000001</v>
      </c>
      <c r="G26" s="61">
        <v>24.862302290000002</v>
      </c>
      <c r="H26" s="61">
        <v>8365.0949999999993</v>
      </c>
      <c r="I26" s="61">
        <v>0</v>
      </c>
      <c r="J26" s="61">
        <f t="shared" si="2"/>
        <v>30040.140302289998</v>
      </c>
      <c r="K26" s="27"/>
    </row>
    <row r="27" spans="1:19" ht="13.5" customHeight="1" x14ac:dyDescent="0.25">
      <c r="A27" s="64" t="s">
        <v>6</v>
      </c>
      <c r="B27" s="61">
        <v>3184.9589999999998</v>
      </c>
      <c r="C27" s="61">
        <v>729.97500000000002</v>
      </c>
      <c r="D27" s="61">
        <v>22946.109</v>
      </c>
      <c r="E27" s="61">
        <v>1594.8620000000001</v>
      </c>
      <c r="F27" s="61">
        <v>604.46699999999998</v>
      </c>
      <c r="G27" s="61">
        <v>29.389302109999999</v>
      </c>
      <c r="H27" s="61">
        <v>9803.5810000000001</v>
      </c>
      <c r="I27" s="61">
        <v>0</v>
      </c>
      <c r="J27" s="61">
        <f t="shared" si="2"/>
        <v>38893.342302110002</v>
      </c>
      <c r="K27" s="27"/>
    </row>
    <row r="28" spans="1:19" ht="13.5" customHeight="1" x14ac:dyDescent="0.25">
      <c r="A28" s="64" t="s">
        <v>7</v>
      </c>
      <c r="B28" s="61">
        <v>3736.2819999999997</v>
      </c>
      <c r="C28" s="61">
        <v>783.09500000000003</v>
      </c>
      <c r="D28" s="61">
        <v>23288.94</v>
      </c>
      <c r="E28" s="61">
        <v>1733.0250000000001</v>
      </c>
      <c r="F28" s="61">
        <v>698.67700000000002</v>
      </c>
      <c r="G28" s="61">
        <v>106.84622</v>
      </c>
      <c r="H28" s="61">
        <v>10156.984</v>
      </c>
      <c r="I28" s="61">
        <v>0</v>
      </c>
      <c r="J28" s="61">
        <f t="shared" si="2"/>
        <v>40503.849220000004</v>
      </c>
      <c r="K28" s="27"/>
    </row>
    <row r="29" spans="1:19" ht="13.5" customHeight="1" x14ac:dyDescent="0.25">
      <c r="A29" s="64" t="s">
        <v>8</v>
      </c>
      <c r="B29" s="61">
        <v>5133.8909999999996</v>
      </c>
      <c r="C29" s="61">
        <v>820.36799999999994</v>
      </c>
      <c r="D29" s="61">
        <v>30315.351999999999</v>
      </c>
      <c r="E29" s="61">
        <v>2228.4560000000001</v>
      </c>
      <c r="F29" s="61">
        <v>762.44600000000003</v>
      </c>
      <c r="G29" s="61">
        <v>149.99799999999999</v>
      </c>
      <c r="H29" s="61">
        <v>10603.259</v>
      </c>
      <c r="I29" s="61">
        <v>0</v>
      </c>
      <c r="J29" s="61">
        <f t="shared" si="2"/>
        <v>50013.77</v>
      </c>
      <c r="K29" s="27"/>
    </row>
    <row r="30" spans="1:19" ht="13.5" customHeight="1" x14ac:dyDescent="0.25">
      <c r="A30" s="64" t="s">
        <v>9</v>
      </c>
      <c r="B30" s="61">
        <v>4943.2790000000005</v>
      </c>
      <c r="C30" s="61">
        <v>736.63800000000003</v>
      </c>
      <c r="D30" s="61">
        <v>30969.948</v>
      </c>
      <c r="E30" s="61">
        <v>2093.4110000000001</v>
      </c>
      <c r="F30" s="61">
        <v>712.96599999999989</v>
      </c>
      <c r="G30" s="61">
        <v>47.523110000000003</v>
      </c>
      <c r="H30" s="61">
        <v>10096.839</v>
      </c>
      <c r="I30" s="61">
        <v>0</v>
      </c>
      <c r="J30" s="61">
        <f t="shared" si="2"/>
        <v>49600.60411</v>
      </c>
      <c r="K30" s="27"/>
    </row>
    <row r="31" spans="1:19" ht="13.5" customHeight="1" x14ac:dyDescent="0.25">
      <c r="A31" s="64" t="s">
        <v>10</v>
      </c>
      <c r="B31" s="61">
        <v>4160.0730000000003</v>
      </c>
      <c r="C31" s="61">
        <v>665.39</v>
      </c>
      <c r="D31" s="61">
        <v>26353.794999999998</v>
      </c>
      <c r="E31" s="61">
        <v>1922.3720000000001</v>
      </c>
      <c r="F31" s="61">
        <v>584.29999999999995</v>
      </c>
      <c r="G31" s="61">
        <v>35.004117000000001</v>
      </c>
      <c r="H31" s="61">
        <v>9307.4539999999997</v>
      </c>
      <c r="I31" s="61">
        <v>0</v>
      </c>
      <c r="J31" s="61">
        <f t="shared" si="2"/>
        <v>43028.388116999995</v>
      </c>
      <c r="K31" s="27"/>
    </row>
    <row r="32" spans="1:19" ht="13.5" customHeight="1" x14ac:dyDescent="0.25">
      <c r="A32" s="64" t="s">
        <v>11</v>
      </c>
      <c r="B32" s="61">
        <v>3613.3820000000001</v>
      </c>
      <c r="C32" s="61">
        <v>645.96399999999994</v>
      </c>
      <c r="D32" s="61">
        <v>24351.167999999998</v>
      </c>
      <c r="E32" s="61">
        <v>1680.72</v>
      </c>
      <c r="F32" s="61">
        <v>558.04700000000003</v>
      </c>
      <c r="G32" s="61">
        <v>29.5517</v>
      </c>
      <c r="H32" s="61">
        <v>8943.509</v>
      </c>
      <c r="I32" s="61">
        <v>0</v>
      </c>
      <c r="J32" s="61">
        <f t="shared" si="2"/>
        <v>39822.341699999997</v>
      </c>
      <c r="K32" s="27"/>
    </row>
    <row r="33" spans="1:11" ht="13.5" customHeight="1" x14ac:dyDescent="0.25">
      <c r="A33" s="64" t="s">
        <v>12</v>
      </c>
      <c r="B33" s="61">
        <v>2634.6459999999997</v>
      </c>
      <c r="C33" s="61">
        <v>629.66300000000001</v>
      </c>
      <c r="D33" s="61">
        <v>17786.121999999999</v>
      </c>
      <c r="E33" s="61">
        <v>1276.068</v>
      </c>
      <c r="F33" s="61">
        <v>561.09399999999994</v>
      </c>
      <c r="G33" s="61">
        <v>23.056240000000003</v>
      </c>
      <c r="H33" s="61">
        <v>7865.2839999999997</v>
      </c>
      <c r="I33" s="61">
        <v>0</v>
      </c>
      <c r="J33" s="61">
        <f t="shared" si="2"/>
        <v>30775.933240000002</v>
      </c>
      <c r="K33" s="27"/>
    </row>
    <row r="34" spans="1:11" ht="13.5" customHeight="1" x14ac:dyDescent="0.25">
      <c r="A34" s="64" t="s">
        <v>13</v>
      </c>
      <c r="B34" s="61">
        <v>2496.1570000000002</v>
      </c>
      <c r="C34" s="61">
        <v>588.08500000000004</v>
      </c>
      <c r="D34" s="61">
        <v>15462.491</v>
      </c>
      <c r="E34" s="61">
        <v>1303.03</v>
      </c>
      <c r="F34" s="61">
        <v>634.65600000000006</v>
      </c>
      <c r="G34" s="61">
        <v>23.397000000000002</v>
      </c>
      <c r="H34" s="61">
        <v>8138.01</v>
      </c>
      <c r="I34" s="61">
        <v>0</v>
      </c>
      <c r="J34" s="61">
        <f t="shared" si="2"/>
        <v>28645.826000000001</v>
      </c>
      <c r="K34" s="27"/>
    </row>
    <row r="35" spans="1:11" ht="13.5" customHeight="1" x14ac:dyDescent="0.25">
      <c r="A35" s="259" t="s">
        <v>22</v>
      </c>
      <c r="B35" s="65">
        <f t="shared" ref="B35:J35" si="3">+SUM(B23:B34)</f>
        <v>40136.259394000001</v>
      </c>
      <c r="C35" s="65">
        <f t="shared" si="3"/>
        <v>8988.1797240000014</v>
      </c>
      <c r="D35" s="65">
        <f t="shared" si="3"/>
        <v>244998.41823499999</v>
      </c>
      <c r="E35" s="65">
        <f t="shared" si="3"/>
        <v>18511.597803999997</v>
      </c>
      <c r="F35" s="65">
        <f t="shared" si="3"/>
        <v>8392.5180079999991</v>
      </c>
      <c r="G35" s="65">
        <f t="shared" si="3"/>
        <v>645.03699139999992</v>
      </c>
      <c r="H35" s="65">
        <f t="shared" si="3"/>
        <v>110868.47131499999</v>
      </c>
      <c r="I35" s="65">
        <f t="shared" si="3"/>
        <v>0</v>
      </c>
      <c r="J35" s="65">
        <f t="shared" si="3"/>
        <v>432540.48147140001</v>
      </c>
    </row>
    <row r="36" spans="1:11" s="28" customFormat="1" x14ac:dyDescent="0.25">
      <c r="A36" s="68"/>
      <c r="B36" s="33"/>
      <c r="C36" s="33"/>
      <c r="D36" s="33"/>
      <c r="E36" s="33"/>
      <c r="F36" s="33"/>
      <c r="G36" s="20"/>
      <c r="H36" s="20"/>
      <c r="I36" s="33"/>
    </row>
    <row r="37" spans="1:11" s="28" customFormat="1" x14ac:dyDescent="0.25">
      <c r="A37" s="68"/>
      <c r="B37" s="33"/>
      <c r="C37" s="33"/>
      <c r="D37" s="33"/>
      <c r="E37" s="33"/>
      <c r="F37" s="33"/>
      <c r="G37" s="20"/>
      <c r="H37" s="20"/>
      <c r="I37" s="33"/>
    </row>
    <row r="38" spans="1:11" x14ac:dyDescent="0.25">
      <c r="A38" s="20"/>
      <c r="B38" s="20"/>
      <c r="C38" s="20"/>
      <c r="D38" s="20"/>
      <c r="E38" s="20"/>
      <c r="F38" s="20"/>
      <c r="G38" s="20"/>
      <c r="H38" s="20"/>
      <c r="I38" s="20"/>
    </row>
    <row r="39" spans="1:11" x14ac:dyDescent="0.25">
      <c r="G39" s="20"/>
      <c r="H39" s="20"/>
    </row>
    <row r="40" spans="1:11" x14ac:dyDescent="0.25">
      <c r="G40" s="20"/>
      <c r="H40" s="20"/>
    </row>
    <row r="41" spans="1:11" x14ac:dyDescent="0.25">
      <c r="G41" s="20"/>
      <c r="H41" s="20"/>
    </row>
    <row r="42" spans="1:11" x14ac:dyDescent="0.25">
      <c r="G42" s="20"/>
      <c r="H42" s="20"/>
    </row>
    <row r="43" spans="1:11" x14ac:dyDescent="0.25">
      <c r="G43" s="20"/>
      <c r="H43" s="20"/>
    </row>
    <row r="44" spans="1:11" x14ac:dyDescent="0.25">
      <c r="G44" s="20"/>
      <c r="H44" s="20"/>
    </row>
    <row r="45" spans="1:11" x14ac:dyDescent="0.25">
      <c r="G45" s="20"/>
      <c r="H45" s="20"/>
    </row>
    <row r="55" spans="1:9" x14ac:dyDescent="0.25">
      <c r="A55" s="12"/>
      <c r="B55" s="12"/>
      <c r="C55" s="12"/>
      <c r="D55" s="12"/>
      <c r="E55" s="12"/>
      <c r="F55" s="12"/>
      <c r="I55" s="12"/>
    </row>
    <row r="56" spans="1:9" x14ac:dyDescent="0.25">
      <c r="A56" s="12"/>
      <c r="B56" s="12"/>
      <c r="C56" s="12"/>
      <c r="D56" s="12"/>
      <c r="E56" s="12"/>
      <c r="F56" s="12"/>
      <c r="I56" s="12"/>
    </row>
    <row r="72" spans="1:9" x14ac:dyDescent="0.25">
      <c r="A72" s="12"/>
      <c r="B72" s="12"/>
      <c r="C72" s="12"/>
      <c r="D72" s="12"/>
      <c r="E72" s="12"/>
      <c r="F72" s="12"/>
      <c r="I72" s="12"/>
    </row>
    <row r="73" spans="1:9" x14ac:dyDescent="0.25">
      <c r="A73" s="12"/>
      <c r="B73" s="12"/>
      <c r="C73" s="12"/>
      <c r="D73" s="12"/>
      <c r="E73" s="12"/>
      <c r="F73" s="12"/>
      <c r="I73" s="12"/>
    </row>
    <row r="74" spans="1:9" x14ac:dyDescent="0.25">
      <c r="A74" s="12"/>
      <c r="B74" s="12"/>
      <c r="C74" s="12"/>
      <c r="D74" s="12"/>
      <c r="E74" s="12"/>
      <c r="F74" s="12"/>
      <c r="I74" s="12"/>
    </row>
    <row r="75" spans="1:9" x14ac:dyDescent="0.25">
      <c r="A75" s="12"/>
      <c r="B75" s="12"/>
      <c r="C75" s="12"/>
      <c r="D75" s="12"/>
      <c r="E75" s="12"/>
      <c r="F75" s="12"/>
      <c r="I75" s="12"/>
    </row>
    <row r="76" spans="1:9" x14ac:dyDescent="0.25">
      <c r="A76" s="12"/>
      <c r="B76" s="12"/>
      <c r="C76" s="12"/>
      <c r="D76" s="12"/>
      <c r="E76" s="12"/>
      <c r="F76" s="12"/>
      <c r="I76" s="12"/>
    </row>
    <row r="77" spans="1:9" x14ac:dyDescent="0.25">
      <c r="A77" s="12"/>
      <c r="B77" s="12"/>
      <c r="C77" s="12"/>
      <c r="D77" s="12"/>
      <c r="E77" s="12"/>
      <c r="F77" s="12"/>
      <c r="I77" s="12"/>
    </row>
    <row r="78" spans="1:9" x14ac:dyDescent="0.25">
      <c r="A78" s="12"/>
      <c r="B78" s="12"/>
      <c r="C78" s="12"/>
      <c r="D78" s="12"/>
      <c r="E78" s="12"/>
      <c r="F78" s="12"/>
      <c r="I78" s="12"/>
    </row>
    <row r="79" spans="1:9" x14ac:dyDescent="0.25">
      <c r="A79" s="12"/>
      <c r="B79" s="12"/>
      <c r="C79" s="12"/>
      <c r="D79" s="12"/>
      <c r="E79" s="12"/>
      <c r="F79" s="12"/>
      <c r="I79" s="12"/>
    </row>
    <row r="80" spans="1:9" x14ac:dyDescent="0.25">
      <c r="A80" s="12"/>
      <c r="B80" s="12"/>
      <c r="C80" s="12"/>
      <c r="D80" s="12"/>
      <c r="E80" s="12"/>
      <c r="F80" s="12"/>
      <c r="I80" s="12"/>
    </row>
    <row r="81" spans="1:9" x14ac:dyDescent="0.25">
      <c r="A81" s="12"/>
      <c r="B81" s="12"/>
      <c r="C81" s="12"/>
      <c r="D81" s="12"/>
      <c r="E81" s="12"/>
      <c r="F81" s="12"/>
      <c r="I81" s="12"/>
    </row>
    <row r="82" spans="1:9" x14ac:dyDescent="0.25">
      <c r="A82" s="12"/>
      <c r="B82" s="12"/>
      <c r="C82" s="12"/>
      <c r="D82" s="12"/>
      <c r="E82" s="12"/>
      <c r="F82" s="12"/>
      <c r="I82" s="12"/>
    </row>
  </sheetData>
  <mergeCells count="2">
    <mergeCell ref="B21:J21"/>
    <mergeCell ref="B4:J4"/>
  </mergeCells>
  <phoneticPr fontId="0" type="noConversion"/>
  <printOptions horizontalCentered="1"/>
  <pageMargins left="0.97" right="1" top="1.2" bottom="0.67" header="0" footer="0"/>
  <pageSetup paperSize="14" scale="96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EE92-AF4B-4491-9D8C-064FD3B93118}">
  <sheetPr>
    <pageSetUpPr fitToPage="1"/>
  </sheetPr>
  <dimension ref="A1:S82"/>
  <sheetViews>
    <sheetView zoomScale="90" zoomScaleNormal="90" workbookViewId="0">
      <selection activeCell="M39" sqref="M39"/>
    </sheetView>
  </sheetViews>
  <sheetFormatPr baseColWidth="10" defaultRowHeight="13.5" x14ac:dyDescent="0.25"/>
  <cols>
    <col min="1" max="1" width="16.7109375" style="8" customWidth="1"/>
    <col min="2" max="3" width="15.7109375" style="8" bestFit="1" customWidth="1"/>
    <col min="4" max="4" width="16.7109375" style="8" bestFit="1" customWidth="1"/>
    <col min="5" max="5" width="19.42578125" style="8" customWidth="1"/>
    <col min="6" max="6" width="16.7109375" style="8" customWidth="1"/>
    <col min="7" max="8" width="21.140625" style="8" customWidth="1"/>
    <col min="9" max="9" width="15.7109375" style="8" bestFit="1" customWidth="1"/>
    <col min="10" max="10" width="11.42578125" style="8"/>
    <col min="11" max="11" width="19.5703125" style="8" customWidth="1"/>
    <col min="12" max="12" width="15.5703125" style="8" customWidth="1"/>
    <col min="13" max="16384" width="11.42578125" style="8"/>
  </cols>
  <sheetData>
    <row r="1" spans="1:11" x14ac:dyDescent="0.25">
      <c r="A1" s="56"/>
      <c r="B1" s="56"/>
      <c r="C1" s="56"/>
      <c r="D1" s="56"/>
      <c r="E1" s="56"/>
      <c r="F1" s="56"/>
      <c r="G1" s="79"/>
      <c r="H1" s="79"/>
      <c r="I1" s="56"/>
    </row>
    <row r="2" spans="1:11" x14ac:dyDescent="0.25">
      <c r="A2" s="67" t="s">
        <v>477</v>
      </c>
      <c r="B2" s="67"/>
      <c r="C2" s="67"/>
      <c r="D2" s="67"/>
      <c r="E2" s="67"/>
      <c r="F2" s="67"/>
      <c r="G2" s="20"/>
      <c r="H2" s="20"/>
      <c r="I2" s="67"/>
    </row>
    <row r="3" spans="1:11" x14ac:dyDescent="0.25">
      <c r="A3" s="67"/>
      <c r="B3" s="67"/>
      <c r="C3" s="67"/>
      <c r="D3" s="67"/>
      <c r="E3" s="67"/>
      <c r="F3" s="67"/>
      <c r="G3" s="20"/>
      <c r="H3" s="20"/>
      <c r="I3" s="67"/>
    </row>
    <row r="4" spans="1:11" ht="19.5" customHeight="1" x14ac:dyDescent="0.25">
      <c r="A4" s="260"/>
      <c r="B4" s="673" t="s">
        <v>399</v>
      </c>
      <c r="C4" s="674"/>
      <c r="D4" s="674"/>
      <c r="E4" s="674"/>
      <c r="F4" s="674"/>
      <c r="G4" s="674"/>
      <c r="H4" s="674"/>
      <c r="I4" s="674"/>
      <c r="J4" s="675"/>
    </row>
    <row r="5" spans="1:11" ht="25.5" x14ac:dyDescent="0.25">
      <c r="A5" s="258" t="s">
        <v>0</v>
      </c>
      <c r="B5" s="617" t="s">
        <v>28</v>
      </c>
      <c r="C5" s="617" t="s">
        <v>30</v>
      </c>
      <c r="D5" s="617" t="s">
        <v>27</v>
      </c>
      <c r="E5" s="617" t="s">
        <v>29</v>
      </c>
      <c r="F5" s="617" t="s">
        <v>459</v>
      </c>
      <c r="G5" s="617" t="s">
        <v>460</v>
      </c>
      <c r="H5" s="617" t="s">
        <v>461</v>
      </c>
      <c r="I5" s="617" t="s">
        <v>462</v>
      </c>
      <c r="J5" s="617" t="s">
        <v>22</v>
      </c>
    </row>
    <row r="6" spans="1:11" ht="13.5" customHeight="1" x14ac:dyDescent="0.25">
      <c r="A6" s="64" t="s">
        <v>2</v>
      </c>
      <c r="B6" s="61">
        <v>1947.3109999999999</v>
      </c>
      <c r="C6" s="61">
        <v>38423.620000000003</v>
      </c>
      <c r="D6" s="61">
        <v>13875.365</v>
      </c>
      <c r="E6" s="61">
        <v>0</v>
      </c>
      <c r="F6" s="61">
        <v>562.60500000000002</v>
      </c>
      <c r="G6" s="61">
        <v>0</v>
      </c>
      <c r="H6" s="61">
        <v>0</v>
      </c>
      <c r="I6" s="61">
        <v>0</v>
      </c>
      <c r="J6" s="61">
        <f>SUM(B6:I6)</f>
        <v>54808.901000000005</v>
      </c>
      <c r="K6" s="27"/>
    </row>
    <row r="7" spans="1:11" ht="13.5" customHeight="1" x14ac:dyDescent="0.25">
      <c r="A7" s="64" t="s">
        <v>3</v>
      </c>
      <c r="B7" s="61">
        <v>1941.9590000000001</v>
      </c>
      <c r="C7" s="61">
        <v>36039.927000000003</v>
      </c>
      <c r="D7" s="61">
        <v>11795.188</v>
      </c>
      <c r="E7" s="61">
        <v>0</v>
      </c>
      <c r="F7" s="61">
        <v>489.81900000000002</v>
      </c>
      <c r="G7" s="61">
        <v>0</v>
      </c>
      <c r="H7" s="61">
        <v>0</v>
      </c>
      <c r="I7" s="61">
        <v>0</v>
      </c>
      <c r="J7" s="61">
        <f t="shared" ref="J7:J17" si="0">SUM(B7:I7)</f>
        <v>50266.893000000011</v>
      </c>
      <c r="K7" s="27"/>
    </row>
    <row r="8" spans="1:11" ht="13.5" customHeight="1" x14ac:dyDescent="0.25">
      <c r="A8" s="64" t="s">
        <v>4</v>
      </c>
      <c r="B8" s="61">
        <v>2253.6880000000001</v>
      </c>
      <c r="C8" s="61">
        <v>41066.597000000002</v>
      </c>
      <c r="D8" s="61">
        <v>16249.374</v>
      </c>
      <c r="E8" s="61">
        <v>0</v>
      </c>
      <c r="F8" s="61">
        <v>552.69500000000005</v>
      </c>
      <c r="G8" s="61">
        <v>0</v>
      </c>
      <c r="H8" s="61">
        <v>0</v>
      </c>
      <c r="I8" s="61">
        <v>0</v>
      </c>
      <c r="J8" s="61">
        <f t="shared" si="0"/>
        <v>60122.353999999999</v>
      </c>
      <c r="K8" s="27"/>
    </row>
    <row r="9" spans="1:11" ht="13.5" customHeight="1" x14ac:dyDescent="0.25">
      <c r="A9" s="64" t="s">
        <v>5</v>
      </c>
      <c r="B9" s="61">
        <v>1598.37</v>
      </c>
      <c r="C9" s="61">
        <v>36961.690999999999</v>
      </c>
      <c r="D9" s="61">
        <v>17962.952000000001</v>
      </c>
      <c r="E9" s="61">
        <v>0</v>
      </c>
      <c r="F9" s="61">
        <v>187.99299999999999</v>
      </c>
      <c r="G9" s="61">
        <v>0</v>
      </c>
      <c r="H9" s="61">
        <v>0</v>
      </c>
      <c r="I9" s="61">
        <v>0</v>
      </c>
      <c r="J9" s="61">
        <f t="shared" si="0"/>
        <v>56711.006000000008</v>
      </c>
      <c r="K9" s="27"/>
    </row>
    <row r="10" spans="1:11" ht="13.5" customHeight="1" x14ac:dyDescent="0.25">
      <c r="A10" s="64" t="s">
        <v>6</v>
      </c>
      <c r="B10" s="61">
        <v>1987.9059999999999</v>
      </c>
      <c r="C10" s="61">
        <v>36761.521999999997</v>
      </c>
      <c r="D10" s="61">
        <v>28186.024000000001</v>
      </c>
      <c r="E10" s="61">
        <v>0</v>
      </c>
      <c r="F10" s="61">
        <v>152.833</v>
      </c>
      <c r="G10" s="61">
        <v>0</v>
      </c>
      <c r="H10" s="61">
        <v>0</v>
      </c>
      <c r="I10" s="61">
        <v>0</v>
      </c>
      <c r="J10" s="61">
        <f t="shared" si="0"/>
        <v>67088.285000000003</v>
      </c>
      <c r="K10" s="27"/>
    </row>
    <row r="11" spans="1:11" ht="13.5" customHeight="1" x14ac:dyDescent="0.25">
      <c r="A11" s="64" t="s">
        <v>7</v>
      </c>
      <c r="B11" s="61">
        <v>1813.614</v>
      </c>
      <c r="C11" s="61">
        <v>36253.622000000003</v>
      </c>
      <c r="D11" s="61">
        <v>46861.148000000001</v>
      </c>
      <c r="E11" s="61">
        <v>0</v>
      </c>
      <c r="F11" s="61">
        <v>193.37200000000001</v>
      </c>
      <c r="G11" s="61">
        <v>0</v>
      </c>
      <c r="H11" s="61">
        <v>0</v>
      </c>
      <c r="I11" s="61">
        <v>0</v>
      </c>
      <c r="J11" s="61">
        <f t="shared" si="0"/>
        <v>85121.756000000008</v>
      </c>
      <c r="K11" s="27"/>
    </row>
    <row r="12" spans="1:11" ht="13.5" customHeight="1" x14ac:dyDescent="0.25">
      <c r="A12" s="64" t="s">
        <v>8</v>
      </c>
      <c r="B12" s="61">
        <v>3363.0569999999998</v>
      </c>
      <c r="C12" s="61">
        <v>35001.616000000002</v>
      </c>
      <c r="D12" s="61">
        <v>48189.533000000003</v>
      </c>
      <c r="E12" s="61">
        <v>0</v>
      </c>
      <c r="F12" s="61">
        <v>246.62899999999999</v>
      </c>
      <c r="G12" s="61">
        <v>0</v>
      </c>
      <c r="H12" s="61">
        <v>0</v>
      </c>
      <c r="I12" s="61">
        <v>0</v>
      </c>
      <c r="J12" s="61">
        <f t="shared" si="0"/>
        <v>86800.835000000006</v>
      </c>
      <c r="K12" s="27"/>
    </row>
    <row r="13" spans="1:11" ht="13.5" customHeight="1" x14ac:dyDescent="0.25">
      <c r="A13" s="64" t="s">
        <v>9</v>
      </c>
      <c r="B13" s="61">
        <v>1803.67</v>
      </c>
      <c r="C13" s="61">
        <v>38336.046999999999</v>
      </c>
      <c r="D13" s="61">
        <v>41957.447999999997</v>
      </c>
      <c r="E13" s="61">
        <v>0</v>
      </c>
      <c r="F13" s="61">
        <v>294.048</v>
      </c>
      <c r="G13" s="61">
        <v>0</v>
      </c>
      <c r="H13" s="61">
        <v>0</v>
      </c>
      <c r="I13" s="61">
        <v>0</v>
      </c>
      <c r="J13" s="61">
        <f t="shared" si="0"/>
        <v>82391.212999999989</v>
      </c>
      <c r="K13" s="27"/>
    </row>
    <row r="14" spans="1:11" ht="13.5" customHeight="1" x14ac:dyDescent="0.25">
      <c r="A14" s="64" t="s">
        <v>10</v>
      </c>
      <c r="B14" s="61">
        <v>1280.0740000000001</v>
      </c>
      <c r="C14" s="61">
        <v>37490.258999999998</v>
      </c>
      <c r="D14" s="61">
        <v>30176.751</v>
      </c>
      <c r="E14" s="61">
        <v>0</v>
      </c>
      <c r="F14" s="61">
        <v>247.339</v>
      </c>
      <c r="G14" s="61">
        <v>0</v>
      </c>
      <c r="H14" s="61">
        <v>0</v>
      </c>
      <c r="I14" s="61">
        <v>0</v>
      </c>
      <c r="J14" s="61">
        <f t="shared" si="0"/>
        <v>69194.42300000001</v>
      </c>
      <c r="K14" s="27"/>
    </row>
    <row r="15" spans="1:11" ht="13.5" customHeight="1" x14ac:dyDescent="0.25">
      <c r="A15" s="64" t="s">
        <v>11</v>
      </c>
      <c r="B15" s="61">
        <v>1686.9473389999998</v>
      </c>
      <c r="C15" s="61">
        <v>40109.526490000004</v>
      </c>
      <c r="D15" s="61">
        <v>22169.897129999998</v>
      </c>
      <c r="E15" s="61">
        <v>0</v>
      </c>
      <c r="F15" s="61">
        <v>297.72399999999999</v>
      </c>
      <c r="G15" s="61">
        <v>0</v>
      </c>
      <c r="H15" s="61">
        <v>0</v>
      </c>
      <c r="I15" s="61">
        <v>0</v>
      </c>
      <c r="J15" s="61">
        <f t="shared" si="0"/>
        <v>64264.094959000002</v>
      </c>
      <c r="K15" s="27"/>
    </row>
    <row r="16" spans="1:11" ht="13.5" customHeight="1" x14ac:dyDescent="0.25">
      <c r="A16" s="64" t="s">
        <v>12</v>
      </c>
      <c r="B16" s="61">
        <v>1196.9860000000001</v>
      </c>
      <c r="C16" s="61">
        <v>39361.550999999999</v>
      </c>
      <c r="D16" s="61">
        <v>16956.148000000001</v>
      </c>
      <c r="E16" s="61">
        <v>0</v>
      </c>
      <c r="F16" s="61">
        <v>333.27600000000001</v>
      </c>
      <c r="G16" s="61">
        <v>0</v>
      </c>
      <c r="H16" s="61">
        <v>0</v>
      </c>
      <c r="I16" s="61">
        <v>0</v>
      </c>
      <c r="J16" s="61">
        <f t="shared" si="0"/>
        <v>57847.960999999996</v>
      </c>
      <c r="K16" s="27"/>
    </row>
    <row r="17" spans="1:19" ht="13.5" customHeight="1" x14ac:dyDescent="0.25">
      <c r="A17" s="64" t="s">
        <v>13</v>
      </c>
      <c r="B17" s="61">
        <v>1269.518</v>
      </c>
      <c r="C17" s="61">
        <v>37443.707999999999</v>
      </c>
      <c r="D17" s="61">
        <v>16282.281000000001</v>
      </c>
      <c r="E17" s="61">
        <v>0</v>
      </c>
      <c r="F17" s="61">
        <v>372.01</v>
      </c>
      <c r="G17" s="61">
        <v>0</v>
      </c>
      <c r="H17" s="61">
        <v>0</v>
      </c>
      <c r="I17" s="61">
        <v>0</v>
      </c>
      <c r="J17" s="61">
        <f t="shared" si="0"/>
        <v>55367.517</v>
      </c>
      <c r="K17" s="27"/>
    </row>
    <row r="18" spans="1:19" ht="13.5" customHeight="1" x14ac:dyDescent="0.25">
      <c r="A18" s="259" t="s">
        <v>22</v>
      </c>
      <c r="B18" s="65">
        <f t="shared" ref="B18:G18" si="1">+SUM(B6:B17)</f>
        <v>22143.100338999997</v>
      </c>
      <c r="C18" s="65">
        <f t="shared" si="1"/>
        <v>453249.68648999999</v>
      </c>
      <c r="D18" s="65">
        <f t="shared" si="1"/>
        <v>310662.10913</v>
      </c>
      <c r="E18" s="65">
        <f t="shared" si="1"/>
        <v>0</v>
      </c>
      <c r="F18" s="65">
        <f t="shared" si="1"/>
        <v>3930.3429999999998</v>
      </c>
      <c r="G18" s="65">
        <f t="shared" si="1"/>
        <v>0</v>
      </c>
      <c r="H18" s="65">
        <f>+SUM(H6:H17)</f>
        <v>0</v>
      </c>
      <c r="I18" s="65">
        <f t="shared" ref="I18:J18" si="2">+SUM(I6:I17)</f>
        <v>0</v>
      </c>
      <c r="J18" s="65">
        <f t="shared" si="2"/>
        <v>789985.23895899998</v>
      </c>
    </row>
    <row r="19" spans="1:19" s="28" customFormat="1" ht="13.5" customHeight="1" x14ac:dyDescent="0.25">
      <c r="H19" s="465"/>
      <c r="L19" s="8"/>
      <c r="M19" s="8"/>
      <c r="N19" s="8"/>
      <c r="O19" s="8"/>
      <c r="P19" s="8"/>
      <c r="Q19" s="8"/>
      <c r="R19" s="8"/>
      <c r="S19" s="8"/>
    </row>
    <row r="20" spans="1:19" s="28" customFormat="1" ht="13.5" customHeight="1" x14ac:dyDescent="0.25">
      <c r="H20" s="465"/>
      <c r="L20" s="8"/>
      <c r="M20" s="8"/>
      <c r="N20" s="8"/>
      <c r="O20" s="8"/>
      <c r="P20" s="8"/>
      <c r="Q20" s="8"/>
      <c r="R20" s="8"/>
      <c r="S20" s="8"/>
    </row>
    <row r="21" spans="1:19" ht="15.75" customHeight="1" x14ac:dyDescent="0.25">
      <c r="A21" s="626"/>
      <c r="B21" s="626"/>
      <c r="C21" s="626"/>
      <c r="D21" s="626"/>
      <c r="E21" s="626"/>
      <c r="F21" s="626"/>
      <c r="G21" s="626"/>
      <c r="H21" s="626"/>
      <c r="I21" s="626"/>
      <c r="J21" s="626"/>
    </row>
    <row r="22" spans="1:19" x14ac:dyDescent="0.25">
      <c r="A22" s="627"/>
      <c r="B22" s="628"/>
      <c r="C22" s="628"/>
      <c r="D22" s="628"/>
      <c r="E22" s="628"/>
      <c r="F22" s="628"/>
      <c r="G22" s="628"/>
      <c r="H22" s="628"/>
      <c r="I22" s="628"/>
      <c r="J22" s="628"/>
    </row>
    <row r="23" spans="1:19" ht="13.5" customHeight="1" x14ac:dyDescent="0.25">
      <c r="A23" s="82"/>
      <c r="B23" s="625"/>
      <c r="C23" s="625"/>
      <c r="D23" s="625"/>
      <c r="E23" s="625"/>
      <c r="F23" s="625"/>
      <c r="G23" s="625"/>
      <c r="H23" s="625"/>
      <c r="I23" s="625"/>
      <c r="J23" s="625"/>
      <c r="K23" s="27"/>
    </row>
    <row r="24" spans="1:19" ht="13.5" customHeight="1" x14ac:dyDescent="0.25">
      <c r="A24" s="82"/>
      <c r="B24" s="625"/>
      <c r="C24" s="625"/>
      <c r="D24" s="625"/>
      <c r="E24" s="625"/>
      <c r="F24" s="625"/>
      <c r="G24" s="625"/>
      <c r="H24" s="625"/>
      <c r="I24" s="625"/>
      <c r="J24" s="625"/>
      <c r="K24" s="27"/>
    </row>
    <row r="25" spans="1:19" ht="13.5" customHeight="1" x14ac:dyDescent="0.25">
      <c r="A25" s="82"/>
      <c r="B25" s="625"/>
      <c r="C25" s="625"/>
      <c r="D25" s="625"/>
      <c r="E25" s="625"/>
      <c r="F25" s="625"/>
      <c r="G25" s="625"/>
      <c r="H25" s="625"/>
      <c r="I25" s="625"/>
      <c r="J25" s="625"/>
      <c r="K25" s="27"/>
    </row>
    <row r="26" spans="1:19" ht="13.5" customHeight="1" x14ac:dyDescent="0.25">
      <c r="A26" s="82"/>
      <c r="B26" s="625"/>
      <c r="C26" s="625"/>
      <c r="D26" s="625"/>
      <c r="E26" s="625"/>
      <c r="F26" s="625"/>
      <c r="G26" s="625"/>
      <c r="H26" s="625"/>
      <c r="I26" s="625"/>
      <c r="J26" s="625"/>
      <c r="K26" s="27"/>
    </row>
    <row r="27" spans="1:19" ht="13.5" customHeight="1" x14ac:dyDescent="0.25">
      <c r="A27" s="82"/>
      <c r="B27" s="625"/>
      <c r="C27" s="625"/>
      <c r="D27" s="625"/>
      <c r="E27" s="625"/>
      <c r="F27" s="625"/>
      <c r="G27" s="625"/>
      <c r="H27" s="625"/>
      <c r="I27" s="625"/>
      <c r="J27" s="625"/>
      <c r="K27" s="27"/>
    </row>
    <row r="28" spans="1:19" ht="13.5" customHeight="1" x14ac:dyDescent="0.25">
      <c r="A28" s="82"/>
      <c r="B28" s="625"/>
      <c r="C28" s="625"/>
      <c r="D28" s="625"/>
      <c r="E28" s="625"/>
      <c r="F28" s="625"/>
      <c r="G28" s="625"/>
      <c r="H28" s="625"/>
      <c r="I28" s="625"/>
      <c r="J28" s="625"/>
      <c r="K28" s="27"/>
    </row>
    <row r="29" spans="1:19" ht="13.5" customHeight="1" x14ac:dyDescent="0.25">
      <c r="A29" s="82"/>
      <c r="B29" s="625"/>
      <c r="C29" s="625"/>
      <c r="D29" s="625"/>
      <c r="E29" s="625"/>
      <c r="F29" s="625"/>
      <c r="G29" s="625"/>
      <c r="H29" s="625"/>
      <c r="I29" s="625"/>
      <c r="J29" s="625"/>
      <c r="K29" s="27"/>
    </row>
    <row r="30" spans="1:19" ht="13.5" customHeight="1" x14ac:dyDescent="0.25">
      <c r="A30" s="82"/>
      <c r="B30" s="625"/>
      <c r="C30" s="625"/>
      <c r="D30" s="625"/>
      <c r="E30" s="625"/>
      <c r="F30" s="625"/>
      <c r="G30" s="625"/>
      <c r="H30" s="625"/>
      <c r="I30" s="625"/>
      <c r="J30" s="625"/>
      <c r="K30" s="27"/>
    </row>
    <row r="31" spans="1:19" ht="13.5" customHeight="1" x14ac:dyDescent="0.25">
      <c r="A31" s="82"/>
      <c r="B31" s="625"/>
      <c r="C31" s="625"/>
      <c r="D31" s="625"/>
      <c r="E31" s="625"/>
      <c r="F31" s="625"/>
      <c r="G31" s="625"/>
      <c r="H31" s="625"/>
      <c r="I31" s="625"/>
      <c r="J31" s="625"/>
      <c r="K31" s="27"/>
    </row>
    <row r="32" spans="1:19" ht="13.5" customHeight="1" x14ac:dyDescent="0.25">
      <c r="A32" s="82"/>
      <c r="B32" s="625"/>
      <c r="C32" s="625"/>
      <c r="D32" s="625"/>
      <c r="E32" s="625"/>
      <c r="F32" s="625"/>
      <c r="G32" s="625"/>
      <c r="H32" s="625"/>
      <c r="I32" s="625"/>
      <c r="J32" s="625"/>
      <c r="K32" s="27"/>
    </row>
    <row r="33" spans="1:11" ht="13.5" customHeight="1" x14ac:dyDescent="0.25">
      <c r="A33" s="82"/>
      <c r="B33" s="625"/>
      <c r="C33" s="625"/>
      <c r="D33" s="625"/>
      <c r="E33" s="625"/>
      <c r="F33" s="625"/>
      <c r="G33" s="625"/>
      <c r="H33" s="625"/>
      <c r="I33" s="625"/>
      <c r="J33" s="625"/>
      <c r="K33" s="27"/>
    </row>
    <row r="34" spans="1:11" ht="13.5" customHeight="1" x14ac:dyDescent="0.25">
      <c r="A34" s="82"/>
      <c r="B34" s="625"/>
      <c r="C34" s="625"/>
      <c r="D34" s="625"/>
      <c r="E34" s="625"/>
      <c r="F34" s="625"/>
      <c r="G34" s="625"/>
      <c r="H34" s="625"/>
      <c r="I34" s="625"/>
      <c r="J34" s="625"/>
      <c r="K34" s="27"/>
    </row>
    <row r="35" spans="1:11" ht="13.5" customHeight="1" x14ac:dyDescent="0.25">
      <c r="A35" s="626"/>
      <c r="B35" s="626"/>
      <c r="C35" s="626"/>
      <c r="D35" s="626"/>
      <c r="E35" s="626"/>
      <c r="F35" s="626"/>
      <c r="G35" s="626"/>
      <c r="H35" s="626"/>
      <c r="I35" s="626"/>
      <c r="J35" s="626"/>
    </row>
    <row r="36" spans="1:11" s="28" customFormat="1" x14ac:dyDescent="0.25">
      <c r="A36" s="68"/>
      <c r="B36" s="33"/>
      <c r="C36" s="33"/>
      <c r="D36" s="33"/>
      <c r="E36" s="33"/>
      <c r="F36" s="33"/>
      <c r="G36" s="20"/>
      <c r="H36" s="20"/>
      <c r="I36" s="33"/>
    </row>
    <row r="37" spans="1:11" s="28" customFormat="1" x14ac:dyDescent="0.25">
      <c r="A37" s="68"/>
      <c r="B37" s="33"/>
      <c r="C37" s="33"/>
      <c r="D37" s="33"/>
      <c r="E37" s="33"/>
      <c r="F37" s="33"/>
      <c r="G37" s="20"/>
      <c r="H37" s="20"/>
      <c r="I37" s="33"/>
    </row>
    <row r="38" spans="1:11" x14ac:dyDescent="0.25">
      <c r="A38" s="20"/>
      <c r="B38" s="20"/>
      <c r="C38" s="20"/>
      <c r="D38" s="20"/>
      <c r="E38" s="20"/>
      <c r="F38" s="20"/>
      <c r="G38" s="20"/>
      <c r="H38" s="20"/>
      <c r="I38" s="20"/>
    </row>
    <row r="39" spans="1:11" x14ac:dyDescent="0.25">
      <c r="G39" s="20"/>
      <c r="H39" s="20"/>
    </row>
    <row r="40" spans="1:11" x14ac:dyDescent="0.25">
      <c r="G40" s="20"/>
      <c r="H40" s="20"/>
    </row>
    <row r="41" spans="1:11" x14ac:dyDescent="0.25">
      <c r="G41" s="20"/>
      <c r="H41" s="20"/>
    </row>
    <row r="42" spans="1:11" x14ac:dyDescent="0.25">
      <c r="G42" s="20"/>
      <c r="H42" s="20"/>
    </row>
    <row r="43" spans="1:11" x14ac:dyDescent="0.25">
      <c r="G43" s="20"/>
      <c r="H43" s="20"/>
    </row>
    <row r="44" spans="1:11" x14ac:dyDescent="0.25">
      <c r="G44" s="20"/>
      <c r="H44" s="20"/>
    </row>
    <row r="45" spans="1:11" x14ac:dyDescent="0.25">
      <c r="G45" s="20"/>
      <c r="H45" s="20"/>
    </row>
    <row r="55" spans="1:9" x14ac:dyDescent="0.25">
      <c r="A55" s="12"/>
      <c r="B55" s="12"/>
      <c r="C55" s="12"/>
      <c r="D55" s="12"/>
      <c r="E55" s="12"/>
      <c r="F55" s="12"/>
      <c r="I55" s="12"/>
    </row>
    <row r="56" spans="1:9" x14ac:dyDescent="0.25">
      <c r="A56" s="12"/>
      <c r="B56" s="12"/>
      <c r="C56" s="12"/>
      <c r="D56" s="12"/>
      <c r="E56" s="12"/>
      <c r="F56" s="12"/>
      <c r="I56" s="12"/>
    </row>
    <row r="72" spans="1:9" x14ac:dyDescent="0.25">
      <c r="A72" s="12"/>
      <c r="B72" s="12"/>
      <c r="C72" s="12"/>
      <c r="D72" s="12"/>
      <c r="E72" s="12"/>
      <c r="F72" s="12"/>
      <c r="I72" s="12"/>
    </row>
    <row r="73" spans="1:9" x14ac:dyDescent="0.25">
      <c r="A73" s="12"/>
      <c r="B73" s="12"/>
      <c r="C73" s="12"/>
      <c r="D73" s="12"/>
      <c r="E73" s="12"/>
      <c r="F73" s="12"/>
      <c r="I73" s="12"/>
    </row>
    <row r="74" spans="1:9" x14ac:dyDescent="0.25">
      <c r="A74" s="12"/>
      <c r="B74" s="12"/>
      <c r="C74" s="12"/>
      <c r="D74" s="12"/>
      <c r="E74" s="12"/>
      <c r="F74" s="12"/>
      <c r="I74" s="12"/>
    </row>
    <row r="75" spans="1:9" x14ac:dyDescent="0.25">
      <c r="A75" s="12"/>
      <c r="B75" s="12"/>
      <c r="C75" s="12"/>
      <c r="D75" s="12"/>
      <c r="E75" s="12"/>
      <c r="F75" s="12"/>
      <c r="I75" s="12"/>
    </row>
    <row r="76" spans="1:9" x14ac:dyDescent="0.25">
      <c r="A76" s="12"/>
      <c r="B76" s="12"/>
      <c r="C76" s="12"/>
      <c r="D76" s="12"/>
      <c r="E76" s="12"/>
      <c r="F76" s="12"/>
      <c r="I76" s="12"/>
    </row>
    <row r="77" spans="1:9" x14ac:dyDescent="0.25">
      <c r="A77" s="12"/>
      <c r="B77" s="12"/>
      <c r="C77" s="12"/>
      <c r="D77" s="12"/>
      <c r="E77" s="12"/>
      <c r="F77" s="12"/>
      <c r="I77" s="12"/>
    </row>
    <row r="78" spans="1:9" x14ac:dyDescent="0.25">
      <c r="A78" s="12"/>
      <c r="B78" s="12"/>
      <c r="C78" s="12"/>
      <c r="D78" s="12"/>
      <c r="E78" s="12"/>
      <c r="F78" s="12"/>
      <c r="I78" s="12"/>
    </row>
    <row r="79" spans="1:9" x14ac:dyDescent="0.25">
      <c r="A79" s="12"/>
      <c r="B79" s="12"/>
      <c r="C79" s="12"/>
      <c r="D79" s="12"/>
      <c r="E79" s="12"/>
      <c r="F79" s="12"/>
      <c r="I79" s="12"/>
    </row>
    <row r="80" spans="1:9" x14ac:dyDescent="0.25">
      <c r="A80" s="12"/>
      <c r="B80" s="12"/>
      <c r="C80" s="12"/>
      <c r="D80" s="12"/>
      <c r="E80" s="12"/>
      <c r="F80" s="12"/>
      <c r="I80" s="12"/>
    </row>
    <row r="81" spans="1:9" x14ac:dyDescent="0.25">
      <c r="A81" s="12"/>
      <c r="B81" s="12"/>
      <c r="C81" s="12"/>
      <c r="D81" s="12"/>
      <c r="E81" s="12"/>
      <c r="F81" s="12"/>
      <c r="I81" s="12"/>
    </row>
    <row r="82" spans="1:9" x14ac:dyDescent="0.25">
      <c r="A82" s="12"/>
      <c r="B82" s="12"/>
      <c r="C82" s="12"/>
      <c r="D82" s="12"/>
      <c r="E82" s="12"/>
      <c r="F82" s="12"/>
      <c r="I82" s="12"/>
    </row>
  </sheetData>
  <mergeCells count="1">
    <mergeCell ref="B4:J4"/>
  </mergeCells>
  <printOptions horizontalCentered="1"/>
  <pageMargins left="0.97" right="1" top="1.2" bottom="0.67" header="0" footer="0"/>
  <pageSetup paperSize="14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7"/>
  <dimension ref="B1:F78"/>
  <sheetViews>
    <sheetView zoomScaleNormal="100" workbookViewId="0">
      <selection activeCell="M39" sqref="M39"/>
    </sheetView>
  </sheetViews>
  <sheetFormatPr baseColWidth="10" defaultRowHeight="13.5" x14ac:dyDescent="0.25"/>
  <cols>
    <col min="1" max="1" width="11.42578125" style="8"/>
    <col min="2" max="2" width="34.42578125" style="8" customWidth="1"/>
    <col min="3" max="3" width="14" style="8" customWidth="1"/>
    <col min="4" max="4" width="19" style="8" customWidth="1"/>
    <col min="5" max="5" width="15.85546875" style="8" customWidth="1"/>
    <col min="6" max="6" width="15.42578125" style="369" customWidth="1"/>
    <col min="7" max="16384" width="11.42578125" style="8"/>
  </cols>
  <sheetData>
    <row r="1" spans="2:6" x14ac:dyDescent="0.25">
      <c r="B1" s="13" t="s">
        <v>470</v>
      </c>
      <c r="C1" s="9"/>
      <c r="D1" s="9"/>
      <c r="E1" s="9"/>
      <c r="F1" s="368"/>
    </row>
    <row r="2" spans="2:6" x14ac:dyDescent="0.25">
      <c r="B2" s="9"/>
      <c r="C2" s="9"/>
      <c r="D2" s="9"/>
      <c r="E2" s="9"/>
      <c r="F2" s="368"/>
    </row>
    <row r="3" spans="2:6" x14ac:dyDescent="0.25">
      <c r="B3" s="9"/>
      <c r="C3" s="9"/>
      <c r="D3" s="9"/>
      <c r="E3" s="9"/>
      <c r="F3" s="368"/>
    </row>
    <row r="4" spans="2:6" x14ac:dyDescent="0.25">
      <c r="B4" s="11" t="s">
        <v>77</v>
      </c>
      <c r="C4" s="9"/>
      <c r="D4" s="9"/>
      <c r="E4" s="9"/>
      <c r="F4" s="368"/>
    </row>
    <row r="5" spans="2:6" ht="14.25" thickBot="1" x14ac:dyDescent="0.3">
      <c r="B5" s="9"/>
      <c r="C5" s="9"/>
      <c r="D5" s="9"/>
      <c r="E5" s="9"/>
      <c r="F5" s="368"/>
    </row>
    <row r="6" spans="2:6" ht="14.25" thickBot="1" x14ac:dyDescent="0.3">
      <c r="B6" s="562" t="s">
        <v>78</v>
      </c>
      <c r="C6" s="563"/>
      <c r="D6" s="564" t="s">
        <v>79</v>
      </c>
      <c r="E6" s="563"/>
      <c r="F6" s="565"/>
    </row>
    <row r="7" spans="2:6" ht="14.25" thickBot="1" x14ac:dyDescent="0.3">
      <c r="B7" s="566" t="s">
        <v>80</v>
      </c>
      <c r="C7" s="567" t="s">
        <v>188</v>
      </c>
      <c r="D7" s="567" t="s">
        <v>187</v>
      </c>
      <c r="E7" s="567" t="s">
        <v>189</v>
      </c>
      <c r="F7" s="567" t="s">
        <v>15</v>
      </c>
    </row>
    <row r="8" spans="2:6" ht="14.25" thickBot="1" x14ac:dyDescent="0.3">
      <c r="B8" s="404" t="s">
        <v>23</v>
      </c>
      <c r="C8" s="405">
        <f>'7'!N5</f>
        <v>105119.35100000001</v>
      </c>
      <c r="D8" s="405">
        <f>'8'!N5</f>
        <v>214888.97100000005</v>
      </c>
      <c r="E8" s="405">
        <f>'9'!N5</f>
        <v>518994.88199999998</v>
      </c>
      <c r="F8" s="405">
        <f>+C8+D8+E8</f>
        <v>839003.20400000003</v>
      </c>
    </row>
    <row r="9" spans="2:6" ht="14.25" x14ac:dyDescent="0.3">
      <c r="B9" s="560" t="s">
        <v>335</v>
      </c>
      <c r="C9" s="407">
        <f>'7'!N6</f>
        <v>-220.32400000000004</v>
      </c>
      <c r="D9" s="407">
        <f>'8'!N6</f>
        <v>0</v>
      </c>
      <c r="E9" s="407">
        <f>'9'!N6</f>
        <v>0</v>
      </c>
      <c r="F9" s="407">
        <f t="shared" ref="F9:F72" si="0">+C9+D9+E9</f>
        <v>-220.32400000000004</v>
      </c>
    </row>
    <row r="10" spans="2:6" ht="14.25" x14ac:dyDescent="0.3">
      <c r="B10" s="467" t="s">
        <v>379</v>
      </c>
      <c r="C10" s="409">
        <f>'7'!N7</f>
        <v>10658.835999999999</v>
      </c>
      <c r="D10" s="409">
        <f>'8'!N7</f>
        <v>153445.60700000005</v>
      </c>
      <c r="E10" s="409">
        <f>'9'!N7</f>
        <v>0</v>
      </c>
      <c r="F10" s="409">
        <f t="shared" si="0"/>
        <v>164104.44300000006</v>
      </c>
    </row>
    <row r="11" spans="2:6" ht="14.25" x14ac:dyDescent="0.3">
      <c r="B11" s="467" t="s">
        <v>387</v>
      </c>
      <c r="C11" s="409">
        <f>'7'!N8</f>
        <v>0</v>
      </c>
      <c r="D11" s="409">
        <f>'8'!N8</f>
        <v>-2401.8160000000003</v>
      </c>
      <c r="E11" s="409">
        <f>'9'!N8</f>
        <v>236952.27599999998</v>
      </c>
      <c r="F11" s="409">
        <f t="shared" si="0"/>
        <v>234550.46</v>
      </c>
    </row>
    <row r="12" spans="2:6" ht="14.25" x14ac:dyDescent="0.3">
      <c r="B12" s="467" t="s">
        <v>336</v>
      </c>
      <c r="C12" s="409">
        <f>'7'!N9</f>
        <v>94680.839000000007</v>
      </c>
      <c r="D12" s="409">
        <f>'8'!N9</f>
        <v>65857.525999999983</v>
      </c>
      <c r="E12" s="409">
        <f>'9'!N9</f>
        <v>0</v>
      </c>
      <c r="F12" s="409">
        <f t="shared" si="0"/>
        <v>160538.36499999999</v>
      </c>
    </row>
    <row r="13" spans="2:6" ht="15" thickBot="1" x14ac:dyDescent="0.35">
      <c r="B13" s="561" t="s">
        <v>337</v>
      </c>
      <c r="C13" s="411">
        <f>'7'!N10</f>
        <v>0</v>
      </c>
      <c r="D13" s="411">
        <f>'8'!N10</f>
        <v>-2012.346</v>
      </c>
      <c r="E13" s="411">
        <f>'9'!N10</f>
        <v>282042.60600000003</v>
      </c>
      <c r="F13" s="411">
        <f t="shared" si="0"/>
        <v>280030.26</v>
      </c>
    </row>
    <row r="14" spans="2:6" ht="14.25" thickBot="1" x14ac:dyDescent="0.3">
      <c r="B14" s="404" t="s">
        <v>338</v>
      </c>
      <c r="C14" s="405">
        <f>'7'!N11</f>
        <v>2147451.7750000004</v>
      </c>
      <c r="D14" s="405">
        <f>'8'!N11</f>
        <v>1345809.73</v>
      </c>
      <c r="E14" s="405">
        <f>'9'!N11</f>
        <v>3776.421999999995</v>
      </c>
      <c r="F14" s="405">
        <f t="shared" si="0"/>
        <v>3497037.9270000001</v>
      </c>
    </row>
    <row r="15" spans="2:6" ht="14.25" x14ac:dyDescent="0.3">
      <c r="B15" s="560" t="s">
        <v>339</v>
      </c>
      <c r="C15" s="407">
        <f>'7'!N12</f>
        <v>0</v>
      </c>
      <c r="D15" s="407">
        <f>'8'!N12</f>
        <v>0</v>
      </c>
      <c r="E15" s="407">
        <f>'9'!N12</f>
        <v>0</v>
      </c>
      <c r="F15" s="407">
        <f t="shared" si="0"/>
        <v>0</v>
      </c>
    </row>
    <row r="16" spans="2:6" ht="14.25" x14ac:dyDescent="0.3">
      <c r="B16" s="560" t="s">
        <v>396</v>
      </c>
      <c r="C16" s="407">
        <f>'7'!N13</f>
        <v>4857.0179999999991</v>
      </c>
      <c r="D16" s="407">
        <f>'8'!N13</f>
        <v>0</v>
      </c>
      <c r="E16" s="407">
        <f>'9'!N13</f>
        <v>0</v>
      </c>
      <c r="F16" s="407">
        <f t="shared" si="0"/>
        <v>4857.0179999999991</v>
      </c>
    </row>
    <row r="17" spans="2:6" ht="14.25" x14ac:dyDescent="0.3">
      <c r="B17" s="467" t="s">
        <v>340</v>
      </c>
      <c r="C17" s="409">
        <f>'7'!N14</f>
        <v>-155.68100000000001</v>
      </c>
      <c r="D17" s="409">
        <f>'8'!N14</f>
        <v>0</v>
      </c>
      <c r="E17" s="409">
        <f>'9'!N14</f>
        <v>0</v>
      </c>
      <c r="F17" s="409">
        <f t="shared" si="0"/>
        <v>-155.68100000000001</v>
      </c>
    </row>
    <row r="18" spans="2:6" ht="14.25" x14ac:dyDescent="0.3">
      <c r="B18" s="467" t="s">
        <v>341</v>
      </c>
      <c r="C18" s="409">
        <f>'7'!N15</f>
        <v>976197.45100000012</v>
      </c>
      <c r="D18" s="409">
        <f>'8'!N15</f>
        <v>0</v>
      </c>
      <c r="E18" s="409">
        <f>'9'!N15</f>
        <v>0</v>
      </c>
      <c r="F18" s="409">
        <f t="shared" si="0"/>
        <v>976197.45100000012</v>
      </c>
    </row>
    <row r="19" spans="2:6" ht="14.25" x14ac:dyDescent="0.3">
      <c r="B19" s="467" t="s">
        <v>342</v>
      </c>
      <c r="C19" s="409">
        <f>'7'!N16</f>
        <v>611947.17599999998</v>
      </c>
      <c r="D19" s="409">
        <f>'8'!N16</f>
        <v>965092.79999999993</v>
      </c>
      <c r="E19" s="409">
        <f>'9'!N16</f>
        <v>21450.890999999996</v>
      </c>
      <c r="F19" s="409">
        <f t="shared" si="0"/>
        <v>1598490.8669999999</v>
      </c>
    </row>
    <row r="20" spans="2:6" ht="14.25" x14ac:dyDescent="0.3">
      <c r="B20" s="467" t="s">
        <v>343</v>
      </c>
      <c r="C20" s="409">
        <f>'7'!N17</f>
        <v>371794.82699999999</v>
      </c>
      <c r="D20" s="409">
        <f>'8'!N17</f>
        <v>0</v>
      </c>
      <c r="E20" s="409">
        <f>'9'!N17</f>
        <v>0</v>
      </c>
      <c r="F20" s="409">
        <f t="shared" si="0"/>
        <v>371794.82699999999</v>
      </c>
    </row>
    <row r="21" spans="2:6" ht="14.25" x14ac:dyDescent="0.3">
      <c r="B21" s="561" t="s">
        <v>344</v>
      </c>
      <c r="C21" s="409">
        <f>'7'!N18</f>
        <v>182810.98399999997</v>
      </c>
      <c r="D21" s="409">
        <f>'8'!N18</f>
        <v>390910.46300000005</v>
      </c>
      <c r="E21" s="409">
        <f>'9'!N18</f>
        <v>-17674.469000000001</v>
      </c>
      <c r="F21" s="409">
        <f t="shared" si="0"/>
        <v>556046.978</v>
      </c>
    </row>
    <row r="22" spans="2:6" ht="15" thickBot="1" x14ac:dyDescent="0.35">
      <c r="B22" s="561" t="s">
        <v>455</v>
      </c>
      <c r="C22" s="409">
        <f>'7'!N19</f>
        <v>0</v>
      </c>
      <c r="D22" s="409">
        <f>'8'!N19</f>
        <v>-10193.532999999999</v>
      </c>
      <c r="E22" s="409">
        <f>'9'!N19</f>
        <v>0</v>
      </c>
      <c r="F22" s="409">
        <f t="shared" si="0"/>
        <v>-10193.532999999999</v>
      </c>
    </row>
    <row r="23" spans="2:6" ht="14.25" thickBot="1" x14ac:dyDescent="0.3">
      <c r="B23" s="404" t="s">
        <v>24</v>
      </c>
      <c r="C23" s="405">
        <f>'7'!N20</f>
        <v>502899.77899999998</v>
      </c>
      <c r="D23" s="405">
        <f>'8'!N20</f>
        <v>274584.81299999997</v>
      </c>
      <c r="E23" s="405">
        <f>'9'!N20</f>
        <v>12586.506000000001</v>
      </c>
      <c r="F23" s="405">
        <f t="shared" si="0"/>
        <v>790071.098</v>
      </c>
    </row>
    <row r="24" spans="2:6" ht="14.25" x14ac:dyDescent="0.3">
      <c r="B24" s="560" t="s">
        <v>345</v>
      </c>
      <c r="C24" s="407">
        <f>'7'!N21</f>
        <v>381750.93699999998</v>
      </c>
      <c r="D24" s="407">
        <f>'8'!N21</f>
        <v>218826.78999999998</v>
      </c>
      <c r="E24" s="407">
        <f>'9'!N21</f>
        <v>1768.29</v>
      </c>
      <c r="F24" s="407">
        <f t="shared" si="0"/>
        <v>602346.01699999999</v>
      </c>
    </row>
    <row r="25" spans="2:6" ht="15" thickBot="1" x14ac:dyDescent="0.35">
      <c r="B25" s="561" t="s">
        <v>346</v>
      </c>
      <c r="C25" s="411">
        <f>'7'!N22</f>
        <v>121148.842</v>
      </c>
      <c r="D25" s="411">
        <f>'8'!N22</f>
        <v>55758.023000000001</v>
      </c>
      <c r="E25" s="411">
        <f>'9'!N22</f>
        <v>10818.216</v>
      </c>
      <c r="F25" s="411">
        <f t="shared" si="0"/>
        <v>187725.08100000001</v>
      </c>
    </row>
    <row r="26" spans="2:6" ht="14.25" thickBot="1" x14ac:dyDescent="0.3">
      <c r="B26" s="404" t="s">
        <v>347</v>
      </c>
      <c r="C26" s="405">
        <f>'7'!N23</f>
        <v>1574698.6070000001</v>
      </c>
      <c r="D26" s="405">
        <f>'8'!N23</f>
        <v>1413559.6330000004</v>
      </c>
      <c r="E26" s="405">
        <f>'9'!N23</f>
        <v>22226.157999999999</v>
      </c>
      <c r="F26" s="405">
        <f t="shared" si="0"/>
        <v>3010484.398</v>
      </c>
    </row>
    <row r="27" spans="2:6" ht="14.25" x14ac:dyDescent="0.3">
      <c r="B27" s="560" t="s">
        <v>380</v>
      </c>
      <c r="C27" s="407">
        <f>'7'!N24</f>
        <v>801.83600000000013</v>
      </c>
      <c r="D27" s="407">
        <f>'8'!N24</f>
        <v>18512.452999999994</v>
      </c>
      <c r="E27" s="407">
        <f>'9'!N24</f>
        <v>0</v>
      </c>
      <c r="F27" s="407">
        <f t="shared" si="0"/>
        <v>19314.288999999993</v>
      </c>
    </row>
    <row r="28" spans="2:6" ht="14.25" x14ac:dyDescent="0.3">
      <c r="B28" s="560" t="s">
        <v>397</v>
      </c>
      <c r="C28" s="407">
        <f>'7'!N25</f>
        <v>0</v>
      </c>
      <c r="D28" s="407">
        <f>'8'!N25</f>
        <v>0</v>
      </c>
      <c r="E28" s="407">
        <f>'9'!N25</f>
        <v>0</v>
      </c>
      <c r="F28" s="407">
        <f t="shared" si="0"/>
        <v>0</v>
      </c>
    </row>
    <row r="29" spans="2:6" ht="14.25" x14ac:dyDescent="0.3">
      <c r="B29" s="467" t="s">
        <v>309</v>
      </c>
      <c r="C29" s="409">
        <f>'7'!N26</f>
        <v>835846.18099999998</v>
      </c>
      <c r="D29" s="409">
        <f>'8'!N26</f>
        <v>2294165.37</v>
      </c>
      <c r="E29" s="409">
        <f>'9'!N26</f>
        <v>0</v>
      </c>
      <c r="F29" s="409">
        <f t="shared" si="0"/>
        <v>3130011.551</v>
      </c>
    </row>
    <row r="30" spans="2:6" ht="14.25" x14ac:dyDescent="0.3">
      <c r="B30" s="467" t="s">
        <v>348</v>
      </c>
      <c r="C30" s="409">
        <f>'7'!N27</f>
        <v>23387.813999999998</v>
      </c>
      <c r="D30" s="409">
        <f>'8'!N27</f>
        <v>27261.987000000001</v>
      </c>
      <c r="E30" s="409">
        <f>'9'!N27</f>
        <v>0</v>
      </c>
      <c r="F30" s="409">
        <f t="shared" si="0"/>
        <v>50649.800999999999</v>
      </c>
    </row>
    <row r="31" spans="2:6" ht="14.25" x14ac:dyDescent="0.3">
      <c r="B31" s="467" t="s">
        <v>349</v>
      </c>
      <c r="C31" s="409">
        <f>'7'!N28</f>
        <v>41222.795000000006</v>
      </c>
      <c r="D31" s="409">
        <f>'8'!N28</f>
        <v>16033.500000000002</v>
      </c>
      <c r="E31" s="409">
        <f>'9'!N28</f>
        <v>22226.157999999999</v>
      </c>
      <c r="F31" s="409">
        <f t="shared" si="0"/>
        <v>79482.453000000009</v>
      </c>
    </row>
    <row r="32" spans="2:6" ht="14.25" x14ac:dyDescent="0.3">
      <c r="B32" s="467" t="s">
        <v>381</v>
      </c>
      <c r="C32" s="409">
        <f>'7'!N29</f>
        <v>0</v>
      </c>
      <c r="D32" s="409">
        <f>'8'!N29</f>
        <v>0</v>
      </c>
      <c r="E32" s="409">
        <f>'9'!N29</f>
        <v>0</v>
      </c>
      <c r="F32" s="409">
        <f t="shared" si="0"/>
        <v>0</v>
      </c>
    </row>
    <row r="33" spans="2:6" ht="14.25" x14ac:dyDescent="0.3">
      <c r="B33" s="467" t="s">
        <v>308</v>
      </c>
      <c r="C33" s="409">
        <f>'7'!N30</f>
        <v>-179668.56100000002</v>
      </c>
      <c r="D33" s="409">
        <f>'8'!N30</f>
        <v>-942413.67700000003</v>
      </c>
      <c r="E33" s="409">
        <f>'9'!N30</f>
        <v>0</v>
      </c>
      <c r="F33" s="409">
        <f t="shared" si="0"/>
        <v>-1122082.2380000001</v>
      </c>
    </row>
    <row r="34" spans="2:6" ht="15" thickBot="1" x14ac:dyDescent="0.35">
      <c r="B34" s="561" t="s">
        <v>350</v>
      </c>
      <c r="C34" s="411">
        <f>'7'!N31</f>
        <v>853108.54200000002</v>
      </c>
      <c r="D34" s="411">
        <f>'8'!N31</f>
        <v>0</v>
      </c>
      <c r="E34" s="411">
        <f>'9'!N31</f>
        <v>0</v>
      </c>
      <c r="F34" s="411">
        <f t="shared" si="0"/>
        <v>853108.54200000002</v>
      </c>
    </row>
    <row r="35" spans="2:6" ht="14.25" thickBot="1" x14ac:dyDescent="0.3">
      <c r="B35" s="404" t="s">
        <v>351</v>
      </c>
      <c r="C35" s="405">
        <f>'7'!N32</f>
        <v>354622.90900000004</v>
      </c>
      <c r="D35" s="405">
        <f>'8'!N32</f>
        <v>694737.88600000017</v>
      </c>
      <c r="E35" s="405">
        <f>'9'!N32</f>
        <v>0</v>
      </c>
      <c r="F35" s="405">
        <f t="shared" si="0"/>
        <v>1049360.7950000002</v>
      </c>
    </row>
    <row r="36" spans="2:6" ht="14.25" x14ac:dyDescent="0.3">
      <c r="B36" s="560" t="s">
        <v>310</v>
      </c>
      <c r="C36" s="407">
        <f>'7'!N33</f>
        <v>86226.114000000001</v>
      </c>
      <c r="D36" s="407">
        <f>'8'!N33</f>
        <v>2221.9930000000004</v>
      </c>
      <c r="E36" s="407">
        <f>'9'!N33</f>
        <v>0</v>
      </c>
      <c r="F36" s="407">
        <f t="shared" si="0"/>
        <v>88448.107000000004</v>
      </c>
    </row>
    <row r="37" spans="2:6" ht="14.25" x14ac:dyDescent="0.3">
      <c r="B37" s="467" t="s">
        <v>382</v>
      </c>
      <c r="C37" s="409">
        <f>'7'!N34</f>
        <v>0</v>
      </c>
      <c r="D37" s="409">
        <f>'8'!N34</f>
        <v>0</v>
      </c>
      <c r="E37" s="409">
        <f>'9'!N34</f>
        <v>0</v>
      </c>
      <c r="F37" s="409">
        <f t="shared" si="0"/>
        <v>0</v>
      </c>
    </row>
    <row r="38" spans="2:6" ht="14.25" x14ac:dyDescent="0.3">
      <c r="B38" s="467" t="s">
        <v>352</v>
      </c>
      <c r="C38" s="409">
        <f>'7'!N35</f>
        <v>3640.3909999999996</v>
      </c>
      <c r="D38" s="409">
        <f>'8'!N35</f>
        <v>0</v>
      </c>
      <c r="E38" s="409">
        <f>'9'!N35</f>
        <v>0</v>
      </c>
      <c r="F38" s="409">
        <f t="shared" si="0"/>
        <v>3640.3909999999996</v>
      </c>
    </row>
    <row r="39" spans="2:6" ht="14.25" x14ac:dyDescent="0.3">
      <c r="B39" s="467" t="s">
        <v>353</v>
      </c>
      <c r="C39" s="409">
        <f>'7'!N36</f>
        <v>0</v>
      </c>
      <c r="D39" s="409">
        <f>'8'!N36</f>
        <v>0</v>
      </c>
      <c r="E39" s="409">
        <f>'9'!N36</f>
        <v>0</v>
      </c>
      <c r="F39" s="409">
        <f t="shared" si="0"/>
        <v>0</v>
      </c>
    </row>
    <row r="40" spans="2:6" ht="14.25" x14ac:dyDescent="0.3">
      <c r="B40" s="467" t="s">
        <v>354</v>
      </c>
      <c r="C40" s="409">
        <f>'7'!N37</f>
        <v>-20713.257999999998</v>
      </c>
      <c r="D40" s="409">
        <f>'8'!N37</f>
        <v>39801.220999999998</v>
      </c>
      <c r="E40" s="409">
        <f>'9'!N37</f>
        <v>0</v>
      </c>
      <c r="F40" s="409">
        <f t="shared" si="0"/>
        <v>19087.963</v>
      </c>
    </row>
    <row r="41" spans="2:6" ht="14.25" x14ac:dyDescent="0.3">
      <c r="B41" s="467" t="s">
        <v>355</v>
      </c>
      <c r="C41" s="409">
        <f>'7'!N38</f>
        <v>107686.215</v>
      </c>
      <c r="D41" s="409">
        <f>'8'!N38</f>
        <v>495607.06900000002</v>
      </c>
      <c r="E41" s="409">
        <f>'9'!N38</f>
        <v>0</v>
      </c>
      <c r="F41" s="409">
        <f t="shared" si="0"/>
        <v>603293.28399999999</v>
      </c>
    </row>
    <row r="42" spans="2:6" ht="14.25" x14ac:dyDescent="0.3">
      <c r="B42" s="467" t="s">
        <v>456</v>
      </c>
      <c r="C42" s="409">
        <f>'7'!N39</f>
        <v>178275.36199999999</v>
      </c>
      <c r="D42" s="409">
        <f>'8'!N39</f>
        <v>-1628.0529999999999</v>
      </c>
      <c r="E42" s="409">
        <f>'9'!N39</f>
        <v>0</v>
      </c>
      <c r="F42" s="409">
        <f t="shared" si="0"/>
        <v>176647.30900000001</v>
      </c>
    </row>
    <row r="43" spans="2:6" ht="15" thickBot="1" x14ac:dyDescent="0.35">
      <c r="B43" s="584" t="s">
        <v>457</v>
      </c>
      <c r="C43" s="409">
        <f>'7'!N40</f>
        <v>-491.91500000000002</v>
      </c>
      <c r="D43" s="409">
        <f>'8'!N40</f>
        <v>158735.65600000002</v>
      </c>
      <c r="E43" s="409">
        <f>'9'!N40</f>
        <v>0</v>
      </c>
      <c r="F43" s="409">
        <f t="shared" si="0"/>
        <v>158243.74100000001</v>
      </c>
    </row>
    <row r="44" spans="2:6" ht="14.25" thickBot="1" x14ac:dyDescent="0.3">
      <c r="B44" s="404" t="s">
        <v>356</v>
      </c>
      <c r="C44" s="405">
        <f>'7'!N41</f>
        <v>6347.8389999999999</v>
      </c>
      <c r="D44" s="405">
        <f>'8'!N41</f>
        <v>0</v>
      </c>
      <c r="E44" s="405">
        <f>'9'!N41</f>
        <v>0</v>
      </c>
      <c r="F44" s="405">
        <f t="shared" si="0"/>
        <v>6347.8389999999999</v>
      </c>
    </row>
    <row r="45" spans="2:6" ht="15" thickBot="1" x14ac:dyDescent="0.35">
      <c r="B45" s="584" t="s">
        <v>357</v>
      </c>
      <c r="C45" s="413">
        <f>'7'!N42</f>
        <v>6347.8389999999999</v>
      </c>
      <c r="D45" s="413">
        <f>'8'!N42</f>
        <v>0</v>
      </c>
      <c r="E45" s="413">
        <f>'9'!N42</f>
        <v>0</v>
      </c>
      <c r="F45" s="413">
        <f t="shared" si="0"/>
        <v>6347.8389999999999</v>
      </c>
    </row>
    <row r="46" spans="2:6" ht="14.25" thickBot="1" x14ac:dyDescent="0.3">
      <c r="B46" s="404" t="s">
        <v>358</v>
      </c>
      <c r="C46" s="405">
        <f>'7'!N43</f>
        <v>-13836.694999999998</v>
      </c>
      <c r="D46" s="405">
        <f>'8'!N43</f>
        <v>86116.493000000002</v>
      </c>
      <c r="E46" s="405">
        <f>'9'!N43</f>
        <v>30372.553</v>
      </c>
      <c r="F46" s="405">
        <f t="shared" si="0"/>
        <v>102652.35100000001</v>
      </c>
    </row>
    <row r="47" spans="2:6" ht="14.25" x14ac:dyDescent="0.3">
      <c r="B47" s="406" t="s">
        <v>383</v>
      </c>
      <c r="C47" s="414">
        <f>'7'!N44</f>
        <v>0</v>
      </c>
      <c r="D47" s="414">
        <f>'8'!N44</f>
        <v>7078.7870000000003</v>
      </c>
      <c r="E47" s="414">
        <f>'9'!N44</f>
        <v>0</v>
      </c>
      <c r="F47" s="414">
        <f t="shared" si="0"/>
        <v>7078.7870000000003</v>
      </c>
    </row>
    <row r="48" spans="2:6" ht="14.25" x14ac:dyDescent="0.3">
      <c r="B48" s="467" t="s">
        <v>359</v>
      </c>
      <c r="C48" s="415">
        <f>'7'!N45</f>
        <v>-11078.776999999998</v>
      </c>
      <c r="D48" s="415">
        <f>'8'!N45</f>
        <v>99583.585999999996</v>
      </c>
      <c r="E48" s="415">
        <f>'9'!N45</f>
        <v>0</v>
      </c>
      <c r="F48" s="415">
        <f t="shared" si="0"/>
        <v>88504.808999999994</v>
      </c>
    </row>
    <row r="49" spans="2:6" ht="14.25" x14ac:dyDescent="0.3">
      <c r="B49" s="408" t="s">
        <v>384</v>
      </c>
      <c r="C49" s="415">
        <f>'7'!N46</f>
        <v>0</v>
      </c>
      <c r="D49" s="415">
        <f>'8'!N46</f>
        <v>0</v>
      </c>
      <c r="E49" s="415">
        <f>'9'!N46</f>
        <v>0</v>
      </c>
      <c r="F49" s="415">
        <f t="shared" si="0"/>
        <v>0</v>
      </c>
    </row>
    <row r="50" spans="2:6" ht="14.25" x14ac:dyDescent="0.3">
      <c r="B50" s="561" t="s">
        <v>360</v>
      </c>
      <c r="C50" s="416">
        <f>'7'!N47</f>
        <v>-2757.9180000000001</v>
      </c>
      <c r="D50" s="416">
        <f>'8'!N47</f>
        <v>-15622.566999999999</v>
      </c>
      <c r="E50" s="416">
        <f>'9'!N47</f>
        <v>30372.553</v>
      </c>
      <c r="F50" s="416">
        <f t="shared" si="0"/>
        <v>11992.067999999999</v>
      </c>
    </row>
    <row r="51" spans="2:6" ht="15" thickBot="1" x14ac:dyDescent="0.35">
      <c r="B51" s="410" t="s">
        <v>404</v>
      </c>
      <c r="C51" s="416">
        <f>'7'!N48</f>
        <v>0</v>
      </c>
      <c r="D51" s="416">
        <f>'8'!N48</f>
        <v>-4923.3130000000001</v>
      </c>
      <c r="E51" s="416">
        <f>'9'!N48</f>
        <v>0</v>
      </c>
      <c r="F51" s="416">
        <f t="shared" si="0"/>
        <v>-4923.3130000000001</v>
      </c>
    </row>
    <row r="52" spans="2:6" ht="14.25" thickBot="1" x14ac:dyDescent="0.3">
      <c r="B52" s="404" t="s">
        <v>361</v>
      </c>
      <c r="C52" s="405">
        <f>'7'!N49</f>
        <v>8427.8780000000006</v>
      </c>
      <c r="D52" s="405">
        <f>'8'!N49</f>
        <v>44940.991999999998</v>
      </c>
      <c r="E52" s="405">
        <f>'9'!N49</f>
        <v>38808.675999999999</v>
      </c>
      <c r="F52" s="405">
        <f t="shared" si="0"/>
        <v>92177.546000000002</v>
      </c>
    </row>
    <row r="53" spans="2:6" ht="14.25" x14ac:dyDescent="0.3">
      <c r="B53" s="560" t="s">
        <v>362</v>
      </c>
      <c r="C53" s="407">
        <f>'7'!N50</f>
        <v>1800.0640000000008</v>
      </c>
      <c r="D53" s="407">
        <f>'8'!N50</f>
        <v>-2020.27</v>
      </c>
      <c r="E53" s="407">
        <f>'9'!N50</f>
        <v>0</v>
      </c>
      <c r="F53" s="407">
        <f t="shared" si="0"/>
        <v>-220.20599999999922</v>
      </c>
    </row>
    <row r="54" spans="2:6" ht="14.25" x14ac:dyDescent="0.3">
      <c r="B54" s="467" t="s">
        <v>405</v>
      </c>
      <c r="C54" s="409">
        <f>'7'!N51</f>
        <v>0</v>
      </c>
      <c r="D54" s="409">
        <f>'8'!N51</f>
        <v>0</v>
      </c>
      <c r="E54" s="409">
        <f>'9'!N51</f>
        <v>0</v>
      </c>
      <c r="F54" s="409">
        <f t="shared" si="0"/>
        <v>0</v>
      </c>
    </row>
    <row r="55" spans="2:6" ht="14.25" x14ac:dyDescent="0.3">
      <c r="B55" s="467" t="s">
        <v>361</v>
      </c>
      <c r="C55" s="409">
        <f>'7'!N52</f>
        <v>22356.911</v>
      </c>
      <c r="D55" s="409">
        <f>'8'!N52</f>
        <v>12912.833999999999</v>
      </c>
      <c r="E55" s="409">
        <f>'9'!N52</f>
        <v>38808.675999999999</v>
      </c>
      <c r="F55" s="409">
        <f t="shared" si="0"/>
        <v>74078.421000000002</v>
      </c>
    </row>
    <row r="56" spans="2:6" ht="14.25" x14ac:dyDescent="0.3">
      <c r="B56" s="467" t="s">
        <v>363</v>
      </c>
      <c r="C56" s="409">
        <f>'7'!N53</f>
        <v>-15729.097000000002</v>
      </c>
      <c r="D56" s="409">
        <f>'8'!N53</f>
        <v>34035.228000000003</v>
      </c>
      <c r="E56" s="409">
        <f>'9'!N53</f>
        <v>0</v>
      </c>
      <c r="F56" s="409">
        <f t="shared" si="0"/>
        <v>18306.131000000001</v>
      </c>
    </row>
    <row r="57" spans="2:6" ht="15" thickBot="1" x14ac:dyDescent="0.35">
      <c r="B57" s="561" t="s">
        <v>364</v>
      </c>
      <c r="C57" s="411">
        <f>'7'!N54</f>
        <v>0</v>
      </c>
      <c r="D57" s="411">
        <f>'8'!N54</f>
        <v>13.2</v>
      </c>
      <c r="E57" s="411">
        <f>'9'!N54</f>
        <v>0</v>
      </c>
      <c r="F57" s="411">
        <f t="shared" si="0"/>
        <v>13.2</v>
      </c>
    </row>
    <row r="58" spans="2:6" ht="14.25" thickBot="1" x14ac:dyDescent="0.3">
      <c r="B58" s="404" t="s">
        <v>365</v>
      </c>
      <c r="C58" s="405">
        <f>'7'!N55</f>
        <v>300430.79499999998</v>
      </c>
      <c r="D58" s="405">
        <f>'8'!N55</f>
        <v>305179.64699999994</v>
      </c>
      <c r="E58" s="405">
        <f>'9'!N55</f>
        <v>0</v>
      </c>
      <c r="F58" s="405">
        <f t="shared" si="0"/>
        <v>605610.44199999992</v>
      </c>
    </row>
    <row r="59" spans="2:6" ht="14.25" x14ac:dyDescent="0.3">
      <c r="B59" s="560" t="s">
        <v>366</v>
      </c>
      <c r="C59" s="407">
        <f>'7'!N56</f>
        <v>40649.685000000005</v>
      </c>
      <c r="D59" s="407">
        <f>'8'!N56</f>
        <v>9016.628999999999</v>
      </c>
      <c r="E59" s="407">
        <f>'9'!N56</f>
        <v>0</v>
      </c>
      <c r="F59" s="407">
        <f t="shared" si="0"/>
        <v>49666.314000000006</v>
      </c>
    </row>
    <row r="60" spans="2:6" ht="14.25" x14ac:dyDescent="0.3">
      <c r="B60" s="467" t="s">
        <v>367</v>
      </c>
      <c r="C60" s="409">
        <f>'7'!N57</f>
        <v>-146.50599999999994</v>
      </c>
      <c r="D60" s="409">
        <f>'8'!N57</f>
        <v>5296.0940000000001</v>
      </c>
      <c r="E60" s="409">
        <f>'9'!N57</f>
        <v>0</v>
      </c>
      <c r="F60" s="409">
        <f t="shared" si="0"/>
        <v>5149.5879999999997</v>
      </c>
    </row>
    <row r="61" spans="2:6" ht="14.25" x14ac:dyDescent="0.3">
      <c r="B61" s="467" t="s">
        <v>183</v>
      </c>
      <c r="C61" s="409">
        <f>'7'!N58</f>
        <v>0</v>
      </c>
      <c r="D61" s="409">
        <f>'8'!N58</f>
        <v>5307.4719999999998</v>
      </c>
      <c r="E61" s="409">
        <f>'9'!N58</f>
        <v>0</v>
      </c>
      <c r="F61" s="409">
        <f t="shared" si="0"/>
        <v>5307.4719999999998</v>
      </c>
    </row>
    <row r="62" spans="2:6" ht="14.25" x14ac:dyDescent="0.3">
      <c r="B62" s="467" t="s">
        <v>385</v>
      </c>
      <c r="C62" s="409">
        <f>'7'!N59</f>
        <v>0</v>
      </c>
      <c r="D62" s="409">
        <f>'8'!N59</f>
        <v>0</v>
      </c>
      <c r="E62" s="409">
        <f>'9'!N59</f>
        <v>0</v>
      </c>
      <c r="F62" s="409">
        <f t="shared" si="0"/>
        <v>0</v>
      </c>
    </row>
    <row r="63" spans="2:6" ht="14.25" x14ac:dyDescent="0.3">
      <c r="B63" s="467" t="s">
        <v>368</v>
      </c>
      <c r="C63" s="409">
        <f>'7'!N60</f>
        <v>139022.209</v>
      </c>
      <c r="D63" s="409">
        <f>'8'!N60</f>
        <v>86190.816999999995</v>
      </c>
      <c r="E63" s="409">
        <f>'9'!N60</f>
        <v>0</v>
      </c>
      <c r="F63" s="409">
        <f t="shared" si="0"/>
        <v>225213.02600000001</v>
      </c>
    </row>
    <row r="64" spans="2:6" ht="14.25" x14ac:dyDescent="0.3">
      <c r="B64" s="467" t="s">
        <v>369</v>
      </c>
      <c r="C64" s="409">
        <f>'7'!N61</f>
        <v>1093.4299999999994</v>
      </c>
      <c r="D64" s="409">
        <f>'8'!N61</f>
        <v>16552.467000000001</v>
      </c>
      <c r="E64" s="409">
        <f>'9'!N61</f>
        <v>0</v>
      </c>
      <c r="F64" s="409">
        <f t="shared" si="0"/>
        <v>17645.897000000001</v>
      </c>
    </row>
    <row r="65" spans="2:6" ht="14.25" x14ac:dyDescent="0.3">
      <c r="B65" s="467" t="s">
        <v>370</v>
      </c>
      <c r="C65" s="409">
        <f>'7'!N62</f>
        <v>11669.290999999999</v>
      </c>
      <c r="D65" s="409">
        <f>'8'!N62</f>
        <v>0</v>
      </c>
      <c r="E65" s="409">
        <f>'9'!N62</f>
        <v>0</v>
      </c>
      <c r="F65" s="409">
        <f t="shared" si="0"/>
        <v>11669.290999999999</v>
      </c>
    </row>
    <row r="66" spans="2:6" ht="14.25" x14ac:dyDescent="0.3">
      <c r="B66" s="467" t="s">
        <v>155</v>
      </c>
      <c r="C66" s="409">
        <f>'7'!N63</f>
        <v>0</v>
      </c>
      <c r="D66" s="409">
        <f>'8'!N63</f>
        <v>151272.533</v>
      </c>
      <c r="E66" s="409">
        <f>'9'!N63</f>
        <v>0</v>
      </c>
      <c r="F66" s="409">
        <f t="shared" si="0"/>
        <v>151272.533</v>
      </c>
    </row>
    <row r="67" spans="2:6" ht="14.25" x14ac:dyDescent="0.3">
      <c r="B67" s="467" t="s">
        <v>371</v>
      </c>
      <c r="C67" s="409">
        <f>'7'!N64</f>
        <v>246.73099999999997</v>
      </c>
      <c r="D67" s="409">
        <f>'8'!N64</f>
        <v>473.88200000000001</v>
      </c>
      <c r="E67" s="409">
        <f>'9'!N64</f>
        <v>0</v>
      </c>
      <c r="F67" s="409">
        <f t="shared" si="0"/>
        <v>720.61299999999994</v>
      </c>
    </row>
    <row r="68" spans="2:6" ht="14.25" x14ac:dyDescent="0.3">
      <c r="B68" s="467" t="s">
        <v>372</v>
      </c>
      <c r="C68" s="409">
        <f>'7'!N65</f>
        <v>6777.0709999999999</v>
      </c>
      <c r="D68" s="409">
        <f>'8'!N65</f>
        <v>25736.037</v>
      </c>
      <c r="E68" s="409">
        <f>'9'!N65</f>
        <v>0</v>
      </c>
      <c r="F68" s="409">
        <f t="shared" si="0"/>
        <v>32513.108</v>
      </c>
    </row>
    <row r="69" spans="2:6" ht="14.25" x14ac:dyDescent="0.3">
      <c r="B69" s="467" t="s">
        <v>373</v>
      </c>
      <c r="C69" s="409">
        <f>'7'!N66</f>
        <v>2112.1419999999998</v>
      </c>
      <c r="D69" s="409">
        <f>'8'!N66</f>
        <v>5393.8710000000001</v>
      </c>
      <c r="E69" s="409">
        <f>'9'!N66</f>
        <v>0</v>
      </c>
      <c r="F69" s="409">
        <f t="shared" si="0"/>
        <v>7506.0129999999999</v>
      </c>
    </row>
    <row r="70" spans="2:6" ht="14.25" x14ac:dyDescent="0.3">
      <c r="B70" s="561" t="s">
        <v>403</v>
      </c>
      <c r="C70" s="409">
        <f>'7'!N67</f>
        <v>0</v>
      </c>
      <c r="D70" s="409">
        <f>'8'!N67</f>
        <v>0</v>
      </c>
      <c r="E70" s="409">
        <f>'9'!N67</f>
        <v>0</v>
      </c>
      <c r="F70" s="409">
        <f t="shared" si="0"/>
        <v>0</v>
      </c>
    </row>
    <row r="71" spans="2:6" ht="15" thickBot="1" x14ac:dyDescent="0.35">
      <c r="B71" s="561" t="s">
        <v>374</v>
      </c>
      <c r="C71" s="411">
        <f>'7'!N68</f>
        <v>99006.741999999998</v>
      </c>
      <c r="D71" s="411">
        <f>'8'!N68</f>
        <v>-60.154999999999994</v>
      </c>
      <c r="E71" s="411">
        <f>'9'!N68</f>
        <v>0</v>
      </c>
      <c r="F71" s="411">
        <f t="shared" si="0"/>
        <v>98946.587</v>
      </c>
    </row>
    <row r="72" spans="2:6" ht="14.25" thickBot="1" x14ac:dyDescent="0.3">
      <c r="B72" s="404" t="s">
        <v>375</v>
      </c>
      <c r="C72" s="405">
        <f>'7'!N69</f>
        <v>15272.261999999999</v>
      </c>
      <c r="D72" s="405">
        <f>'8'!N69</f>
        <v>0</v>
      </c>
      <c r="E72" s="405">
        <f>'9'!N69</f>
        <v>0</v>
      </c>
      <c r="F72" s="405">
        <f t="shared" si="0"/>
        <v>15272.261999999999</v>
      </c>
    </row>
    <row r="73" spans="2:6" ht="14.25" x14ac:dyDescent="0.3">
      <c r="B73" s="560" t="s">
        <v>184</v>
      </c>
      <c r="C73" s="407">
        <f>'7'!N70</f>
        <v>10212.478999999999</v>
      </c>
      <c r="D73" s="407">
        <f>'8'!N70</f>
        <v>0</v>
      </c>
      <c r="E73" s="407">
        <f>'9'!N70</f>
        <v>0</v>
      </c>
      <c r="F73" s="407">
        <f t="shared" ref="F73:F78" si="1">+C73+D73+E73</f>
        <v>10212.478999999999</v>
      </c>
    </row>
    <row r="74" spans="2:6" ht="14.25" x14ac:dyDescent="0.3">
      <c r="B74" s="408" t="s">
        <v>376</v>
      </c>
      <c r="C74" s="409">
        <f>'7'!N71</f>
        <v>0</v>
      </c>
      <c r="D74" s="409">
        <f>'8'!N71</f>
        <v>0</v>
      </c>
      <c r="E74" s="409">
        <f>'9'!N71</f>
        <v>0</v>
      </c>
      <c r="F74" s="409">
        <f t="shared" si="1"/>
        <v>0</v>
      </c>
    </row>
    <row r="75" spans="2:6" ht="15" thickBot="1" x14ac:dyDescent="0.35">
      <c r="B75" s="561" t="s">
        <v>377</v>
      </c>
      <c r="C75" s="411">
        <f>'7'!N72</f>
        <v>5059.7829999999994</v>
      </c>
      <c r="D75" s="411">
        <f>'8'!N72</f>
        <v>0</v>
      </c>
      <c r="E75" s="411">
        <f>'9'!N72</f>
        <v>0</v>
      </c>
      <c r="F75" s="411">
        <f t="shared" si="1"/>
        <v>5059.7829999999994</v>
      </c>
    </row>
    <row r="76" spans="2:6" ht="14.25" thickBot="1" x14ac:dyDescent="0.3">
      <c r="B76" s="404" t="s">
        <v>185</v>
      </c>
      <c r="C76" s="405">
        <f>'7'!N73</f>
        <v>-20279.675999999999</v>
      </c>
      <c r="D76" s="405">
        <f>'8'!N73</f>
        <v>0</v>
      </c>
      <c r="E76" s="405">
        <f>'9'!N73</f>
        <v>30127.766</v>
      </c>
      <c r="F76" s="405">
        <f t="shared" si="1"/>
        <v>9848.09</v>
      </c>
    </row>
    <row r="77" spans="2:6" ht="15" thickBot="1" x14ac:dyDescent="0.35">
      <c r="B77" s="584" t="s">
        <v>185</v>
      </c>
      <c r="C77" s="413">
        <f>'7'!N74</f>
        <v>-20279.675999999999</v>
      </c>
      <c r="D77" s="413">
        <f>'8'!N74</f>
        <v>0</v>
      </c>
      <c r="E77" s="413">
        <f>'9'!N74</f>
        <v>30127.766</v>
      </c>
      <c r="F77" s="413">
        <f t="shared" si="1"/>
        <v>9848.09</v>
      </c>
    </row>
    <row r="78" spans="2:6" ht="14.25" thickBot="1" x14ac:dyDescent="0.3">
      <c r="B78" s="417" t="s">
        <v>15</v>
      </c>
      <c r="C78" s="418">
        <f>'7'!N75</f>
        <v>4981154.824000001</v>
      </c>
      <c r="D78" s="418">
        <f>'8'!N75</f>
        <v>4379818.165000001</v>
      </c>
      <c r="E78" s="418">
        <f>'9'!N75</f>
        <v>656892.96299999999</v>
      </c>
      <c r="F78" s="418">
        <f t="shared" si="1"/>
        <v>10017865.952000001</v>
      </c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Hoja53">
    <pageSetUpPr fitToPage="1"/>
  </sheetPr>
  <dimension ref="A1:J19"/>
  <sheetViews>
    <sheetView zoomScale="90" zoomScaleNormal="90" workbookViewId="0">
      <selection activeCell="M39" sqref="M39"/>
    </sheetView>
  </sheetViews>
  <sheetFormatPr baseColWidth="10" defaultRowHeight="13.5" x14ac:dyDescent="0.25"/>
  <cols>
    <col min="1" max="1" width="15" style="8" customWidth="1"/>
    <col min="2" max="2" width="17" style="8" bestFit="1" customWidth="1"/>
    <col min="3" max="3" width="16.140625" style="8" bestFit="1" customWidth="1"/>
    <col min="4" max="4" width="16.5703125" style="8" bestFit="1" customWidth="1"/>
    <col min="5" max="5" width="15.5703125" style="8" bestFit="1" customWidth="1"/>
    <col min="6" max="6" width="14.28515625" style="8" customWidth="1"/>
    <col min="7" max="8" width="15" style="8" customWidth="1"/>
    <col min="9" max="9" width="19.5703125" style="8" customWidth="1"/>
    <col min="10" max="10" width="13.5703125" style="8" bestFit="1" customWidth="1"/>
    <col min="11" max="16384" width="11.42578125" style="8"/>
  </cols>
  <sheetData>
    <row r="1" spans="1:10" x14ac:dyDescent="0.25">
      <c r="A1" s="52"/>
      <c r="B1" s="52"/>
      <c r="C1" s="52"/>
      <c r="D1" s="52"/>
      <c r="E1" s="52"/>
      <c r="F1" s="53"/>
      <c r="G1" s="53"/>
      <c r="H1" s="53"/>
    </row>
    <row r="2" spans="1:10" x14ac:dyDescent="0.25">
      <c r="A2" s="51" t="s">
        <v>476</v>
      </c>
      <c r="B2" s="51"/>
      <c r="C2" s="51"/>
      <c r="D2" s="51"/>
      <c r="E2" s="51"/>
      <c r="F2" s="53"/>
      <c r="G2" s="53"/>
      <c r="H2" s="53"/>
    </row>
    <row r="3" spans="1:10" x14ac:dyDescent="0.25">
      <c r="A3" s="51"/>
      <c r="B3" s="51"/>
      <c r="C3" s="51"/>
      <c r="D3" s="51"/>
      <c r="E3" s="51"/>
      <c r="F3" s="53"/>
      <c r="G3" s="53"/>
      <c r="H3" s="53"/>
    </row>
    <row r="4" spans="1:10" x14ac:dyDescent="0.25">
      <c r="A4" s="53"/>
      <c r="B4" s="53"/>
      <c r="C4" s="53"/>
      <c r="D4" s="53"/>
      <c r="E4" s="53"/>
      <c r="F4" s="53"/>
      <c r="G4" s="53"/>
      <c r="H4" s="53"/>
    </row>
    <row r="5" spans="1:10" x14ac:dyDescent="0.25">
      <c r="A5" s="618"/>
      <c r="B5" s="676" t="s">
        <v>36</v>
      </c>
      <c r="C5" s="677"/>
      <c r="D5" s="677"/>
      <c r="E5" s="677"/>
      <c r="F5" s="677"/>
      <c r="G5" s="677"/>
      <c r="H5" s="677"/>
      <c r="I5" s="677"/>
      <c r="J5" s="678"/>
    </row>
    <row r="6" spans="1:10" ht="25.5" x14ac:dyDescent="0.25">
      <c r="A6" s="385" t="s">
        <v>0</v>
      </c>
      <c r="B6" s="617" t="s">
        <v>28</v>
      </c>
      <c r="C6" s="617" t="s">
        <v>30</v>
      </c>
      <c r="D6" s="617" t="s">
        <v>27</v>
      </c>
      <c r="E6" s="617" t="s">
        <v>29</v>
      </c>
      <c r="F6" s="617" t="s">
        <v>459</v>
      </c>
      <c r="G6" s="617" t="s">
        <v>460</v>
      </c>
      <c r="H6" s="617" t="s">
        <v>461</v>
      </c>
      <c r="I6" s="244" t="s">
        <v>462</v>
      </c>
      <c r="J6" s="244" t="s">
        <v>22</v>
      </c>
    </row>
    <row r="7" spans="1:10" x14ac:dyDescent="0.25">
      <c r="A7" s="382" t="s">
        <v>2</v>
      </c>
      <c r="B7" s="383">
        <v>6625.6332949999987</v>
      </c>
      <c r="C7" s="383">
        <v>53978.623759000002</v>
      </c>
      <c r="D7" s="383">
        <v>30158.160558</v>
      </c>
      <c r="E7" s="383">
        <v>1340.1799820000001</v>
      </c>
      <c r="F7" s="383">
        <v>1620.9460329999999</v>
      </c>
      <c r="G7" s="383">
        <v>75.970299999999995</v>
      </c>
      <c r="H7" s="383">
        <v>9909.1466400000008</v>
      </c>
      <c r="I7" s="61">
        <v>0</v>
      </c>
      <c r="J7" s="61">
        <f>SUM(B7:I7)</f>
        <v>103708.66056700001</v>
      </c>
    </row>
    <row r="8" spans="1:10" x14ac:dyDescent="0.25">
      <c r="A8" s="384" t="s">
        <v>3</v>
      </c>
      <c r="B8" s="383">
        <v>6434.4561750000003</v>
      </c>
      <c r="C8" s="383">
        <v>50158.344458</v>
      </c>
      <c r="D8" s="383">
        <v>26900.534449999999</v>
      </c>
      <c r="E8" s="383">
        <v>1358.5652060000002</v>
      </c>
      <c r="F8" s="383">
        <v>1439.3489999999999</v>
      </c>
      <c r="G8" s="383">
        <v>70.702709999999996</v>
      </c>
      <c r="H8" s="383">
        <v>9073.8764769999998</v>
      </c>
      <c r="I8" s="61">
        <v>0</v>
      </c>
      <c r="J8" s="61">
        <f t="shared" ref="J8:J18" si="0">SUM(B8:I8)</f>
        <v>95435.828475999995</v>
      </c>
    </row>
    <row r="9" spans="1:10" x14ac:dyDescent="0.25">
      <c r="A9" s="384" t="s">
        <v>4</v>
      </c>
      <c r="B9" s="383">
        <v>6739.7886939999999</v>
      </c>
      <c r="C9" s="383">
        <v>57085.972046999996</v>
      </c>
      <c r="D9" s="383">
        <v>31008.113756999996</v>
      </c>
      <c r="E9" s="383">
        <v>1419.1699559999997</v>
      </c>
      <c r="F9" s="383">
        <v>1415.9249750000004</v>
      </c>
      <c r="G9" s="383">
        <v>32.711260000000003</v>
      </c>
      <c r="H9" s="383">
        <v>9415.7804779999988</v>
      </c>
      <c r="I9" s="61">
        <v>0</v>
      </c>
      <c r="J9" s="61">
        <f t="shared" si="0"/>
        <v>107117.46116699999</v>
      </c>
    </row>
    <row r="10" spans="1:10" x14ac:dyDescent="0.25">
      <c r="A10" s="384" t="s">
        <v>5</v>
      </c>
      <c r="B10" s="383">
        <v>5780.5663100000011</v>
      </c>
      <c r="C10" s="383">
        <v>52984.751100000001</v>
      </c>
      <c r="D10" s="383">
        <v>37541.268230000001</v>
      </c>
      <c r="E10" s="383">
        <v>1842.48857</v>
      </c>
      <c r="F10" s="383">
        <v>592.75700000000006</v>
      </c>
      <c r="G10" s="383">
        <v>27.578582290000003</v>
      </c>
      <c r="H10" s="383">
        <v>8800.8397699999987</v>
      </c>
      <c r="I10" s="61">
        <v>0</v>
      </c>
      <c r="J10" s="61">
        <f t="shared" si="0"/>
        <v>107570.24956229</v>
      </c>
    </row>
    <row r="11" spans="1:10" x14ac:dyDescent="0.25">
      <c r="A11" s="384" t="s">
        <v>6</v>
      </c>
      <c r="B11" s="383">
        <v>6768.79342</v>
      </c>
      <c r="C11" s="383">
        <v>52612.114800000003</v>
      </c>
      <c r="D11" s="383">
        <v>55409.978009999992</v>
      </c>
      <c r="E11" s="383">
        <v>2152.1346500000004</v>
      </c>
      <c r="F11" s="383">
        <v>757.3</v>
      </c>
      <c r="G11" s="383">
        <v>33.237302109999995</v>
      </c>
      <c r="H11" s="383">
        <v>9844.1962100000001</v>
      </c>
      <c r="I11" s="61">
        <v>0</v>
      </c>
      <c r="J11" s="61">
        <f t="shared" si="0"/>
        <v>127577.75439211002</v>
      </c>
    </row>
    <row r="12" spans="1:10" x14ac:dyDescent="0.25">
      <c r="A12" s="384" t="s">
        <v>7</v>
      </c>
      <c r="B12" s="383">
        <v>7589.2658900000006</v>
      </c>
      <c r="C12" s="383">
        <v>52332.090970000012</v>
      </c>
      <c r="D12" s="383">
        <v>75531.377699999997</v>
      </c>
      <c r="E12" s="383">
        <v>2441.7720000000004</v>
      </c>
      <c r="F12" s="383">
        <v>892.04900000000009</v>
      </c>
      <c r="G12" s="383">
        <v>111.97122</v>
      </c>
      <c r="H12" s="383">
        <v>10197.42872</v>
      </c>
      <c r="I12" s="61">
        <v>0</v>
      </c>
      <c r="J12" s="61">
        <f t="shared" si="0"/>
        <v>149095.95550000001</v>
      </c>
    </row>
    <row r="13" spans="1:10" x14ac:dyDescent="0.25">
      <c r="A13" s="384" t="s">
        <v>8</v>
      </c>
      <c r="B13" s="383">
        <v>10859.759499999998</v>
      </c>
      <c r="C13" s="383">
        <v>51269.634540000006</v>
      </c>
      <c r="D13" s="383">
        <v>84858.417369999981</v>
      </c>
      <c r="E13" s="383">
        <v>2982.6889999999999</v>
      </c>
      <c r="F13" s="383">
        <v>1009.075</v>
      </c>
      <c r="G13" s="383">
        <v>158.72200000000001</v>
      </c>
      <c r="H13" s="383">
        <v>10603.7207</v>
      </c>
      <c r="I13" s="61">
        <v>0</v>
      </c>
      <c r="J13" s="61">
        <f t="shared" si="0"/>
        <v>161742.01811000003</v>
      </c>
    </row>
    <row r="14" spans="1:10" x14ac:dyDescent="0.25">
      <c r="A14" s="384" t="s">
        <v>9</v>
      </c>
      <c r="B14" s="383">
        <v>9085.9185499999985</v>
      </c>
      <c r="C14" s="383">
        <v>55006.212499999994</v>
      </c>
      <c r="D14" s="383">
        <v>78861.529070000004</v>
      </c>
      <c r="E14" s="383">
        <v>2836.6970000000001</v>
      </c>
      <c r="F14" s="383">
        <v>1007.0139999999999</v>
      </c>
      <c r="G14" s="383">
        <v>53.069110000000002</v>
      </c>
      <c r="H14" s="383">
        <v>10248.238380000001</v>
      </c>
      <c r="I14" s="61">
        <v>0</v>
      </c>
      <c r="J14" s="61">
        <f t="shared" si="0"/>
        <v>157098.67861</v>
      </c>
    </row>
    <row r="15" spans="1:10" x14ac:dyDescent="0.25">
      <c r="A15" s="384" t="s">
        <v>10</v>
      </c>
      <c r="B15" s="383">
        <v>7895.3377200000004</v>
      </c>
      <c r="C15" s="383">
        <v>53851.847410000002</v>
      </c>
      <c r="D15" s="383">
        <v>62054.88027999999</v>
      </c>
      <c r="E15" s="383">
        <v>2634.6929999999998</v>
      </c>
      <c r="F15" s="383">
        <v>831.63900000000001</v>
      </c>
      <c r="G15" s="383">
        <v>41.473117000000002</v>
      </c>
      <c r="H15" s="383">
        <v>9307.9563199999993</v>
      </c>
      <c r="I15" s="61">
        <v>0</v>
      </c>
      <c r="J15" s="61">
        <f t="shared" si="0"/>
        <v>136617.82684699999</v>
      </c>
    </row>
    <row r="16" spans="1:10" x14ac:dyDescent="0.25">
      <c r="A16" s="384" t="s">
        <v>11</v>
      </c>
      <c r="B16" s="383">
        <v>7337.3779130000012</v>
      </c>
      <c r="C16" s="383">
        <v>57908.241839999995</v>
      </c>
      <c r="D16" s="383">
        <v>51115.996673000001</v>
      </c>
      <c r="E16" s="383">
        <v>2290.4549999999999</v>
      </c>
      <c r="F16" s="383">
        <v>855.77099999999996</v>
      </c>
      <c r="G16" s="383">
        <v>31.706700000000001</v>
      </c>
      <c r="H16" s="383">
        <v>8944.1481700000004</v>
      </c>
      <c r="I16" s="61">
        <v>0</v>
      </c>
      <c r="J16" s="61">
        <f t="shared" si="0"/>
        <v>128483.69729599998</v>
      </c>
    </row>
    <row r="17" spans="1:10" x14ac:dyDescent="0.25">
      <c r="A17" s="384" t="s">
        <v>12</v>
      </c>
      <c r="B17" s="383">
        <v>5722.331549999999</v>
      </c>
      <c r="C17" s="383">
        <v>55718.340540000005</v>
      </c>
      <c r="D17" s="383">
        <v>38693.097959999999</v>
      </c>
      <c r="E17" s="383">
        <v>1730.1779999999999</v>
      </c>
      <c r="F17" s="383">
        <v>894.36999999999989</v>
      </c>
      <c r="G17" s="383">
        <v>24.320240000000005</v>
      </c>
      <c r="H17" s="383">
        <v>8464.7134700000006</v>
      </c>
      <c r="I17" s="61">
        <v>0</v>
      </c>
      <c r="J17" s="61">
        <f t="shared" si="0"/>
        <v>111247.35176000001</v>
      </c>
    </row>
    <row r="18" spans="1:10" x14ac:dyDescent="0.25">
      <c r="A18" s="384" t="s">
        <v>13</v>
      </c>
      <c r="B18" s="383">
        <v>5622.5501000000004</v>
      </c>
      <c r="C18" s="383">
        <v>53648.939999999995</v>
      </c>
      <c r="D18" s="383">
        <v>35177.838500000005</v>
      </c>
      <c r="E18" s="383">
        <v>1692.8830000000003</v>
      </c>
      <c r="F18" s="383">
        <v>1006.6660000000001</v>
      </c>
      <c r="G18" s="383">
        <v>25.242000000000001</v>
      </c>
      <c r="H18" s="383">
        <v>8601.700429999999</v>
      </c>
      <c r="I18" s="61">
        <v>0</v>
      </c>
      <c r="J18" s="61">
        <f t="shared" si="0"/>
        <v>105775.82003</v>
      </c>
    </row>
    <row r="19" spans="1:10" x14ac:dyDescent="0.25">
      <c r="A19" s="462" t="s">
        <v>22</v>
      </c>
      <c r="B19" s="496">
        <f t="shared" ref="B19:G19" si="1">+SUM(B7:B18)</f>
        <v>86461.779116999998</v>
      </c>
      <c r="C19" s="496">
        <f t="shared" si="1"/>
        <v>646555.1139639999</v>
      </c>
      <c r="D19" s="496">
        <f t="shared" si="1"/>
        <v>607311.19255799998</v>
      </c>
      <c r="E19" s="496">
        <f t="shared" si="1"/>
        <v>24721.905364000006</v>
      </c>
      <c r="F19" s="496">
        <f t="shared" si="1"/>
        <v>12322.861007999998</v>
      </c>
      <c r="G19" s="496">
        <f t="shared" si="1"/>
        <v>686.70454139999993</v>
      </c>
      <c r="H19" s="496">
        <f>SUM(H7:H18)</f>
        <v>113411.745765</v>
      </c>
      <c r="I19" s="65">
        <f t="shared" ref="I19:J19" si="2">+SUM(I7:I18)</f>
        <v>0</v>
      </c>
      <c r="J19" s="65">
        <f t="shared" si="2"/>
        <v>1491471.3023174002</v>
      </c>
    </row>
  </sheetData>
  <mergeCells count="1">
    <mergeCell ref="B5:J5"/>
  </mergeCells>
  <phoneticPr fontId="0" type="noConversion"/>
  <pageMargins left="0.74803149606299213" right="0.74803149606299213" top="0.98425196850393704" bottom="0.98425196850393704" header="0" footer="0"/>
  <pageSetup paperSize="14" orientation="landscape" r:id="rId1"/>
  <headerFooter alignWithMargins="0"/>
  <ignoredErrors>
    <ignoredError sqref="H1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I37"/>
  <sheetViews>
    <sheetView zoomScale="90" zoomScaleNormal="90" workbookViewId="0">
      <selection activeCell="M39" sqref="M39"/>
    </sheetView>
  </sheetViews>
  <sheetFormatPr baseColWidth="10" defaultRowHeight="13.5" x14ac:dyDescent="0.25"/>
  <cols>
    <col min="1" max="1" width="6.85546875" style="8" customWidth="1"/>
    <col min="2" max="2" width="30.85546875" style="8" customWidth="1"/>
    <col min="3" max="3" width="12.7109375" style="8" customWidth="1"/>
    <col min="4" max="4" width="12" style="8" customWidth="1"/>
    <col min="5" max="5" width="12.42578125" style="8" customWidth="1"/>
    <col min="6" max="6" width="12.85546875" style="8" customWidth="1"/>
    <col min="7" max="7" width="11.85546875" style="8" customWidth="1"/>
    <col min="8" max="8" width="11.5703125" style="8" customWidth="1"/>
    <col min="9" max="16384" width="11.42578125" style="8"/>
  </cols>
  <sheetData>
    <row r="1" spans="2:9" ht="14.25" customHeight="1" x14ac:dyDescent="0.25">
      <c r="B1" s="6"/>
    </row>
    <row r="2" spans="2:9" x14ac:dyDescent="0.25">
      <c r="B2" s="2"/>
    </row>
    <row r="3" spans="2:9" x14ac:dyDescent="0.25">
      <c r="B3" s="1" t="s">
        <v>152</v>
      </c>
    </row>
    <row r="4" spans="2:9" x14ac:dyDescent="0.25">
      <c r="B4" s="1"/>
    </row>
    <row r="5" spans="2:9" x14ac:dyDescent="0.25">
      <c r="B5" s="6" t="s">
        <v>159</v>
      </c>
    </row>
    <row r="6" spans="2:9" x14ac:dyDescent="0.25">
      <c r="B6" s="2"/>
    </row>
    <row r="7" spans="2:9" x14ac:dyDescent="0.25">
      <c r="B7" s="146" t="s">
        <v>78</v>
      </c>
      <c r="C7" s="147" t="s">
        <v>85</v>
      </c>
      <c r="D7" s="148"/>
      <c r="E7" s="149" t="s">
        <v>161</v>
      </c>
      <c r="F7" s="150"/>
      <c r="G7" s="83" t="s">
        <v>15</v>
      </c>
      <c r="H7" s="150"/>
    </row>
    <row r="8" spans="2:9" x14ac:dyDescent="0.25">
      <c r="B8" s="151" t="s">
        <v>80</v>
      </c>
      <c r="C8" s="152"/>
      <c r="D8" s="153"/>
      <c r="E8" s="154" t="s">
        <v>160</v>
      </c>
      <c r="F8" s="155"/>
      <c r="G8" s="156"/>
      <c r="H8" s="157"/>
    </row>
    <row r="9" spans="2:9" x14ac:dyDescent="0.25">
      <c r="B9" s="158"/>
      <c r="C9" s="84" t="s">
        <v>149</v>
      </c>
      <c r="D9" s="84" t="s">
        <v>150</v>
      </c>
      <c r="E9" s="84" t="s">
        <v>149</v>
      </c>
      <c r="F9" s="84" t="s">
        <v>150</v>
      </c>
      <c r="G9" s="84" t="s">
        <v>149</v>
      </c>
      <c r="H9" s="84" t="s">
        <v>150</v>
      </c>
    </row>
    <row r="10" spans="2:9" x14ac:dyDescent="0.25">
      <c r="B10" s="76"/>
      <c r="C10" s="10"/>
      <c r="D10" s="10"/>
      <c r="E10" s="10"/>
      <c r="F10" s="10"/>
      <c r="G10" s="10"/>
      <c r="H10" s="10"/>
      <c r="I10" s="12"/>
    </row>
    <row r="11" spans="2:9" x14ac:dyDescent="0.25">
      <c r="B11" s="46" t="s">
        <v>23</v>
      </c>
      <c r="C11" s="162">
        <v>0</v>
      </c>
      <c r="D11" s="162"/>
      <c r="E11" s="10">
        <v>0</v>
      </c>
      <c r="F11" s="10">
        <v>0</v>
      </c>
      <c r="G11" s="10">
        <f>C11+E11</f>
        <v>0</v>
      </c>
      <c r="H11" s="10">
        <f>D11+F11</f>
        <v>0</v>
      </c>
      <c r="I11" s="12"/>
    </row>
    <row r="12" spans="2:9" x14ac:dyDescent="0.25">
      <c r="B12" s="46" t="s">
        <v>147</v>
      </c>
      <c r="C12" s="201"/>
      <c r="D12" s="201">
        <v>0</v>
      </c>
      <c r="E12" s="10">
        <v>0</v>
      </c>
      <c r="F12" s="10">
        <v>0</v>
      </c>
      <c r="G12" s="10">
        <f t="shared" ref="G12:G17" si="0">C12+E12</f>
        <v>0</v>
      </c>
      <c r="H12" s="10">
        <f t="shared" ref="H12:H17" si="1">D12+F12</f>
        <v>0</v>
      </c>
      <c r="I12" s="12"/>
    </row>
    <row r="13" spans="2:9" x14ac:dyDescent="0.25">
      <c r="B13" s="193" t="s">
        <v>24</v>
      </c>
      <c r="C13" s="162">
        <v>0</v>
      </c>
      <c r="D13" s="162">
        <v>0</v>
      </c>
      <c r="E13" s="10">
        <v>0</v>
      </c>
      <c r="F13" s="10">
        <v>0</v>
      </c>
      <c r="G13" s="10">
        <f t="shared" si="0"/>
        <v>0</v>
      </c>
      <c r="H13" s="10">
        <f t="shared" si="1"/>
        <v>0</v>
      </c>
      <c r="I13" s="12"/>
    </row>
    <row r="14" spans="2:9" x14ac:dyDescent="0.25">
      <c r="B14" s="46" t="s">
        <v>25</v>
      </c>
      <c r="C14" s="162">
        <v>0</v>
      </c>
      <c r="D14" s="162">
        <v>0</v>
      </c>
      <c r="E14" s="10">
        <v>0</v>
      </c>
      <c r="F14" s="10">
        <v>0</v>
      </c>
      <c r="G14" s="10">
        <f t="shared" si="0"/>
        <v>0</v>
      </c>
      <c r="H14" s="10">
        <f t="shared" si="1"/>
        <v>0</v>
      </c>
      <c r="I14" s="12"/>
    </row>
    <row r="15" spans="2:9" x14ac:dyDescent="0.25">
      <c r="B15" s="193"/>
      <c r="C15" s="162"/>
      <c r="D15" s="162"/>
      <c r="E15" s="10">
        <v>0</v>
      </c>
      <c r="F15" s="10">
        <v>0</v>
      </c>
      <c r="G15" s="10">
        <f t="shared" si="0"/>
        <v>0</v>
      </c>
      <c r="H15" s="10">
        <f t="shared" si="1"/>
        <v>0</v>
      </c>
      <c r="I15" s="12"/>
    </row>
    <row r="16" spans="2:9" x14ac:dyDescent="0.25">
      <c r="B16" s="193" t="s">
        <v>26</v>
      </c>
      <c r="C16" s="162"/>
      <c r="D16" s="162"/>
      <c r="E16" s="366"/>
      <c r="F16" s="10">
        <v>0</v>
      </c>
      <c r="G16" s="10">
        <f t="shared" si="0"/>
        <v>0</v>
      </c>
      <c r="H16" s="10">
        <f t="shared" si="1"/>
        <v>0</v>
      </c>
      <c r="I16" s="12"/>
    </row>
    <row r="17" spans="1:9" x14ac:dyDescent="0.25">
      <c r="B17" s="193" t="s">
        <v>148</v>
      </c>
      <c r="C17" s="162">
        <v>0</v>
      </c>
      <c r="D17" s="162"/>
      <c r="E17" s="10">
        <v>0</v>
      </c>
      <c r="F17" s="10">
        <v>0</v>
      </c>
      <c r="G17" s="10">
        <f t="shared" si="0"/>
        <v>0</v>
      </c>
      <c r="H17" s="10">
        <f t="shared" si="1"/>
        <v>0</v>
      </c>
      <c r="I17" s="12"/>
    </row>
    <row r="18" spans="1:9" x14ac:dyDescent="0.25">
      <c r="B18" s="76"/>
      <c r="C18" s="162"/>
      <c r="D18" s="162"/>
      <c r="E18" s="10"/>
      <c r="F18" s="10"/>
      <c r="G18" s="10"/>
      <c r="H18" s="10"/>
      <c r="I18" s="12"/>
    </row>
    <row r="19" spans="1:9" x14ac:dyDescent="0.25">
      <c r="B19" s="7" t="s">
        <v>151</v>
      </c>
      <c r="C19" s="159">
        <f t="shared" ref="C19:H19" si="2">SUM(C11:C17)</f>
        <v>0</v>
      </c>
      <c r="D19" s="159">
        <f t="shared" si="2"/>
        <v>0</v>
      </c>
      <c r="E19" s="159">
        <f t="shared" si="2"/>
        <v>0</v>
      </c>
      <c r="F19" s="159">
        <f t="shared" si="2"/>
        <v>0</v>
      </c>
      <c r="G19" s="159">
        <f t="shared" si="2"/>
        <v>0</v>
      </c>
      <c r="H19" s="159">
        <f t="shared" si="2"/>
        <v>0</v>
      </c>
      <c r="I19" s="12"/>
    </row>
    <row r="20" spans="1:9" x14ac:dyDescent="0.25">
      <c r="A20" s="28"/>
      <c r="B20" s="223" t="s">
        <v>304</v>
      </c>
      <c r="C20" s="12"/>
      <c r="D20" s="12"/>
      <c r="E20" s="12"/>
      <c r="F20" s="12"/>
      <c r="G20" s="12"/>
      <c r="H20" s="12"/>
      <c r="I20" s="12"/>
    </row>
    <row r="21" spans="1:9" x14ac:dyDescent="0.25">
      <c r="A21" s="28"/>
      <c r="C21" s="12"/>
      <c r="D21" s="12"/>
      <c r="E21" s="12"/>
      <c r="F21" s="12"/>
      <c r="G21" s="12"/>
      <c r="H21" s="12"/>
      <c r="I21" s="12"/>
    </row>
    <row r="22" spans="1:9" x14ac:dyDescent="0.25">
      <c r="A22" s="28"/>
      <c r="B22" s="6" t="s">
        <v>176</v>
      </c>
    </row>
    <row r="23" spans="1:9" x14ac:dyDescent="0.25">
      <c r="A23" s="28"/>
      <c r="B23" s="1"/>
    </row>
    <row r="24" spans="1:9" x14ac:dyDescent="0.25">
      <c r="B24" s="146" t="s">
        <v>78</v>
      </c>
      <c r="C24" s="147" t="s">
        <v>85</v>
      </c>
      <c r="D24" s="148"/>
      <c r="E24" s="149" t="s">
        <v>161</v>
      </c>
      <c r="F24" s="150"/>
      <c r="G24" s="83" t="s">
        <v>15</v>
      </c>
      <c r="H24" s="150"/>
    </row>
    <row r="25" spans="1:9" x14ac:dyDescent="0.25">
      <c r="B25" s="151" t="s">
        <v>80</v>
      </c>
      <c r="C25" s="152"/>
      <c r="D25" s="153"/>
      <c r="E25" s="154" t="s">
        <v>160</v>
      </c>
      <c r="F25" s="160"/>
      <c r="G25" s="156"/>
      <c r="H25" s="157"/>
    </row>
    <row r="26" spans="1:9" x14ac:dyDescent="0.25">
      <c r="B26" s="161"/>
      <c r="C26" s="75" t="s">
        <v>149</v>
      </c>
      <c r="D26" s="75" t="s">
        <v>150</v>
      </c>
      <c r="E26" s="75" t="s">
        <v>149</v>
      </c>
      <c r="F26" s="75" t="s">
        <v>150</v>
      </c>
      <c r="G26" s="75" t="s">
        <v>149</v>
      </c>
      <c r="H26" s="75" t="s">
        <v>150</v>
      </c>
    </row>
    <row r="27" spans="1:9" x14ac:dyDescent="0.25">
      <c r="B27" s="129" t="s">
        <v>157</v>
      </c>
      <c r="C27" s="162"/>
      <c r="D27" s="162"/>
      <c r="E27" s="162"/>
      <c r="F27" s="162"/>
      <c r="G27" s="162"/>
      <c r="H27" s="162"/>
      <c r="I27" s="12"/>
    </row>
    <row r="28" spans="1:9" x14ac:dyDescent="0.25">
      <c r="B28" s="129" t="s">
        <v>158</v>
      </c>
      <c r="C28" s="162"/>
      <c r="D28" s="162"/>
      <c r="E28" s="162"/>
      <c r="F28" s="162"/>
      <c r="G28" s="162"/>
      <c r="H28" s="162"/>
      <c r="I28" s="12"/>
    </row>
    <row r="29" spans="1:9" x14ac:dyDescent="0.25">
      <c r="B29" s="114"/>
      <c r="C29" s="163"/>
      <c r="D29" s="163"/>
      <c r="E29" s="164"/>
      <c r="F29" s="164"/>
      <c r="G29" s="164"/>
      <c r="H29" s="165"/>
      <c r="I29" s="12"/>
    </row>
    <row r="30" spans="1:9" x14ac:dyDescent="0.25">
      <c r="B30" s="7" t="s">
        <v>151</v>
      </c>
      <c r="C30" s="159">
        <f>SUM(C27:C29)</f>
        <v>0</v>
      </c>
      <c r="D30" s="159">
        <v>0</v>
      </c>
      <c r="E30" s="159">
        <f>SUM(E27:E28)</f>
        <v>0</v>
      </c>
      <c r="F30" s="159">
        <v>0</v>
      </c>
      <c r="G30" s="159">
        <f>+C30+E30</f>
        <v>0</v>
      </c>
      <c r="H30" s="165">
        <v>0</v>
      </c>
      <c r="I30" s="12"/>
    </row>
    <row r="31" spans="1:9" x14ac:dyDescent="0.25">
      <c r="B31" s="223" t="s">
        <v>304</v>
      </c>
      <c r="C31" s="12"/>
      <c r="D31" s="12"/>
      <c r="E31" s="12"/>
      <c r="F31" s="12"/>
      <c r="G31" s="12"/>
      <c r="H31" s="12"/>
      <c r="I31" s="12"/>
    </row>
    <row r="37" spans="7:7" x14ac:dyDescent="0.25">
      <c r="G37" s="222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8D534-2977-4D61-A751-E452A8943B11}">
  <dimension ref="A1:N75"/>
  <sheetViews>
    <sheetView topLeftCell="A37" zoomScale="91" zoomScaleNormal="91" workbookViewId="0">
      <selection activeCell="M39" sqref="M39"/>
    </sheetView>
  </sheetViews>
  <sheetFormatPr baseColWidth="10" defaultRowHeight="12.75" x14ac:dyDescent="0.2"/>
  <cols>
    <col min="1" max="1" width="38.5703125" customWidth="1"/>
    <col min="10" max="10" width="13.7109375" customWidth="1"/>
    <col min="12" max="12" width="13" customWidth="1"/>
    <col min="14" max="14" width="13.85546875" customWidth="1"/>
  </cols>
  <sheetData>
    <row r="1" spans="1:14" s="8" customFormat="1" ht="13.5" x14ac:dyDescent="0.25">
      <c r="A1" s="1" t="s">
        <v>172</v>
      </c>
    </row>
    <row r="2" spans="1:14" s="8" customFormat="1" ht="13.5" x14ac:dyDescent="0.25"/>
    <row r="3" spans="1:14" s="8" customFormat="1" ht="14.25" thickBot="1" x14ac:dyDescent="0.3">
      <c r="A3" s="144" t="s">
        <v>491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402" customFormat="1" ht="14.25" thickBot="1" x14ac:dyDescent="0.3">
      <c r="A4" s="419" t="s">
        <v>378</v>
      </c>
      <c r="B4" s="420" t="s">
        <v>40</v>
      </c>
      <c r="C4" s="421" t="s">
        <v>41</v>
      </c>
      <c r="D4" s="421" t="s">
        <v>42</v>
      </c>
      <c r="E4" s="421" t="s">
        <v>43</v>
      </c>
      <c r="F4" s="421" t="s">
        <v>44</v>
      </c>
      <c r="G4" s="421" t="s">
        <v>45</v>
      </c>
      <c r="H4" s="421" t="s">
        <v>46</v>
      </c>
      <c r="I4" s="421" t="s">
        <v>47</v>
      </c>
      <c r="J4" s="421" t="s">
        <v>48</v>
      </c>
      <c r="K4" s="421" t="s">
        <v>49</v>
      </c>
      <c r="L4" s="421" t="s">
        <v>50</v>
      </c>
      <c r="M4" s="422" t="s">
        <v>51</v>
      </c>
      <c r="N4" s="419" t="s">
        <v>334</v>
      </c>
    </row>
    <row r="5" spans="1:14" ht="14.25" thickBot="1" x14ac:dyDescent="0.3">
      <c r="A5" s="404" t="s">
        <v>23</v>
      </c>
      <c r="B5" s="423">
        <f>SUM(B6:B10)</f>
        <v>10191.141</v>
      </c>
      <c r="C5" s="424">
        <f t="shared" ref="C5:N5" si="0">SUM(C6:C10)</f>
        <v>7893.5069999999996</v>
      </c>
      <c r="D5" s="424">
        <f t="shared" si="0"/>
        <v>7870.2690000000002</v>
      </c>
      <c r="E5" s="424">
        <f t="shared" si="0"/>
        <v>3513.46</v>
      </c>
      <c r="F5" s="424">
        <f t="shared" si="0"/>
        <v>6946.4119999999994</v>
      </c>
      <c r="G5" s="424">
        <f t="shared" si="0"/>
        <v>20450.906000000003</v>
      </c>
      <c r="H5" s="424">
        <f t="shared" si="0"/>
        <v>10107.571</v>
      </c>
      <c r="I5" s="424">
        <f t="shared" si="0"/>
        <v>9421.3649999999998</v>
      </c>
      <c r="J5" s="424">
        <f t="shared" si="0"/>
        <v>7661.6749999999993</v>
      </c>
      <c r="K5" s="424">
        <f t="shared" si="0"/>
        <v>7016.2599999999993</v>
      </c>
      <c r="L5" s="424">
        <f t="shared" si="0"/>
        <v>6741.1750000000002</v>
      </c>
      <c r="M5" s="425">
        <f t="shared" si="0"/>
        <v>7305.61</v>
      </c>
      <c r="N5" s="405">
        <f t="shared" si="0"/>
        <v>105119.35100000001</v>
      </c>
    </row>
    <row r="6" spans="1:14" ht="14.25" x14ac:dyDescent="0.3">
      <c r="A6" s="560" t="s">
        <v>335</v>
      </c>
      <c r="B6" s="585">
        <v>155.85499999999999</v>
      </c>
      <c r="C6" s="586">
        <v>-186.17500000000001</v>
      </c>
      <c r="D6" s="586">
        <v>-123.342</v>
      </c>
      <c r="E6" s="586">
        <v>66.602999999999994</v>
      </c>
      <c r="F6" s="586">
        <v>-7.72</v>
      </c>
      <c r="G6" s="586"/>
      <c r="H6" s="586">
        <v>143.02500000000001</v>
      </c>
      <c r="I6" s="586">
        <v>-20.459</v>
      </c>
      <c r="J6" s="586">
        <v>24.515999999999998</v>
      </c>
      <c r="K6" s="586">
        <v>-272.62700000000001</v>
      </c>
      <c r="L6" s="586"/>
      <c r="M6" s="587"/>
      <c r="N6" s="414">
        <f>SUM(B6:M6)</f>
        <v>-220.32400000000004</v>
      </c>
    </row>
    <row r="7" spans="1:14" ht="14.25" x14ac:dyDescent="0.3">
      <c r="A7" s="467" t="s">
        <v>379</v>
      </c>
      <c r="B7" s="551"/>
      <c r="C7" s="552"/>
      <c r="D7" s="552"/>
      <c r="E7" s="552"/>
      <c r="F7" s="552"/>
      <c r="G7" s="552">
        <v>6746.3490000000002</v>
      </c>
      <c r="H7" s="552">
        <v>2551.1689999999999</v>
      </c>
      <c r="I7" s="552">
        <v>1361.318</v>
      </c>
      <c r="J7" s="552"/>
      <c r="K7" s="552"/>
      <c r="L7" s="552"/>
      <c r="M7" s="553"/>
      <c r="N7" s="415">
        <f>SUM(B7:M7)</f>
        <v>10658.835999999999</v>
      </c>
    </row>
    <row r="8" spans="1:14" ht="14.25" x14ac:dyDescent="0.3">
      <c r="A8" s="467" t="s">
        <v>387</v>
      </c>
      <c r="B8" s="551"/>
      <c r="C8" s="552"/>
      <c r="D8" s="552"/>
      <c r="E8" s="552"/>
      <c r="F8" s="552"/>
      <c r="G8" s="552"/>
      <c r="H8" s="552"/>
      <c r="I8" s="552"/>
      <c r="J8" s="552"/>
      <c r="K8" s="552"/>
      <c r="L8" s="552"/>
      <c r="M8" s="553"/>
      <c r="N8" s="415">
        <f>SUM(B8:M8)</f>
        <v>0</v>
      </c>
    </row>
    <row r="9" spans="1:14" ht="14.25" x14ac:dyDescent="0.3">
      <c r="A9" s="467" t="s">
        <v>336</v>
      </c>
      <c r="B9" s="551">
        <v>10035.286</v>
      </c>
      <c r="C9" s="552">
        <v>8079.6819999999998</v>
      </c>
      <c r="D9" s="552">
        <v>7993.6109999999999</v>
      </c>
      <c r="E9" s="552">
        <v>3446.857</v>
      </c>
      <c r="F9" s="552">
        <v>6954.1319999999996</v>
      </c>
      <c r="G9" s="552">
        <v>13704.557000000001</v>
      </c>
      <c r="H9" s="552">
        <v>7413.3770000000004</v>
      </c>
      <c r="I9" s="552">
        <v>8080.5060000000003</v>
      </c>
      <c r="J9" s="552">
        <v>7637.1589999999997</v>
      </c>
      <c r="K9" s="552">
        <v>7288.8869999999997</v>
      </c>
      <c r="L9" s="552">
        <v>6741.1750000000002</v>
      </c>
      <c r="M9" s="553">
        <v>7305.61</v>
      </c>
      <c r="N9" s="415">
        <f>SUM(B9:M9)</f>
        <v>94680.839000000007</v>
      </c>
    </row>
    <row r="10" spans="1:14" ht="15" thickBot="1" x14ac:dyDescent="0.35">
      <c r="A10" s="561" t="s">
        <v>337</v>
      </c>
      <c r="B10" s="557"/>
      <c r="C10" s="558"/>
      <c r="D10" s="558"/>
      <c r="E10" s="558"/>
      <c r="F10" s="558"/>
      <c r="G10" s="558"/>
      <c r="H10" s="558"/>
      <c r="I10" s="558"/>
      <c r="J10" s="558"/>
      <c r="K10" s="558"/>
      <c r="L10" s="558"/>
      <c r="M10" s="559"/>
      <c r="N10" s="416">
        <f>SUM(B10:M10)</f>
        <v>0</v>
      </c>
    </row>
    <row r="11" spans="1:14" ht="14.25" thickBot="1" x14ac:dyDescent="0.3">
      <c r="A11" s="404" t="s">
        <v>338</v>
      </c>
      <c r="B11" s="423">
        <f>SUM(B12:B19)</f>
        <v>226339.70200000002</v>
      </c>
      <c r="C11" s="423">
        <f t="shared" ref="C11:N11" si="1">SUM(C12:C19)</f>
        <v>199655.25899999999</v>
      </c>
      <c r="D11" s="423">
        <f t="shared" si="1"/>
        <v>173528.54300000003</v>
      </c>
      <c r="E11" s="423">
        <f t="shared" si="1"/>
        <v>83280.175999999992</v>
      </c>
      <c r="F11" s="423">
        <f t="shared" si="1"/>
        <v>136684.01999999999</v>
      </c>
      <c r="G11" s="423">
        <f t="shared" si="1"/>
        <v>167772.74099999998</v>
      </c>
      <c r="H11" s="423">
        <f t="shared" si="1"/>
        <v>195195.67</v>
      </c>
      <c r="I11" s="423">
        <f t="shared" si="1"/>
        <v>190906.52799999996</v>
      </c>
      <c r="J11" s="423">
        <f t="shared" si="1"/>
        <v>193529.163</v>
      </c>
      <c r="K11" s="423">
        <f t="shared" si="1"/>
        <v>209915.26099999997</v>
      </c>
      <c r="L11" s="423">
        <f t="shared" si="1"/>
        <v>171924.44099999999</v>
      </c>
      <c r="M11" s="463">
        <f t="shared" si="1"/>
        <v>198720.27100000001</v>
      </c>
      <c r="N11" s="405">
        <f t="shared" si="1"/>
        <v>2147451.7750000004</v>
      </c>
    </row>
    <row r="12" spans="1:14" ht="14.25" x14ac:dyDescent="0.3">
      <c r="A12" s="406" t="s">
        <v>339</v>
      </c>
      <c r="B12" s="585"/>
      <c r="C12" s="586"/>
      <c r="D12" s="586"/>
      <c r="E12" s="586"/>
      <c r="F12" s="586"/>
      <c r="G12" s="586"/>
      <c r="H12" s="586"/>
      <c r="I12" s="586"/>
      <c r="J12" s="586"/>
      <c r="K12" s="586"/>
      <c r="L12" s="586"/>
      <c r="M12" s="587"/>
      <c r="N12" s="414">
        <f t="shared" ref="N12:N19" si="2">SUM(B12:M12)</f>
        <v>0</v>
      </c>
    </row>
    <row r="13" spans="1:14" ht="14.25" x14ac:dyDescent="0.3">
      <c r="A13" s="560" t="s">
        <v>396</v>
      </c>
      <c r="B13" s="585"/>
      <c r="C13" s="586">
        <v>21.443999999999999</v>
      </c>
      <c r="D13" s="586">
        <v>942.89499999999998</v>
      </c>
      <c r="E13" s="586"/>
      <c r="F13" s="586">
        <v>1137.2249999999999</v>
      </c>
      <c r="G13" s="586"/>
      <c r="H13" s="586">
        <v>928.35400000000004</v>
      </c>
      <c r="I13" s="586">
        <v>1672.222</v>
      </c>
      <c r="J13" s="586"/>
      <c r="K13" s="586">
        <v>154.87799999999999</v>
      </c>
      <c r="L13" s="586"/>
      <c r="M13" s="587"/>
      <c r="N13" s="414">
        <f t="shared" si="2"/>
        <v>4857.0179999999991</v>
      </c>
    </row>
    <row r="14" spans="1:14" ht="14.25" x14ac:dyDescent="0.3">
      <c r="A14" s="467" t="s">
        <v>340</v>
      </c>
      <c r="B14" s="551"/>
      <c r="C14" s="552"/>
      <c r="D14" s="552"/>
      <c r="E14" s="552"/>
      <c r="F14" s="552"/>
      <c r="G14" s="552"/>
      <c r="H14" s="552"/>
      <c r="I14" s="552"/>
      <c r="J14" s="552">
        <v>10.464</v>
      </c>
      <c r="K14" s="552"/>
      <c r="L14" s="552">
        <v>-166.14500000000001</v>
      </c>
      <c r="M14" s="553"/>
      <c r="N14" s="415">
        <f t="shared" si="2"/>
        <v>-155.68100000000001</v>
      </c>
    </row>
    <row r="15" spans="1:14" ht="14.25" x14ac:dyDescent="0.3">
      <c r="A15" s="467" t="s">
        <v>341</v>
      </c>
      <c r="B15" s="551">
        <v>118229.27099999999</v>
      </c>
      <c r="C15" s="552">
        <v>87297.192999999999</v>
      </c>
      <c r="D15" s="552">
        <v>93256.721000000005</v>
      </c>
      <c r="E15" s="552">
        <v>55080.205999999998</v>
      </c>
      <c r="F15" s="552">
        <v>61569.673000000003</v>
      </c>
      <c r="G15" s="552">
        <v>60100.133999999998</v>
      </c>
      <c r="H15" s="552">
        <v>50321.326999999997</v>
      </c>
      <c r="I15" s="552">
        <v>65425.760999999999</v>
      </c>
      <c r="J15" s="552">
        <v>90382.707999999999</v>
      </c>
      <c r="K15" s="552">
        <v>88135.013000000006</v>
      </c>
      <c r="L15" s="552">
        <v>102569.696</v>
      </c>
      <c r="M15" s="553">
        <v>103829.74800000001</v>
      </c>
      <c r="N15" s="415">
        <f t="shared" si="2"/>
        <v>976197.45100000012</v>
      </c>
    </row>
    <row r="16" spans="1:14" ht="14.25" x14ac:dyDescent="0.3">
      <c r="A16" s="467" t="s">
        <v>342</v>
      </c>
      <c r="B16" s="551">
        <v>46595.319000000003</v>
      </c>
      <c r="C16" s="552">
        <v>57540.767999999996</v>
      </c>
      <c r="D16" s="552">
        <v>24087.485000000001</v>
      </c>
      <c r="E16" s="552">
        <v>-3902.3359999999998</v>
      </c>
      <c r="F16" s="552">
        <v>49491.966999999997</v>
      </c>
      <c r="G16" s="552">
        <v>79776.687999999995</v>
      </c>
      <c r="H16" s="552">
        <v>88783.498999999996</v>
      </c>
      <c r="I16" s="552">
        <v>80032.84</v>
      </c>
      <c r="J16" s="552">
        <v>61649.728000000003</v>
      </c>
      <c r="K16" s="552">
        <v>71343.679999999993</v>
      </c>
      <c r="L16" s="552">
        <v>20585.976999999999</v>
      </c>
      <c r="M16" s="553">
        <v>35961.561000000002</v>
      </c>
      <c r="N16" s="415">
        <f t="shared" si="2"/>
        <v>611947.17599999998</v>
      </c>
    </row>
    <row r="17" spans="1:14" ht="14.25" x14ac:dyDescent="0.3">
      <c r="A17" s="467" t="s">
        <v>343</v>
      </c>
      <c r="B17" s="551">
        <v>41016.61</v>
      </c>
      <c r="C17" s="552">
        <v>39816.288999999997</v>
      </c>
      <c r="D17" s="552">
        <v>44587.712</v>
      </c>
      <c r="E17" s="552">
        <v>23106.23</v>
      </c>
      <c r="F17" s="552">
        <v>15416.887000000001</v>
      </c>
      <c r="G17" s="552">
        <v>17175.663</v>
      </c>
      <c r="H17" s="552">
        <v>16807.507000000001</v>
      </c>
      <c r="I17" s="552">
        <v>24496.532999999999</v>
      </c>
      <c r="J17" s="552">
        <v>31549.360000000001</v>
      </c>
      <c r="K17" s="552">
        <v>35703.120999999999</v>
      </c>
      <c r="L17" s="552">
        <v>35729.989000000001</v>
      </c>
      <c r="M17" s="553">
        <v>46388.925999999999</v>
      </c>
      <c r="N17" s="415">
        <f t="shared" si="2"/>
        <v>371794.82699999999</v>
      </c>
    </row>
    <row r="18" spans="1:14" ht="14.25" x14ac:dyDescent="0.3">
      <c r="A18" s="561" t="s">
        <v>344</v>
      </c>
      <c r="B18" s="557">
        <v>20498.502</v>
      </c>
      <c r="C18" s="558">
        <v>14979.565000000001</v>
      </c>
      <c r="D18" s="558">
        <v>10653.73</v>
      </c>
      <c r="E18" s="558">
        <v>8996.0759999999991</v>
      </c>
      <c r="F18" s="558">
        <v>9068.268</v>
      </c>
      <c r="G18" s="558">
        <v>10720.255999999999</v>
      </c>
      <c r="H18" s="558">
        <v>38354.983</v>
      </c>
      <c r="I18" s="558">
        <v>19279.171999999999</v>
      </c>
      <c r="J18" s="558">
        <v>9936.9030000000002</v>
      </c>
      <c r="K18" s="558">
        <v>14578.569</v>
      </c>
      <c r="L18" s="558">
        <v>13204.924000000001</v>
      </c>
      <c r="M18" s="559">
        <v>12540.036</v>
      </c>
      <c r="N18" s="415">
        <f t="shared" si="2"/>
        <v>182810.98399999997</v>
      </c>
    </row>
    <row r="19" spans="1:14" ht="15" thickBot="1" x14ac:dyDescent="0.35">
      <c r="A19" s="561" t="s">
        <v>455</v>
      </c>
      <c r="B19" s="557"/>
      <c r="C19" s="558"/>
      <c r="D19" s="558"/>
      <c r="E19" s="558"/>
      <c r="F19" s="558"/>
      <c r="G19" s="558"/>
      <c r="H19" s="558"/>
      <c r="I19" s="558"/>
      <c r="J19" s="558"/>
      <c r="K19" s="558"/>
      <c r="L19" s="558"/>
      <c r="M19" s="559"/>
      <c r="N19" s="415">
        <f t="shared" si="2"/>
        <v>0</v>
      </c>
    </row>
    <row r="20" spans="1:14" ht="14.25" thickBot="1" x14ac:dyDescent="0.3">
      <c r="A20" s="404" t="s">
        <v>24</v>
      </c>
      <c r="B20" s="423">
        <f>SUM(B21:B22)</f>
        <v>60525.705999999998</v>
      </c>
      <c r="C20" s="424">
        <f t="shared" ref="C20:N20" si="3">SUM(C21:C22)</f>
        <v>57715.106999999996</v>
      </c>
      <c r="D20" s="424">
        <f t="shared" si="3"/>
        <v>41086.231999999996</v>
      </c>
      <c r="E20" s="424">
        <f t="shared" si="3"/>
        <v>24202.353999999999</v>
      </c>
      <c r="F20" s="424">
        <f t="shared" si="3"/>
        <v>19220.792000000001</v>
      </c>
      <c r="G20" s="424">
        <f t="shared" si="3"/>
        <v>51524.214999999997</v>
      </c>
      <c r="H20" s="424">
        <f t="shared" si="3"/>
        <v>57636.122000000003</v>
      </c>
      <c r="I20" s="424">
        <f t="shared" si="3"/>
        <v>52094.567999999999</v>
      </c>
      <c r="J20" s="424">
        <f t="shared" si="3"/>
        <v>37010.957999999999</v>
      </c>
      <c r="K20" s="424">
        <f t="shared" si="3"/>
        <v>46358.733</v>
      </c>
      <c r="L20" s="424">
        <f t="shared" si="3"/>
        <v>24571.178</v>
      </c>
      <c r="M20" s="425">
        <f t="shared" si="3"/>
        <v>30953.814000000002</v>
      </c>
      <c r="N20" s="405">
        <f t="shared" si="3"/>
        <v>502899.77899999998</v>
      </c>
    </row>
    <row r="21" spans="1:14" ht="14.25" x14ac:dyDescent="0.3">
      <c r="A21" s="560" t="s">
        <v>345</v>
      </c>
      <c r="B21" s="585">
        <v>59408.097999999998</v>
      </c>
      <c r="C21" s="586">
        <v>56222.307999999997</v>
      </c>
      <c r="D21" s="586">
        <v>39416.455999999998</v>
      </c>
      <c r="E21" s="586">
        <v>20538.255000000001</v>
      </c>
      <c r="F21" s="586">
        <v>2656.9690000000001</v>
      </c>
      <c r="G21" s="586">
        <v>17754.261999999999</v>
      </c>
      <c r="H21" s="586">
        <v>17868.674999999999</v>
      </c>
      <c r="I21" s="586">
        <v>30333.126</v>
      </c>
      <c r="J21" s="586">
        <v>38461.697999999997</v>
      </c>
      <c r="K21" s="586">
        <v>45784.205999999998</v>
      </c>
      <c r="L21" s="586">
        <v>23653.166000000001</v>
      </c>
      <c r="M21" s="587">
        <v>29653.718000000001</v>
      </c>
      <c r="N21" s="414">
        <f>SUM(B21:M21)</f>
        <v>381750.93699999998</v>
      </c>
    </row>
    <row r="22" spans="1:14" ht="15" thickBot="1" x14ac:dyDescent="0.35">
      <c r="A22" s="561" t="s">
        <v>346</v>
      </c>
      <c r="B22" s="557">
        <v>1117.6079999999999</v>
      </c>
      <c r="C22" s="558">
        <v>1492.799</v>
      </c>
      <c r="D22" s="558">
        <v>1669.7760000000001</v>
      </c>
      <c r="E22" s="558">
        <v>3664.0990000000002</v>
      </c>
      <c r="F22" s="558">
        <v>16563.823</v>
      </c>
      <c r="G22" s="558">
        <v>33769.953000000001</v>
      </c>
      <c r="H22" s="558">
        <v>39767.447</v>
      </c>
      <c r="I22" s="558">
        <v>21761.441999999999</v>
      </c>
      <c r="J22" s="558">
        <v>-1450.74</v>
      </c>
      <c r="K22" s="558">
        <v>574.52700000000004</v>
      </c>
      <c r="L22" s="558">
        <v>918.01199999999994</v>
      </c>
      <c r="M22" s="559">
        <v>1300.096</v>
      </c>
      <c r="N22" s="416">
        <f>SUM(B22:M22)</f>
        <v>121148.842</v>
      </c>
    </row>
    <row r="23" spans="1:14" ht="14.25" thickBot="1" x14ac:dyDescent="0.3">
      <c r="A23" s="404" t="s">
        <v>347</v>
      </c>
      <c r="B23" s="423">
        <f>SUM(B24:B31)</f>
        <v>140436.43</v>
      </c>
      <c r="C23" s="424">
        <f t="shared" ref="C23:N23" si="4">SUM(C24:C31)</f>
        <v>131513.685</v>
      </c>
      <c r="D23" s="424">
        <f t="shared" si="4"/>
        <v>132345.99400000001</v>
      </c>
      <c r="E23" s="424">
        <f t="shared" si="4"/>
        <v>111151.15399999999</v>
      </c>
      <c r="F23" s="424">
        <f t="shared" si="4"/>
        <v>118090.17000000001</v>
      </c>
      <c r="G23" s="424">
        <f t="shared" si="4"/>
        <v>110656.12599999999</v>
      </c>
      <c r="H23" s="424">
        <f t="shared" si="4"/>
        <v>129583.84299999999</v>
      </c>
      <c r="I23" s="424">
        <f t="shared" si="4"/>
        <v>139321.19199999998</v>
      </c>
      <c r="J23" s="424">
        <f t="shared" si="4"/>
        <v>156700.351</v>
      </c>
      <c r="K23" s="424">
        <f t="shared" si="4"/>
        <v>180351.182</v>
      </c>
      <c r="L23" s="424">
        <f t="shared" si="4"/>
        <v>91643.955999999976</v>
      </c>
      <c r="M23" s="425">
        <f t="shared" si="4"/>
        <v>132904.524</v>
      </c>
      <c r="N23" s="405">
        <f t="shared" si="4"/>
        <v>1574698.6070000001</v>
      </c>
    </row>
    <row r="24" spans="1:14" ht="14.25" x14ac:dyDescent="0.3">
      <c r="A24" s="560" t="s">
        <v>380</v>
      </c>
      <c r="B24" s="585">
        <v>-451.36399999999998</v>
      </c>
      <c r="C24" s="585">
        <v>286.24200000000002</v>
      </c>
      <c r="D24" s="585">
        <v>4579.2240000000002</v>
      </c>
      <c r="E24" s="585">
        <v>-4553.5429999999997</v>
      </c>
      <c r="F24" s="585">
        <v>840.95899999999995</v>
      </c>
      <c r="G24" s="585"/>
      <c r="H24" s="585"/>
      <c r="I24" s="585"/>
      <c r="J24" s="585">
        <v>103.774</v>
      </c>
      <c r="K24" s="585">
        <v>595.74199999999996</v>
      </c>
      <c r="L24" s="585">
        <v>-709.15300000000002</v>
      </c>
      <c r="M24" s="588">
        <v>109.955</v>
      </c>
      <c r="N24" s="414">
        <f>SUM(B24:M24)</f>
        <v>801.83600000000013</v>
      </c>
    </row>
    <row r="25" spans="1:14" ht="14.25" x14ac:dyDescent="0.3">
      <c r="A25" s="560" t="s">
        <v>397</v>
      </c>
      <c r="B25" s="585"/>
      <c r="C25" s="585"/>
      <c r="D25" s="585"/>
      <c r="E25" s="585"/>
      <c r="F25" s="585"/>
      <c r="G25" s="585"/>
      <c r="H25" s="585"/>
      <c r="I25" s="585"/>
      <c r="J25" s="585"/>
      <c r="K25" s="585"/>
      <c r="L25" s="585"/>
      <c r="M25" s="588"/>
      <c r="N25" s="414">
        <f>SUM(B25:M25)</f>
        <v>0</v>
      </c>
    </row>
    <row r="26" spans="1:14" ht="14.25" x14ac:dyDescent="0.3">
      <c r="A26" s="467" t="s">
        <v>309</v>
      </c>
      <c r="B26" s="585">
        <v>106291.921</v>
      </c>
      <c r="C26" s="585">
        <v>51436.883999999998</v>
      </c>
      <c r="D26" s="585">
        <v>86754.654999999999</v>
      </c>
      <c r="E26" s="585">
        <v>13843.671</v>
      </c>
      <c r="F26" s="585">
        <v>69960.918000000005</v>
      </c>
      <c r="G26" s="585">
        <v>55364.334999999999</v>
      </c>
      <c r="H26" s="585">
        <v>95406.654999999999</v>
      </c>
      <c r="I26" s="585">
        <v>67832.892999999996</v>
      </c>
      <c r="J26" s="585">
        <v>81338.956999999995</v>
      </c>
      <c r="K26" s="585">
        <v>73519.98</v>
      </c>
      <c r="L26" s="585">
        <v>71948.737999999998</v>
      </c>
      <c r="M26" s="588">
        <v>62146.574000000001</v>
      </c>
      <c r="N26" s="415">
        <f t="shared" ref="N26:N31" si="5">SUM(B26:M26)</f>
        <v>835846.18099999998</v>
      </c>
    </row>
    <row r="27" spans="1:14" ht="14.25" x14ac:dyDescent="0.3">
      <c r="A27" s="467" t="s">
        <v>348</v>
      </c>
      <c r="B27" s="585"/>
      <c r="C27" s="585">
        <v>217.601</v>
      </c>
      <c r="D27" s="585"/>
      <c r="E27" s="585">
        <v>2202.444</v>
      </c>
      <c r="F27" s="585">
        <v>1819.259</v>
      </c>
      <c r="G27" s="585"/>
      <c r="H27" s="585">
        <v>353.10700000000003</v>
      </c>
      <c r="I27" s="585"/>
      <c r="J27" s="585">
        <v>18795.402999999998</v>
      </c>
      <c r="K27" s="585"/>
      <c r="L27" s="585"/>
      <c r="M27" s="588"/>
      <c r="N27" s="415">
        <f t="shared" si="5"/>
        <v>23387.813999999998</v>
      </c>
    </row>
    <row r="28" spans="1:14" ht="14.25" x14ac:dyDescent="0.3">
      <c r="A28" s="467" t="s">
        <v>349</v>
      </c>
      <c r="B28" s="585">
        <v>6088.2619999999997</v>
      </c>
      <c r="C28" s="585">
        <v>9325.6010000000006</v>
      </c>
      <c r="D28" s="585">
        <v>6049.2470000000003</v>
      </c>
      <c r="E28" s="585">
        <v>35.401000000000003</v>
      </c>
      <c r="F28" s="585">
        <v>2786.5770000000002</v>
      </c>
      <c r="G28" s="585">
        <v>1645.46</v>
      </c>
      <c r="H28" s="585">
        <v>6551.23</v>
      </c>
      <c r="I28" s="585">
        <v>4082.181</v>
      </c>
      <c r="J28" s="585">
        <v>1263.154</v>
      </c>
      <c r="K28" s="585">
        <v>2411.6759999999999</v>
      </c>
      <c r="L28" s="585">
        <v>806.46100000000001</v>
      </c>
      <c r="M28" s="588">
        <v>177.54499999999999</v>
      </c>
      <c r="N28" s="415">
        <f t="shared" si="5"/>
        <v>41222.795000000006</v>
      </c>
    </row>
    <row r="29" spans="1:14" ht="14.25" x14ac:dyDescent="0.3">
      <c r="A29" s="467" t="s">
        <v>381</v>
      </c>
      <c r="B29" s="585"/>
      <c r="C29" s="585"/>
      <c r="D29" s="585"/>
      <c r="E29" s="585"/>
      <c r="F29" s="585"/>
      <c r="G29" s="585"/>
      <c r="H29" s="585"/>
      <c r="I29" s="585"/>
      <c r="J29" s="585"/>
      <c r="K29" s="585"/>
      <c r="L29" s="585"/>
      <c r="M29" s="553"/>
      <c r="N29" s="415">
        <f t="shared" si="5"/>
        <v>0</v>
      </c>
    </row>
    <row r="30" spans="1:14" ht="14.25" x14ac:dyDescent="0.3">
      <c r="A30" s="467" t="s">
        <v>308</v>
      </c>
      <c r="B30" s="585"/>
      <c r="C30" s="585">
        <v>-7433.7349999999997</v>
      </c>
      <c r="D30" s="585">
        <v>-24404.487000000001</v>
      </c>
      <c r="E30" s="585">
        <v>-17183.583999999999</v>
      </c>
      <c r="F30" s="585">
        <v>-21941.005000000001</v>
      </c>
      <c r="G30" s="585"/>
      <c r="H30" s="585">
        <v>-31592.169000000002</v>
      </c>
      <c r="I30" s="585">
        <v>-24561.412</v>
      </c>
      <c r="J30" s="585"/>
      <c r="K30" s="585"/>
      <c r="L30" s="585">
        <v>-52436.875999999997</v>
      </c>
      <c r="M30" s="553">
        <v>-115.29300000000001</v>
      </c>
      <c r="N30" s="415">
        <f t="shared" si="5"/>
        <v>-179668.56100000002</v>
      </c>
    </row>
    <row r="31" spans="1:14" ht="15" thickBot="1" x14ac:dyDescent="0.35">
      <c r="A31" s="561" t="s">
        <v>350</v>
      </c>
      <c r="B31" s="585">
        <v>28507.611000000001</v>
      </c>
      <c r="C31" s="585">
        <v>77681.092000000004</v>
      </c>
      <c r="D31" s="585">
        <v>59367.355000000003</v>
      </c>
      <c r="E31" s="585">
        <v>116806.765</v>
      </c>
      <c r="F31" s="585">
        <v>64623.462</v>
      </c>
      <c r="G31" s="585">
        <v>53646.330999999998</v>
      </c>
      <c r="H31" s="585">
        <v>58865.02</v>
      </c>
      <c r="I31" s="585">
        <v>91967.53</v>
      </c>
      <c r="J31" s="585">
        <v>55199.063000000002</v>
      </c>
      <c r="K31" s="585">
        <v>103823.784</v>
      </c>
      <c r="L31" s="585">
        <v>72034.785999999993</v>
      </c>
      <c r="M31" s="559">
        <v>70585.743000000002</v>
      </c>
      <c r="N31" s="416">
        <f t="shared" si="5"/>
        <v>853108.54200000002</v>
      </c>
    </row>
    <row r="32" spans="1:14" ht="14.25" thickBot="1" x14ac:dyDescent="0.3">
      <c r="A32" s="404" t="s">
        <v>351</v>
      </c>
      <c r="B32" s="423">
        <f>SUM(B33:B40)</f>
        <v>34605.226999999999</v>
      </c>
      <c r="C32" s="423">
        <f t="shared" ref="C32:N32" si="6">SUM(C33:C40)</f>
        <v>29148.531000000003</v>
      </c>
      <c r="D32" s="423">
        <f t="shared" si="6"/>
        <v>9588.8589999999986</v>
      </c>
      <c r="E32" s="423">
        <f t="shared" si="6"/>
        <v>19900.572</v>
      </c>
      <c r="F32" s="423">
        <f t="shared" si="6"/>
        <v>36089.508999999998</v>
      </c>
      <c r="G32" s="423">
        <f t="shared" si="6"/>
        <v>36900.972999999998</v>
      </c>
      <c r="H32" s="423">
        <f t="shared" si="6"/>
        <v>56401.716999999997</v>
      </c>
      <c r="I32" s="423">
        <f t="shared" si="6"/>
        <v>22850.368999999999</v>
      </c>
      <c r="J32" s="423">
        <f t="shared" si="6"/>
        <v>31588.813999999998</v>
      </c>
      <c r="K32" s="423">
        <f t="shared" si="6"/>
        <v>22051.945</v>
      </c>
      <c r="L32" s="423">
        <f t="shared" si="6"/>
        <v>26156.566999999999</v>
      </c>
      <c r="M32" s="463">
        <f t="shared" si="6"/>
        <v>29339.825999999997</v>
      </c>
      <c r="N32" s="405">
        <f t="shared" si="6"/>
        <v>354622.90900000004</v>
      </c>
    </row>
    <row r="33" spans="1:14" ht="14.25" x14ac:dyDescent="0.3">
      <c r="A33" s="560" t="s">
        <v>310</v>
      </c>
      <c r="B33" s="585">
        <v>12008.078</v>
      </c>
      <c r="C33" s="586">
        <v>9415.5300000000007</v>
      </c>
      <c r="D33" s="586">
        <v>4438.4629999999997</v>
      </c>
      <c r="E33" s="586">
        <v>2274.6489999999999</v>
      </c>
      <c r="F33" s="586">
        <v>10013.714</v>
      </c>
      <c r="G33" s="586">
        <v>2802.8960000000002</v>
      </c>
      <c r="H33" s="586">
        <v>-1082.5260000000001</v>
      </c>
      <c r="I33" s="586">
        <v>9118.9509999999991</v>
      </c>
      <c r="J33" s="586">
        <v>9598.7669999999998</v>
      </c>
      <c r="K33" s="586">
        <v>10496.978999999999</v>
      </c>
      <c r="L33" s="586">
        <v>9507.8829999999998</v>
      </c>
      <c r="M33" s="587">
        <v>7632.73</v>
      </c>
      <c r="N33" s="414">
        <f t="shared" ref="N33:N40" si="7">SUM(B33:M33)</f>
        <v>86226.114000000001</v>
      </c>
    </row>
    <row r="34" spans="1:14" ht="14.25" x14ac:dyDescent="0.3">
      <c r="A34" s="467" t="s">
        <v>382</v>
      </c>
      <c r="B34" s="551"/>
      <c r="C34" s="552"/>
      <c r="D34" s="552"/>
      <c r="E34" s="552"/>
      <c r="F34" s="552"/>
      <c r="G34" s="552"/>
      <c r="H34" s="552"/>
      <c r="I34" s="552"/>
      <c r="J34" s="552"/>
      <c r="K34" s="552"/>
      <c r="L34" s="552"/>
      <c r="M34" s="553"/>
      <c r="N34" s="415">
        <f t="shared" si="7"/>
        <v>0</v>
      </c>
    </row>
    <row r="35" spans="1:14" ht="14.25" x14ac:dyDescent="0.3">
      <c r="A35" s="467" t="s">
        <v>352</v>
      </c>
      <c r="B35" s="551">
        <v>-703.58500000000004</v>
      </c>
      <c r="C35" s="552">
        <v>-48.506</v>
      </c>
      <c r="D35" s="552">
        <v>1316.7080000000001</v>
      </c>
      <c r="E35" s="552">
        <v>-920.88400000000001</v>
      </c>
      <c r="F35" s="552">
        <v>2264.4899999999998</v>
      </c>
      <c r="G35" s="552"/>
      <c r="H35" s="552"/>
      <c r="I35" s="552"/>
      <c r="J35" s="552"/>
      <c r="K35" s="552">
        <v>1732.1679999999999</v>
      </c>
      <c r="L35" s="552"/>
      <c r="M35" s="553"/>
      <c r="N35" s="415">
        <f t="shared" si="7"/>
        <v>3640.3909999999996</v>
      </c>
    </row>
    <row r="36" spans="1:14" ht="14.25" x14ac:dyDescent="0.3">
      <c r="A36" s="467" t="s">
        <v>353</v>
      </c>
      <c r="B36" s="551"/>
      <c r="C36" s="552"/>
      <c r="D36" s="552"/>
      <c r="E36" s="552"/>
      <c r="F36" s="552"/>
      <c r="G36" s="552"/>
      <c r="H36" s="552"/>
      <c r="I36" s="552"/>
      <c r="J36" s="552"/>
      <c r="K36" s="552"/>
      <c r="L36" s="552"/>
      <c r="M36" s="553"/>
      <c r="N36" s="415">
        <f t="shared" si="7"/>
        <v>0</v>
      </c>
    </row>
    <row r="37" spans="1:14" ht="14.25" x14ac:dyDescent="0.3">
      <c r="A37" s="467" t="s">
        <v>354</v>
      </c>
      <c r="B37" s="551">
        <v>-1952.386</v>
      </c>
      <c r="C37" s="552">
        <v>-3753.5239999999999</v>
      </c>
      <c r="D37" s="552">
        <v>-8657.6139999999996</v>
      </c>
      <c r="E37" s="552">
        <v>-3335.9189999999999</v>
      </c>
      <c r="F37" s="552">
        <v>-8463.8410000000003</v>
      </c>
      <c r="G37" s="552">
        <v>13782.393</v>
      </c>
      <c r="H37" s="552">
        <v>-8613.41</v>
      </c>
      <c r="I37" s="552"/>
      <c r="J37" s="552"/>
      <c r="K37" s="552">
        <v>632.16800000000001</v>
      </c>
      <c r="L37" s="552">
        <v>-351.125</v>
      </c>
      <c r="M37" s="553"/>
      <c r="N37" s="415">
        <f t="shared" si="7"/>
        <v>-20713.257999999998</v>
      </c>
    </row>
    <row r="38" spans="1:14" ht="14.25" x14ac:dyDescent="0.3">
      <c r="A38" s="467" t="s">
        <v>355</v>
      </c>
      <c r="B38" s="551">
        <v>419.19</v>
      </c>
      <c r="C38" s="552">
        <v>6178.8370000000004</v>
      </c>
      <c r="D38" s="552">
        <v>-2592.451</v>
      </c>
      <c r="E38" s="552">
        <v>3204.9479999999999</v>
      </c>
      <c r="F38" s="552">
        <v>42772.716</v>
      </c>
      <c r="G38" s="552">
        <v>10777.853999999999</v>
      </c>
      <c r="H38" s="552">
        <v>45720.243999999999</v>
      </c>
      <c r="I38" s="552">
        <v>317.00799999999998</v>
      </c>
      <c r="J38" s="552"/>
      <c r="K38" s="552">
        <v>3570.7530000000002</v>
      </c>
      <c r="L38" s="552">
        <v>-6956.6090000000004</v>
      </c>
      <c r="M38" s="553">
        <v>4273.7250000000004</v>
      </c>
      <c r="N38" s="415">
        <f t="shared" si="7"/>
        <v>107686.215</v>
      </c>
    </row>
    <row r="39" spans="1:14" ht="14.25" x14ac:dyDescent="0.3">
      <c r="A39" s="467" t="s">
        <v>456</v>
      </c>
      <c r="B39" s="551">
        <v>24834.037</v>
      </c>
      <c r="C39" s="552">
        <v>17356.194</v>
      </c>
      <c r="D39" s="552">
        <v>15085.550999999999</v>
      </c>
      <c r="E39" s="552">
        <v>18755.344000000001</v>
      </c>
      <c r="F39" s="552">
        <v>-10497.496999999999</v>
      </c>
      <c r="G39" s="552">
        <v>9537.9060000000009</v>
      </c>
      <c r="H39" s="552">
        <v>20377.483</v>
      </c>
      <c r="I39" s="552">
        <v>13414.419</v>
      </c>
      <c r="J39" s="552">
        <v>21990.046999999999</v>
      </c>
      <c r="K39" s="552">
        <v>5619.8770000000004</v>
      </c>
      <c r="L39" s="552">
        <v>23957.47</v>
      </c>
      <c r="M39" s="553">
        <v>17844.530999999999</v>
      </c>
      <c r="N39" s="415">
        <f t="shared" si="7"/>
        <v>178275.36199999999</v>
      </c>
    </row>
    <row r="40" spans="1:14" ht="15" thickBot="1" x14ac:dyDescent="0.35">
      <c r="A40" s="584" t="s">
        <v>457</v>
      </c>
      <c r="B40" s="589">
        <v>-0.107</v>
      </c>
      <c r="C40" s="590"/>
      <c r="D40" s="590">
        <v>-1.798</v>
      </c>
      <c r="E40" s="590">
        <v>-77.566000000000003</v>
      </c>
      <c r="F40" s="590">
        <v>-7.2999999999999995E-2</v>
      </c>
      <c r="G40" s="590">
        <v>-7.5999999999999998E-2</v>
      </c>
      <c r="H40" s="590">
        <v>-7.3999999999999996E-2</v>
      </c>
      <c r="I40" s="590">
        <v>-8.9999999999999993E-3</v>
      </c>
      <c r="J40" s="590"/>
      <c r="K40" s="590"/>
      <c r="L40" s="590">
        <v>-1.052</v>
      </c>
      <c r="M40" s="591">
        <v>-411.16</v>
      </c>
      <c r="N40" s="415">
        <f t="shared" si="7"/>
        <v>-491.91500000000002</v>
      </c>
    </row>
    <row r="41" spans="1:14" ht="14.25" thickBot="1" x14ac:dyDescent="0.3">
      <c r="A41" s="404" t="s">
        <v>356</v>
      </c>
      <c r="B41" s="423">
        <f>B42</f>
        <v>758.64</v>
      </c>
      <c r="C41" s="424">
        <f t="shared" ref="C41:N41" si="8">C42</f>
        <v>887.05399999999997</v>
      </c>
      <c r="D41" s="424">
        <f t="shared" si="8"/>
        <v>-271.69600000000003</v>
      </c>
      <c r="E41" s="424">
        <f t="shared" si="8"/>
        <v>1144.595</v>
      </c>
      <c r="F41" s="424">
        <f t="shared" si="8"/>
        <v>375.80900000000003</v>
      </c>
      <c r="G41" s="424">
        <f t="shared" si="8"/>
        <v>1558.9069999999999</v>
      </c>
      <c r="H41" s="424">
        <f t="shared" si="8"/>
        <v>0</v>
      </c>
      <c r="I41" s="424">
        <f t="shared" si="8"/>
        <v>0</v>
      </c>
      <c r="J41" s="424">
        <f t="shared" si="8"/>
        <v>605.798</v>
      </c>
      <c r="K41" s="424">
        <f t="shared" si="8"/>
        <v>498.613</v>
      </c>
      <c r="L41" s="424">
        <f t="shared" si="8"/>
        <v>0</v>
      </c>
      <c r="M41" s="425">
        <f t="shared" si="8"/>
        <v>790.11900000000003</v>
      </c>
      <c r="N41" s="405">
        <f t="shared" si="8"/>
        <v>6347.8389999999999</v>
      </c>
    </row>
    <row r="42" spans="1:14" ht="15" thickBot="1" x14ac:dyDescent="0.35">
      <c r="A42" s="584" t="s">
        <v>357</v>
      </c>
      <c r="B42" s="589">
        <v>758.64</v>
      </c>
      <c r="C42" s="590">
        <v>887.05399999999997</v>
      </c>
      <c r="D42" s="590">
        <v>-271.69600000000003</v>
      </c>
      <c r="E42" s="590">
        <v>1144.595</v>
      </c>
      <c r="F42" s="590">
        <v>375.80900000000003</v>
      </c>
      <c r="G42" s="590">
        <v>1558.9069999999999</v>
      </c>
      <c r="H42" s="590"/>
      <c r="I42" s="590"/>
      <c r="J42" s="590">
        <v>605.798</v>
      </c>
      <c r="K42" s="590">
        <v>498.613</v>
      </c>
      <c r="L42" s="590"/>
      <c r="M42" s="591">
        <v>790.11900000000003</v>
      </c>
      <c r="N42" s="413">
        <f>SUM(B42:M42)</f>
        <v>6347.8389999999999</v>
      </c>
    </row>
    <row r="43" spans="1:14" ht="14.25" thickBot="1" x14ac:dyDescent="0.3">
      <c r="A43" s="404" t="s">
        <v>358</v>
      </c>
      <c r="B43" s="423">
        <f>SUM(B44:B48)</f>
        <v>10085.27</v>
      </c>
      <c r="C43" s="424">
        <f t="shared" ref="C43:N43" si="9">SUM(C44:C48)</f>
        <v>0</v>
      </c>
      <c r="D43" s="424">
        <f t="shared" si="9"/>
        <v>0</v>
      </c>
      <c r="E43" s="424">
        <f t="shared" si="9"/>
        <v>0</v>
      </c>
      <c r="F43" s="424">
        <f t="shared" si="9"/>
        <v>568.86699999999996</v>
      </c>
      <c r="G43" s="424">
        <f t="shared" si="9"/>
        <v>1797.402</v>
      </c>
      <c r="H43" s="424">
        <f t="shared" si="9"/>
        <v>-2757.9180000000001</v>
      </c>
      <c r="I43" s="424">
        <f t="shared" si="9"/>
        <v>-6320.19</v>
      </c>
      <c r="J43" s="424">
        <f t="shared" si="9"/>
        <v>-6282.9120000000003</v>
      </c>
      <c r="K43" s="424">
        <f t="shared" si="9"/>
        <v>0</v>
      </c>
      <c r="L43" s="424">
        <f t="shared" si="9"/>
        <v>0</v>
      </c>
      <c r="M43" s="425">
        <f t="shared" si="9"/>
        <v>-10927.214</v>
      </c>
      <c r="N43" s="405">
        <f t="shared" si="9"/>
        <v>-13836.694999999998</v>
      </c>
    </row>
    <row r="44" spans="1:14" s="403" customFormat="1" ht="14.25" x14ac:dyDescent="0.3">
      <c r="A44" s="560" t="s">
        <v>383</v>
      </c>
      <c r="B44" s="438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40"/>
      <c r="N44" s="414">
        <f>SUM(B44:M44)</f>
        <v>0</v>
      </c>
    </row>
    <row r="45" spans="1:14" ht="14.25" x14ac:dyDescent="0.3">
      <c r="A45" s="467" t="s">
        <v>359</v>
      </c>
      <c r="B45" s="551">
        <v>10085.27</v>
      </c>
      <c r="C45" s="552"/>
      <c r="D45" s="552"/>
      <c r="E45" s="552"/>
      <c r="F45" s="552">
        <v>568.86699999999996</v>
      </c>
      <c r="G45" s="552">
        <v>1797.402</v>
      </c>
      <c r="H45" s="552"/>
      <c r="I45" s="552">
        <v>-6320.19</v>
      </c>
      <c r="J45" s="552">
        <v>-6282.9120000000003</v>
      </c>
      <c r="K45" s="552"/>
      <c r="L45" s="552"/>
      <c r="M45" s="553">
        <v>-10927.214</v>
      </c>
      <c r="N45" s="415">
        <f>SUM(B45:M45)</f>
        <v>-11078.776999999998</v>
      </c>
    </row>
    <row r="46" spans="1:14" ht="14.25" x14ac:dyDescent="0.3">
      <c r="A46" s="467" t="s">
        <v>384</v>
      </c>
      <c r="B46" s="551"/>
      <c r="C46" s="552"/>
      <c r="D46" s="552"/>
      <c r="E46" s="552"/>
      <c r="F46" s="552"/>
      <c r="G46" s="552"/>
      <c r="H46" s="552"/>
      <c r="I46" s="552"/>
      <c r="J46" s="552"/>
      <c r="K46" s="552"/>
      <c r="L46" s="552"/>
      <c r="M46" s="553"/>
      <c r="N46" s="415">
        <f>SUM(B46:M46)</f>
        <v>0</v>
      </c>
    </row>
    <row r="47" spans="1:14" ht="14.25" x14ac:dyDescent="0.3">
      <c r="A47" s="561" t="s">
        <v>360</v>
      </c>
      <c r="B47" s="557"/>
      <c r="C47" s="558"/>
      <c r="D47" s="558"/>
      <c r="E47" s="558"/>
      <c r="F47" s="558"/>
      <c r="G47" s="558"/>
      <c r="H47" s="558">
        <v>-2757.9180000000001</v>
      </c>
      <c r="I47" s="558"/>
      <c r="J47" s="558"/>
      <c r="K47" s="558"/>
      <c r="L47" s="558"/>
      <c r="M47" s="559"/>
      <c r="N47" s="416">
        <f>SUM(B47:M47)</f>
        <v>-2757.9180000000001</v>
      </c>
    </row>
    <row r="48" spans="1:14" ht="15" thickBot="1" x14ac:dyDescent="0.35">
      <c r="A48" s="561" t="s">
        <v>404</v>
      </c>
      <c r="B48" s="557"/>
      <c r="C48" s="558"/>
      <c r="D48" s="558"/>
      <c r="E48" s="558"/>
      <c r="F48" s="558"/>
      <c r="G48" s="558"/>
      <c r="H48" s="558"/>
      <c r="I48" s="558"/>
      <c r="J48" s="558"/>
      <c r="K48" s="558"/>
      <c r="L48" s="558"/>
      <c r="M48" s="559"/>
      <c r="N48" s="416">
        <f>SUM(B48:M48)</f>
        <v>0</v>
      </c>
    </row>
    <row r="49" spans="1:14" ht="14.25" thickBot="1" x14ac:dyDescent="0.3">
      <c r="A49" s="404" t="s">
        <v>361</v>
      </c>
      <c r="B49" s="423">
        <f t="shared" ref="B49:N49" si="10">SUM(B50:B54)</f>
        <v>692.36300000000006</v>
      </c>
      <c r="C49" s="424">
        <f t="shared" si="10"/>
        <v>-999.09799999999996</v>
      </c>
      <c r="D49" s="424">
        <f t="shared" si="10"/>
        <v>-4521.4279999999999</v>
      </c>
      <c r="E49" s="424">
        <f t="shared" si="10"/>
        <v>6367.5649999999996</v>
      </c>
      <c r="F49" s="424">
        <f t="shared" si="10"/>
        <v>1501.4690000000001</v>
      </c>
      <c r="G49" s="424">
        <f t="shared" si="10"/>
        <v>-300.25299999999999</v>
      </c>
      <c r="H49" s="424">
        <f t="shared" si="10"/>
        <v>3113.5319999999997</v>
      </c>
      <c r="I49" s="424">
        <f t="shared" si="10"/>
        <v>1075.347</v>
      </c>
      <c r="J49" s="424">
        <f t="shared" si="10"/>
        <v>11018.88</v>
      </c>
      <c r="K49" s="424">
        <f t="shared" si="10"/>
        <v>3049.2440000000001</v>
      </c>
      <c r="L49" s="424">
        <f t="shared" si="10"/>
        <v>-5813.0880000000006</v>
      </c>
      <c r="M49" s="425">
        <f t="shared" si="10"/>
        <v>-6756.6550000000007</v>
      </c>
      <c r="N49" s="405">
        <f t="shared" si="10"/>
        <v>8427.8780000000006</v>
      </c>
    </row>
    <row r="50" spans="1:14" ht="14.25" x14ac:dyDescent="0.3">
      <c r="A50" s="560" t="s">
        <v>362</v>
      </c>
      <c r="B50" s="585">
        <v>692.36300000000006</v>
      </c>
      <c r="C50" s="586">
        <v>-999.09799999999996</v>
      </c>
      <c r="D50" s="586">
        <v>-83.204999999999998</v>
      </c>
      <c r="E50" s="586">
        <v>182.36600000000001</v>
      </c>
      <c r="F50" s="586">
        <v>1501.4690000000001</v>
      </c>
      <c r="G50" s="586">
        <v>-300.25299999999999</v>
      </c>
      <c r="H50" s="586">
        <v>-1428.3330000000001</v>
      </c>
      <c r="I50" s="586">
        <v>297.875</v>
      </c>
      <c r="J50" s="586">
        <v>166.505</v>
      </c>
      <c r="K50" s="586">
        <v>3049.2440000000001</v>
      </c>
      <c r="L50" s="586">
        <v>-837.41200000000003</v>
      </c>
      <c r="M50" s="587">
        <v>-441.45699999999999</v>
      </c>
      <c r="N50" s="414">
        <f>SUM(B50:M50)</f>
        <v>1800.0640000000008</v>
      </c>
    </row>
    <row r="51" spans="1:14" ht="14.25" x14ac:dyDescent="0.3">
      <c r="A51" s="467" t="s">
        <v>405</v>
      </c>
      <c r="B51" s="551"/>
      <c r="C51" s="552"/>
      <c r="D51" s="552"/>
      <c r="E51" s="552"/>
      <c r="F51" s="552"/>
      <c r="G51" s="552"/>
      <c r="H51" s="552"/>
      <c r="I51" s="552"/>
      <c r="J51" s="552"/>
      <c r="K51" s="552"/>
      <c r="L51" s="552"/>
      <c r="M51" s="553"/>
      <c r="N51" s="415">
        <f>SUM(B51:M51)</f>
        <v>0</v>
      </c>
    </row>
    <row r="52" spans="1:14" ht="14.25" x14ac:dyDescent="0.3">
      <c r="A52" s="467" t="s">
        <v>361</v>
      </c>
      <c r="B52" s="551"/>
      <c r="C52" s="552"/>
      <c r="D52" s="552"/>
      <c r="E52" s="552">
        <v>6185.1989999999996</v>
      </c>
      <c r="F52" s="552"/>
      <c r="G52" s="552"/>
      <c r="H52" s="552">
        <v>4541.8649999999998</v>
      </c>
      <c r="I52" s="552">
        <v>777.47199999999998</v>
      </c>
      <c r="J52" s="552">
        <v>10852.375</v>
      </c>
      <c r="K52" s="552"/>
      <c r="L52" s="552"/>
      <c r="M52" s="553"/>
      <c r="N52" s="415">
        <f>SUM(B52:M52)</f>
        <v>22356.911</v>
      </c>
    </row>
    <row r="53" spans="1:14" ht="14.25" x14ac:dyDescent="0.3">
      <c r="A53" s="467" t="s">
        <v>363</v>
      </c>
      <c r="B53" s="551"/>
      <c r="C53" s="552"/>
      <c r="D53" s="552">
        <v>-4438.223</v>
      </c>
      <c r="E53" s="552"/>
      <c r="F53" s="552"/>
      <c r="G53" s="552"/>
      <c r="H53" s="552"/>
      <c r="I53" s="552"/>
      <c r="J53" s="552"/>
      <c r="K53" s="552"/>
      <c r="L53" s="552">
        <v>-4975.6760000000004</v>
      </c>
      <c r="M53" s="553">
        <v>-6315.1980000000003</v>
      </c>
      <c r="N53" s="415">
        <f>SUM(B53:M53)</f>
        <v>-15729.097000000002</v>
      </c>
    </row>
    <row r="54" spans="1:14" ht="15" thickBot="1" x14ac:dyDescent="0.35">
      <c r="A54" s="561" t="s">
        <v>364</v>
      </c>
      <c r="B54" s="557"/>
      <c r="C54" s="558"/>
      <c r="D54" s="558"/>
      <c r="E54" s="558"/>
      <c r="F54" s="558"/>
      <c r="G54" s="558"/>
      <c r="H54" s="558"/>
      <c r="I54" s="558"/>
      <c r="J54" s="558"/>
      <c r="K54" s="558"/>
      <c r="L54" s="558"/>
      <c r="M54" s="559"/>
      <c r="N54" s="416">
        <f>SUM(B54:M54)</f>
        <v>0</v>
      </c>
    </row>
    <row r="55" spans="1:14" ht="14.25" thickBot="1" x14ac:dyDescent="0.3">
      <c r="A55" s="404" t="s">
        <v>365</v>
      </c>
      <c r="B55" s="423">
        <f>SUM(B56:B68)</f>
        <v>20298.433000000001</v>
      </c>
      <c r="C55" s="424">
        <f t="shared" ref="C55:N55" si="11">SUM(C56:C68)</f>
        <v>19323.925999999999</v>
      </c>
      <c r="D55" s="424">
        <f t="shared" si="11"/>
        <v>77462.702999999994</v>
      </c>
      <c r="E55" s="424">
        <f t="shared" si="11"/>
        <v>64627.112000000001</v>
      </c>
      <c r="F55" s="424">
        <f t="shared" si="11"/>
        <v>6284.84</v>
      </c>
      <c r="G55" s="424">
        <f t="shared" si="11"/>
        <v>17438.923999999999</v>
      </c>
      <c r="H55" s="424">
        <f t="shared" si="11"/>
        <v>14407.876</v>
      </c>
      <c r="I55" s="424">
        <f t="shared" si="11"/>
        <v>12008.79</v>
      </c>
      <c r="J55" s="424">
        <f t="shared" si="11"/>
        <v>15310.007</v>
      </c>
      <c r="K55" s="424">
        <f t="shared" si="11"/>
        <v>19313.638999999999</v>
      </c>
      <c r="L55" s="424">
        <f t="shared" si="11"/>
        <v>21542.618000000002</v>
      </c>
      <c r="M55" s="425">
        <f t="shared" si="11"/>
        <v>12411.927000000001</v>
      </c>
      <c r="N55" s="405">
        <f t="shared" si="11"/>
        <v>300430.79499999998</v>
      </c>
    </row>
    <row r="56" spans="1:14" ht="14.25" x14ac:dyDescent="0.3">
      <c r="A56" s="560" t="s">
        <v>366</v>
      </c>
      <c r="B56" s="585">
        <v>4161.26</v>
      </c>
      <c r="C56" s="586">
        <v>10135.844999999999</v>
      </c>
      <c r="D56" s="586">
        <v>3541.9580000000001</v>
      </c>
      <c r="E56" s="586"/>
      <c r="F56" s="586"/>
      <c r="G56" s="586">
        <v>9517.5280000000002</v>
      </c>
      <c r="H56" s="586">
        <v>-140.47800000000001</v>
      </c>
      <c r="I56" s="586">
        <v>3565.8780000000002</v>
      </c>
      <c r="J56" s="586"/>
      <c r="K56" s="586">
        <v>6868.5609999999997</v>
      </c>
      <c r="L56" s="586">
        <v>2999.1329999999998</v>
      </c>
      <c r="M56" s="587"/>
      <c r="N56" s="414">
        <f>SUM(B56:M56)</f>
        <v>40649.685000000005</v>
      </c>
    </row>
    <row r="57" spans="1:14" ht="14.25" x14ac:dyDescent="0.3">
      <c r="A57" s="467" t="s">
        <v>367</v>
      </c>
      <c r="B57" s="551">
        <v>2855.3530000000001</v>
      </c>
      <c r="C57" s="552">
        <v>-3034.98</v>
      </c>
      <c r="D57" s="552"/>
      <c r="E57" s="552"/>
      <c r="F57" s="552"/>
      <c r="G57" s="552"/>
      <c r="H57" s="552"/>
      <c r="I57" s="552">
        <v>33.121000000000002</v>
      </c>
      <c r="J57" s="552"/>
      <c r="K57" s="552"/>
      <c r="L57" s="552"/>
      <c r="M57" s="553"/>
      <c r="N57" s="415">
        <f t="shared" ref="N57:N68" si="12">SUM(B57:M57)</f>
        <v>-146.50599999999994</v>
      </c>
    </row>
    <row r="58" spans="1:14" ht="14.25" x14ac:dyDescent="0.3">
      <c r="A58" s="467" t="s">
        <v>183</v>
      </c>
      <c r="B58" s="551"/>
      <c r="C58" s="552"/>
      <c r="D58" s="552"/>
      <c r="E58" s="552"/>
      <c r="F58" s="552"/>
      <c r="G58" s="552"/>
      <c r="H58" s="552"/>
      <c r="I58" s="552"/>
      <c r="J58" s="552"/>
      <c r="K58" s="552"/>
      <c r="L58" s="552"/>
      <c r="M58" s="553"/>
      <c r="N58" s="415">
        <f t="shared" si="12"/>
        <v>0</v>
      </c>
    </row>
    <row r="59" spans="1:14" ht="14.25" x14ac:dyDescent="0.3">
      <c r="A59" s="467" t="s">
        <v>385</v>
      </c>
      <c r="B59" s="551"/>
      <c r="C59" s="552"/>
      <c r="D59" s="552"/>
      <c r="E59" s="552"/>
      <c r="F59" s="552"/>
      <c r="G59" s="552"/>
      <c r="H59" s="552"/>
      <c r="I59" s="552"/>
      <c r="J59" s="552"/>
      <c r="K59" s="552"/>
      <c r="L59" s="552"/>
      <c r="M59" s="553"/>
      <c r="N59" s="415">
        <f t="shared" si="12"/>
        <v>0</v>
      </c>
    </row>
    <row r="60" spans="1:14" ht="14.25" x14ac:dyDescent="0.3">
      <c r="A60" s="467" t="s">
        <v>368</v>
      </c>
      <c r="B60" s="551">
        <v>2185.6260000000002</v>
      </c>
      <c r="C60" s="552"/>
      <c r="D60" s="552">
        <v>67920.020999999993</v>
      </c>
      <c r="E60" s="552">
        <v>63348.836000000003</v>
      </c>
      <c r="F60" s="552">
        <v>-4077.3490000000002</v>
      </c>
      <c r="G60" s="552"/>
      <c r="H60" s="552"/>
      <c r="I60" s="552"/>
      <c r="J60" s="552"/>
      <c r="K60" s="552"/>
      <c r="L60" s="552">
        <v>9645.0750000000007</v>
      </c>
      <c r="M60" s="553"/>
      <c r="N60" s="415">
        <f t="shared" si="12"/>
        <v>139022.209</v>
      </c>
    </row>
    <row r="61" spans="1:14" ht="14.25" x14ac:dyDescent="0.3">
      <c r="A61" s="467" t="s">
        <v>369</v>
      </c>
      <c r="B61" s="551"/>
      <c r="C61" s="552"/>
      <c r="D61" s="552"/>
      <c r="E61" s="552"/>
      <c r="F61" s="552"/>
      <c r="G61" s="552"/>
      <c r="H61" s="552">
        <v>2307.3330000000001</v>
      </c>
      <c r="I61" s="552">
        <v>-1802.547</v>
      </c>
      <c r="J61" s="552">
        <v>3585.172</v>
      </c>
      <c r="K61" s="552">
        <v>6.1120000000000001</v>
      </c>
      <c r="L61" s="552">
        <v>-3531.2510000000002</v>
      </c>
      <c r="M61" s="553">
        <v>528.61099999999999</v>
      </c>
      <c r="N61" s="415">
        <f t="shared" si="12"/>
        <v>1093.4299999999994</v>
      </c>
    </row>
    <row r="62" spans="1:14" ht="14.25" x14ac:dyDescent="0.3">
      <c r="A62" s="467" t="s">
        <v>370</v>
      </c>
      <c r="B62" s="551"/>
      <c r="C62" s="552">
        <v>2517.172</v>
      </c>
      <c r="D62" s="552"/>
      <c r="E62" s="552"/>
      <c r="F62" s="552">
        <v>39.466000000000001</v>
      </c>
      <c r="G62" s="552">
        <v>4510.1279999999997</v>
      </c>
      <c r="H62" s="552"/>
      <c r="I62" s="552"/>
      <c r="J62" s="552">
        <v>2842.5329999999999</v>
      </c>
      <c r="K62" s="552">
        <v>278.43700000000001</v>
      </c>
      <c r="L62" s="552"/>
      <c r="M62" s="553">
        <v>1481.5550000000001</v>
      </c>
      <c r="N62" s="415">
        <f t="shared" si="12"/>
        <v>11669.290999999999</v>
      </c>
    </row>
    <row r="63" spans="1:14" ht="14.25" x14ac:dyDescent="0.3">
      <c r="A63" s="467" t="s">
        <v>155</v>
      </c>
      <c r="B63" s="551"/>
      <c r="C63" s="552"/>
      <c r="D63" s="552"/>
      <c r="E63" s="552"/>
      <c r="F63" s="552"/>
      <c r="G63" s="552"/>
      <c r="H63" s="552"/>
      <c r="I63" s="552"/>
      <c r="J63" s="552"/>
      <c r="K63" s="552"/>
      <c r="L63" s="552"/>
      <c r="M63" s="553"/>
      <c r="N63" s="415">
        <f t="shared" si="12"/>
        <v>0</v>
      </c>
    </row>
    <row r="64" spans="1:14" ht="14.25" x14ac:dyDescent="0.3">
      <c r="A64" s="467" t="s">
        <v>371</v>
      </c>
      <c r="B64" s="551"/>
      <c r="C64" s="552"/>
      <c r="D64" s="552"/>
      <c r="E64" s="552"/>
      <c r="F64" s="552"/>
      <c r="G64" s="552"/>
      <c r="H64" s="552">
        <v>5.6550000000000002</v>
      </c>
      <c r="I64" s="552">
        <v>638.73599999999999</v>
      </c>
      <c r="J64" s="552"/>
      <c r="K64" s="552"/>
      <c r="L64" s="552">
        <v>-397.65899999999999</v>
      </c>
      <c r="M64" s="553">
        <v>-1E-3</v>
      </c>
      <c r="N64" s="415">
        <f t="shared" si="12"/>
        <v>246.73099999999997</v>
      </c>
    </row>
    <row r="65" spans="1:14" ht="14.25" x14ac:dyDescent="0.3">
      <c r="A65" s="467" t="s">
        <v>372</v>
      </c>
      <c r="B65" s="551">
        <v>899.947</v>
      </c>
      <c r="C65" s="552"/>
      <c r="D65" s="552">
        <v>593.31100000000004</v>
      </c>
      <c r="E65" s="552">
        <v>543.69000000000005</v>
      </c>
      <c r="F65" s="552"/>
      <c r="G65" s="552"/>
      <c r="H65" s="552">
        <v>623.21600000000001</v>
      </c>
      <c r="I65" s="552"/>
      <c r="J65" s="552"/>
      <c r="K65" s="552"/>
      <c r="L65" s="552">
        <v>4116.9070000000002</v>
      </c>
      <c r="M65" s="553"/>
      <c r="N65" s="415">
        <f t="shared" si="12"/>
        <v>6777.0709999999999</v>
      </c>
    </row>
    <row r="66" spans="1:14" s="8" customFormat="1" ht="14.25" x14ac:dyDescent="0.3">
      <c r="A66" s="467" t="s">
        <v>373</v>
      </c>
      <c r="B66" s="551"/>
      <c r="C66" s="552">
        <v>19.882999999999999</v>
      </c>
      <c r="D66" s="552">
        <v>144.03299999999999</v>
      </c>
      <c r="E66" s="552">
        <v>265.79500000000002</v>
      </c>
      <c r="F66" s="552">
        <v>374.33499999999998</v>
      </c>
      <c r="G66" s="552"/>
      <c r="H66" s="552"/>
      <c r="I66" s="552"/>
      <c r="J66" s="552"/>
      <c r="K66" s="552"/>
      <c r="L66" s="552">
        <v>1308.096</v>
      </c>
      <c r="M66" s="553"/>
      <c r="N66" s="415">
        <f t="shared" si="12"/>
        <v>2112.1419999999998</v>
      </c>
    </row>
    <row r="67" spans="1:14" ht="14.25" x14ac:dyDescent="0.3">
      <c r="A67" s="561" t="s">
        <v>403</v>
      </c>
      <c r="B67" s="557"/>
      <c r="C67" s="558"/>
      <c r="D67" s="558"/>
      <c r="E67" s="558"/>
      <c r="F67" s="558"/>
      <c r="G67" s="558"/>
      <c r="H67" s="558"/>
      <c r="I67" s="558"/>
      <c r="J67" s="558"/>
      <c r="K67" s="558"/>
      <c r="L67" s="558"/>
      <c r="M67" s="559"/>
      <c r="N67" s="415">
        <f t="shared" si="12"/>
        <v>0</v>
      </c>
    </row>
    <row r="68" spans="1:14" ht="15" thickBot="1" x14ac:dyDescent="0.35">
      <c r="A68" s="561" t="s">
        <v>374</v>
      </c>
      <c r="B68" s="557">
        <v>10196.246999999999</v>
      </c>
      <c r="C68" s="558">
        <v>9686.0059999999994</v>
      </c>
      <c r="D68" s="558">
        <v>5263.38</v>
      </c>
      <c r="E68" s="558">
        <v>468.791</v>
      </c>
      <c r="F68" s="558">
        <v>9948.3880000000008</v>
      </c>
      <c r="G68" s="558">
        <v>3411.268</v>
      </c>
      <c r="H68" s="558">
        <v>11612.15</v>
      </c>
      <c r="I68" s="558">
        <v>9573.6020000000008</v>
      </c>
      <c r="J68" s="558">
        <v>8882.3019999999997</v>
      </c>
      <c r="K68" s="558">
        <v>12160.529</v>
      </c>
      <c r="L68" s="558">
        <v>7402.317</v>
      </c>
      <c r="M68" s="559">
        <v>10401.762000000001</v>
      </c>
      <c r="N68" s="416">
        <f t="shared" si="12"/>
        <v>99006.741999999998</v>
      </c>
    </row>
    <row r="69" spans="1:14" ht="14.25" thickBot="1" x14ac:dyDescent="0.3">
      <c r="A69" s="404" t="s">
        <v>375</v>
      </c>
      <c r="B69" s="423">
        <f>SUM(B70:B72)</f>
        <v>1933.364</v>
      </c>
      <c r="C69" s="424">
        <f t="shared" ref="C69:N69" si="13">SUM(C70:C72)</f>
        <v>1735.6770000000001</v>
      </c>
      <c r="D69" s="424">
        <f t="shared" si="13"/>
        <v>0</v>
      </c>
      <c r="E69" s="424">
        <f t="shared" si="13"/>
        <v>2599.6400000000003</v>
      </c>
      <c r="F69" s="424">
        <f t="shared" si="13"/>
        <v>1245.7719999999999</v>
      </c>
      <c r="G69" s="424">
        <f t="shared" si="13"/>
        <v>402.01400000000001</v>
      </c>
      <c r="H69" s="424">
        <f t="shared" si="13"/>
        <v>831.77100000000007</v>
      </c>
      <c r="I69" s="424">
        <f t="shared" si="13"/>
        <v>1317.2280000000001</v>
      </c>
      <c r="J69" s="424">
        <f t="shared" si="13"/>
        <v>1081.8109999999999</v>
      </c>
      <c r="K69" s="424">
        <f t="shared" si="13"/>
        <v>1348.1690000000001</v>
      </c>
      <c r="L69" s="424">
        <f t="shared" si="13"/>
        <v>703.1110000000001</v>
      </c>
      <c r="M69" s="425">
        <f t="shared" si="13"/>
        <v>2073.7049999999999</v>
      </c>
      <c r="N69" s="405">
        <f t="shared" si="13"/>
        <v>15272.261999999999</v>
      </c>
    </row>
    <row r="70" spans="1:14" ht="14.25" x14ac:dyDescent="0.3">
      <c r="A70" s="560" t="s">
        <v>184</v>
      </c>
      <c r="B70" s="585">
        <v>1532.674</v>
      </c>
      <c r="C70" s="586">
        <v>1283.192</v>
      </c>
      <c r="D70" s="586"/>
      <c r="E70" s="586">
        <v>1619.0550000000001</v>
      </c>
      <c r="F70" s="586">
        <v>696.01900000000001</v>
      </c>
      <c r="G70" s="586">
        <v>210.62299999999999</v>
      </c>
      <c r="H70" s="586">
        <v>750.35400000000004</v>
      </c>
      <c r="I70" s="586">
        <v>833.48500000000001</v>
      </c>
      <c r="J70" s="586">
        <v>519.85699999999997</v>
      </c>
      <c r="K70" s="586">
        <v>910.04100000000005</v>
      </c>
      <c r="L70" s="586">
        <v>257.30200000000002</v>
      </c>
      <c r="M70" s="587">
        <v>1599.877</v>
      </c>
      <c r="N70" s="414">
        <f>SUM(B70:M70)</f>
        <v>10212.478999999999</v>
      </c>
    </row>
    <row r="71" spans="1:14" ht="14.25" x14ac:dyDescent="0.3">
      <c r="A71" s="467" t="s">
        <v>376</v>
      </c>
      <c r="B71" s="551"/>
      <c r="C71" s="552"/>
      <c r="D71" s="552"/>
      <c r="E71" s="552"/>
      <c r="F71" s="552"/>
      <c r="G71" s="552"/>
      <c r="H71" s="552"/>
      <c r="I71" s="552"/>
      <c r="J71" s="552"/>
      <c r="K71" s="552"/>
      <c r="L71" s="552"/>
      <c r="M71" s="553"/>
      <c r="N71" s="415">
        <f>SUM(B71:M71)</f>
        <v>0</v>
      </c>
    </row>
    <row r="72" spans="1:14" ht="15" thickBot="1" x14ac:dyDescent="0.35">
      <c r="A72" s="561" t="s">
        <v>377</v>
      </c>
      <c r="B72" s="557">
        <v>400.69</v>
      </c>
      <c r="C72" s="558">
        <v>452.48500000000001</v>
      </c>
      <c r="D72" s="558"/>
      <c r="E72" s="558">
        <v>980.58500000000004</v>
      </c>
      <c r="F72" s="558">
        <v>549.75300000000004</v>
      </c>
      <c r="G72" s="558">
        <v>191.39099999999999</v>
      </c>
      <c r="H72" s="558">
        <v>81.417000000000002</v>
      </c>
      <c r="I72" s="558">
        <v>483.74299999999999</v>
      </c>
      <c r="J72" s="558">
        <v>561.95399999999995</v>
      </c>
      <c r="K72" s="558">
        <v>438.12799999999999</v>
      </c>
      <c r="L72" s="558">
        <v>445.80900000000003</v>
      </c>
      <c r="M72" s="559">
        <v>473.82799999999997</v>
      </c>
      <c r="N72" s="416">
        <f>SUM(B72:M72)</f>
        <v>5059.7829999999994</v>
      </c>
    </row>
    <row r="73" spans="1:14" ht="14.25" thickBot="1" x14ac:dyDescent="0.3">
      <c r="A73" s="404" t="s">
        <v>185</v>
      </c>
      <c r="B73" s="423">
        <f>B74</f>
        <v>-8435.8880000000008</v>
      </c>
      <c r="C73" s="424">
        <f t="shared" ref="C73:N73" si="14">C74</f>
        <v>910.02499999999998</v>
      </c>
      <c r="D73" s="424">
        <f t="shared" si="14"/>
        <v>-14383.084000000001</v>
      </c>
      <c r="E73" s="424">
        <f t="shared" si="14"/>
        <v>1704.2</v>
      </c>
      <c r="F73" s="424">
        <f t="shared" si="14"/>
        <v>0</v>
      </c>
      <c r="G73" s="424">
        <f t="shared" si="14"/>
        <v>-0.86099999999999999</v>
      </c>
      <c r="H73" s="424">
        <f t="shared" si="14"/>
        <v>-1.2190000000000001</v>
      </c>
      <c r="I73" s="424">
        <f t="shared" si="14"/>
        <v>-8.7999999999999995E-2</v>
      </c>
      <c r="J73" s="424">
        <f t="shared" si="14"/>
        <v>0</v>
      </c>
      <c r="K73" s="424">
        <f t="shared" si="14"/>
        <v>0</v>
      </c>
      <c r="L73" s="424">
        <f t="shared" si="14"/>
        <v>-72.760999999999996</v>
      </c>
      <c r="M73" s="425">
        <f t="shared" si="14"/>
        <v>0</v>
      </c>
      <c r="N73" s="405">
        <f t="shared" si="14"/>
        <v>-20279.675999999999</v>
      </c>
    </row>
    <row r="74" spans="1:14" ht="15" thickBot="1" x14ac:dyDescent="0.35">
      <c r="A74" s="584" t="s">
        <v>185</v>
      </c>
      <c r="B74" s="589">
        <v>-8435.8880000000008</v>
      </c>
      <c r="C74" s="590">
        <v>910.02499999999998</v>
      </c>
      <c r="D74" s="590">
        <v>-14383.084000000001</v>
      </c>
      <c r="E74" s="590">
        <v>1704.2</v>
      </c>
      <c r="F74" s="590"/>
      <c r="G74" s="590">
        <v>-0.86099999999999999</v>
      </c>
      <c r="H74" s="590">
        <v>-1.2190000000000001</v>
      </c>
      <c r="I74" s="590">
        <v>-8.7999999999999995E-2</v>
      </c>
      <c r="J74" s="590"/>
      <c r="K74" s="590"/>
      <c r="L74" s="590">
        <v>-72.760999999999996</v>
      </c>
      <c r="M74" s="591"/>
      <c r="N74" s="413">
        <f>SUM(B74:M74)</f>
        <v>-20279.675999999999</v>
      </c>
    </row>
    <row r="75" spans="1:14" ht="14.25" thickBot="1" x14ac:dyDescent="0.3">
      <c r="A75" s="417" t="s">
        <v>15</v>
      </c>
      <c r="B75" s="441">
        <f t="shared" ref="B75:N75" si="15">B73+B69+B55+B49+B43+B41+B32+B23+B20+B11+B5</f>
        <v>497430.38799999998</v>
      </c>
      <c r="C75" s="442">
        <f t="shared" si="15"/>
        <v>447783.67299999995</v>
      </c>
      <c r="D75" s="442">
        <f t="shared" si="15"/>
        <v>422706.39199999999</v>
      </c>
      <c r="E75" s="442">
        <f t="shared" si="15"/>
        <v>318490.82799999998</v>
      </c>
      <c r="F75" s="442">
        <f t="shared" si="15"/>
        <v>327007.66000000003</v>
      </c>
      <c r="G75" s="442">
        <f t="shared" si="15"/>
        <v>408201.09399999998</v>
      </c>
      <c r="H75" s="442">
        <f t="shared" si="15"/>
        <v>464518.96499999997</v>
      </c>
      <c r="I75" s="442">
        <f t="shared" si="15"/>
        <v>422675.10899999994</v>
      </c>
      <c r="J75" s="442">
        <f t="shared" si="15"/>
        <v>448224.54499999998</v>
      </c>
      <c r="K75" s="442">
        <f t="shared" si="15"/>
        <v>489903.04599999997</v>
      </c>
      <c r="L75" s="442">
        <f t="shared" si="15"/>
        <v>337397.19699999999</v>
      </c>
      <c r="M75" s="443">
        <f t="shared" si="15"/>
        <v>396815.92700000003</v>
      </c>
      <c r="N75" s="418">
        <f t="shared" si="15"/>
        <v>4981154.824000001</v>
      </c>
    </row>
  </sheetData>
  <pageMargins left="0.7" right="0.7" top="0.75" bottom="0.75" header="0.3" footer="0.3"/>
  <pageSetup orientation="portrait" r:id="rId1"/>
  <ignoredErrors>
    <ignoredError sqref="N11 N20 N23 N32 N41 N43 N49 N55 N69 N7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59B2D-2643-4506-8FFB-3E4306C757C0}">
  <sheetPr codeName="Hoja9"/>
  <dimension ref="A1:N75"/>
  <sheetViews>
    <sheetView topLeftCell="A45" zoomScaleNormal="100" workbookViewId="0">
      <selection activeCell="M39" sqref="M39"/>
    </sheetView>
  </sheetViews>
  <sheetFormatPr baseColWidth="10" defaultRowHeight="13.5" x14ac:dyDescent="0.25"/>
  <cols>
    <col min="1" max="1" width="38" style="8" customWidth="1"/>
    <col min="2" max="13" width="11.42578125" style="8"/>
    <col min="14" max="14" width="12.85546875" style="8" customWidth="1"/>
    <col min="15" max="16384" width="11.42578125" style="8"/>
  </cols>
  <sheetData>
    <row r="1" spans="1:14" x14ac:dyDescent="0.25">
      <c r="A1" s="549" t="s">
        <v>172</v>
      </c>
    </row>
    <row r="3" spans="1:14" ht="14.25" thickBot="1" x14ac:dyDescent="0.3">
      <c r="A3" s="548" t="s">
        <v>458</v>
      </c>
    </row>
    <row r="4" spans="1:14" ht="14.25" thickBot="1" x14ac:dyDescent="0.3">
      <c r="A4" s="544" t="s">
        <v>386</v>
      </c>
      <c r="B4" s="547" t="s">
        <v>40</v>
      </c>
      <c r="C4" s="546" t="s">
        <v>41</v>
      </c>
      <c r="D4" s="546" t="s">
        <v>42</v>
      </c>
      <c r="E4" s="546" t="s">
        <v>43</v>
      </c>
      <c r="F4" s="546" t="s">
        <v>44</v>
      </c>
      <c r="G4" s="546" t="s">
        <v>45</v>
      </c>
      <c r="H4" s="546" t="s">
        <v>46</v>
      </c>
      <c r="I4" s="546" t="s">
        <v>47</v>
      </c>
      <c r="J4" s="546" t="s">
        <v>48</v>
      </c>
      <c r="K4" s="546" t="s">
        <v>49</v>
      </c>
      <c r="L4" s="546" t="s">
        <v>50</v>
      </c>
      <c r="M4" s="545" t="s">
        <v>51</v>
      </c>
      <c r="N4" s="544" t="s">
        <v>333</v>
      </c>
    </row>
    <row r="5" spans="1:14" ht="14.25" thickBot="1" x14ac:dyDescent="0.3">
      <c r="A5" s="404" t="s">
        <v>23</v>
      </c>
      <c r="B5" s="423">
        <f t="shared" ref="B5:N5" si="0">SUM(B6:B10)</f>
        <v>20925.754000000001</v>
      </c>
      <c r="C5" s="423">
        <f t="shared" si="0"/>
        <v>24843.517</v>
      </c>
      <c r="D5" s="423">
        <f t="shared" si="0"/>
        <v>23692.357</v>
      </c>
      <c r="E5" s="423">
        <f t="shared" si="0"/>
        <v>21372.944000000003</v>
      </c>
      <c r="F5" s="423">
        <f t="shared" si="0"/>
        <v>20828.006000000001</v>
      </c>
      <c r="G5" s="423">
        <f t="shared" si="0"/>
        <v>2543.7269999999999</v>
      </c>
      <c r="H5" s="423">
        <f t="shared" si="0"/>
        <v>2445.819</v>
      </c>
      <c r="I5" s="423">
        <f t="shared" si="0"/>
        <v>7475.5929999999998</v>
      </c>
      <c r="J5" s="423">
        <f t="shared" si="0"/>
        <v>18785.870999999999</v>
      </c>
      <c r="K5" s="423">
        <f t="shared" si="0"/>
        <v>25331.8</v>
      </c>
      <c r="L5" s="423">
        <f t="shared" si="0"/>
        <v>21391.260000000002</v>
      </c>
      <c r="M5" s="463">
        <f t="shared" si="0"/>
        <v>25252.322999999997</v>
      </c>
      <c r="N5" s="405">
        <f t="shared" si="0"/>
        <v>214888.97100000005</v>
      </c>
    </row>
    <row r="6" spans="1:14" ht="14.25" x14ac:dyDescent="0.3">
      <c r="A6" s="406" t="s">
        <v>335</v>
      </c>
      <c r="B6" s="585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7"/>
      <c r="N6" s="409">
        <f>SUM(B6:M6)</f>
        <v>0</v>
      </c>
    </row>
    <row r="7" spans="1:14" s="119" customFormat="1" ht="14.25" x14ac:dyDescent="0.3">
      <c r="A7" s="467" t="s">
        <v>379</v>
      </c>
      <c r="B7" s="551">
        <v>15479.018</v>
      </c>
      <c r="C7" s="552">
        <v>17879.2</v>
      </c>
      <c r="D7" s="552">
        <v>16949.71</v>
      </c>
      <c r="E7" s="552">
        <v>16763.112000000001</v>
      </c>
      <c r="F7" s="552">
        <v>16041.85</v>
      </c>
      <c r="G7" s="552">
        <v>1342.1669999999999</v>
      </c>
      <c r="H7" s="552">
        <v>706.96400000000006</v>
      </c>
      <c r="I7" s="552">
        <v>5769.2979999999998</v>
      </c>
      <c r="J7" s="552">
        <v>12672.175999999999</v>
      </c>
      <c r="K7" s="552">
        <v>16638.5</v>
      </c>
      <c r="L7" s="552">
        <v>14836.064</v>
      </c>
      <c r="M7" s="553">
        <v>18367.547999999999</v>
      </c>
      <c r="N7" s="415">
        <f>SUM(B7:M7)</f>
        <v>153445.60700000005</v>
      </c>
    </row>
    <row r="8" spans="1:14" s="119" customFormat="1" ht="14.25" x14ac:dyDescent="0.3">
      <c r="A8" s="467" t="s">
        <v>387</v>
      </c>
      <c r="B8" s="551"/>
      <c r="C8" s="552"/>
      <c r="D8" s="552"/>
      <c r="E8" s="552"/>
      <c r="F8" s="552"/>
      <c r="G8" s="552"/>
      <c r="H8" s="552">
        <v>-706.96400000000006</v>
      </c>
      <c r="I8" s="552">
        <v>-1694.8520000000001</v>
      </c>
      <c r="J8" s="552"/>
      <c r="K8" s="552"/>
      <c r="L8" s="552"/>
      <c r="M8" s="553"/>
      <c r="N8" s="415">
        <f>SUM(B8:M8)</f>
        <v>-2401.8160000000003</v>
      </c>
    </row>
    <row r="9" spans="1:14" s="119" customFormat="1" ht="14.25" x14ac:dyDescent="0.3">
      <c r="A9" s="467" t="s">
        <v>336</v>
      </c>
      <c r="B9" s="551">
        <v>5446.7359999999999</v>
      </c>
      <c r="C9" s="552">
        <v>6964.317</v>
      </c>
      <c r="D9" s="552">
        <v>6742.6469999999999</v>
      </c>
      <c r="E9" s="552">
        <v>4609.8320000000003</v>
      </c>
      <c r="F9" s="552">
        <v>4786.1559999999999</v>
      </c>
      <c r="G9" s="552">
        <v>1201.56</v>
      </c>
      <c r="H9" s="552">
        <v>2884.402</v>
      </c>
      <c r="I9" s="552">
        <v>4974.91</v>
      </c>
      <c r="J9" s="552">
        <v>6113.6949999999997</v>
      </c>
      <c r="K9" s="552">
        <v>8693.2999999999993</v>
      </c>
      <c r="L9" s="552">
        <v>6555.1959999999999</v>
      </c>
      <c r="M9" s="553">
        <v>6884.7749999999996</v>
      </c>
      <c r="N9" s="415">
        <f>SUM(B9:M9)</f>
        <v>65857.525999999983</v>
      </c>
    </row>
    <row r="10" spans="1:14" s="119" customFormat="1" ht="15" thickBot="1" x14ac:dyDescent="0.35">
      <c r="A10" s="561" t="s">
        <v>337</v>
      </c>
      <c r="B10" s="557"/>
      <c r="C10" s="558"/>
      <c r="D10" s="558"/>
      <c r="E10" s="558"/>
      <c r="F10" s="558"/>
      <c r="G10" s="558"/>
      <c r="H10" s="558">
        <v>-438.58300000000003</v>
      </c>
      <c r="I10" s="558">
        <v>-1573.7629999999999</v>
      </c>
      <c r="J10" s="558"/>
      <c r="K10" s="558"/>
      <c r="L10" s="558"/>
      <c r="M10" s="559"/>
      <c r="N10" s="415">
        <f>SUM(B10:M10)</f>
        <v>-2012.346</v>
      </c>
    </row>
    <row r="11" spans="1:14" ht="14.25" thickBot="1" x14ac:dyDescent="0.3">
      <c r="A11" s="404" t="s">
        <v>338</v>
      </c>
      <c r="B11" s="423">
        <f>SUM(B12:B19)</f>
        <v>132909.973</v>
      </c>
      <c r="C11" s="423">
        <f t="shared" ref="C11:N11" si="1">SUM(C12:C19)</f>
        <v>138829.924</v>
      </c>
      <c r="D11" s="423">
        <f t="shared" si="1"/>
        <v>166930.77600000001</v>
      </c>
      <c r="E11" s="423">
        <f t="shared" si="1"/>
        <v>117897.14899999999</v>
      </c>
      <c r="F11" s="423">
        <f t="shared" si="1"/>
        <v>105907.011</v>
      </c>
      <c r="G11" s="423">
        <f t="shared" si="1"/>
        <v>18360</v>
      </c>
      <c r="H11" s="423">
        <f t="shared" si="1"/>
        <v>757.88999999999942</v>
      </c>
      <c r="I11" s="423">
        <f t="shared" si="1"/>
        <v>38041.817000000003</v>
      </c>
      <c r="J11" s="423">
        <f t="shared" si="1"/>
        <v>134993.84700000001</v>
      </c>
      <c r="K11" s="423">
        <f t="shared" si="1"/>
        <v>167089.40000000002</v>
      </c>
      <c r="L11" s="423">
        <f t="shared" si="1"/>
        <v>161695.62700000001</v>
      </c>
      <c r="M11" s="463">
        <f t="shared" si="1"/>
        <v>162396.31599999999</v>
      </c>
      <c r="N11" s="405">
        <f t="shared" si="1"/>
        <v>1345809.73</v>
      </c>
    </row>
    <row r="12" spans="1:14" ht="14.25" x14ac:dyDescent="0.3">
      <c r="A12" s="406" t="s">
        <v>339</v>
      </c>
      <c r="B12" s="585"/>
      <c r="C12" s="586"/>
      <c r="D12" s="586"/>
      <c r="E12" s="586"/>
      <c r="F12" s="586"/>
      <c r="G12" s="586"/>
      <c r="H12" s="586"/>
      <c r="I12" s="586"/>
      <c r="J12" s="586"/>
      <c r="K12" s="586"/>
      <c r="L12" s="586"/>
      <c r="M12" s="587"/>
      <c r="N12" s="407">
        <f t="shared" ref="N12:N19" si="2">SUM(B12:M12)</f>
        <v>0</v>
      </c>
    </row>
    <row r="13" spans="1:14" ht="14.25" x14ac:dyDescent="0.3">
      <c r="A13" s="406" t="s">
        <v>396</v>
      </c>
      <c r="B13" s="585"/>
      <c r="C13" s="586"/>
      <c r="D13" s="586"/>
      <c r="E13" s="586"/>
      <c r="F13" s="586"/>
      <c r="G13" s="586"/>
      <c r="H13" s="586"/>
      <c r="I13" s="586"/>
      <c r="J13" s="586"/>
      <c r="K13" s="586"/>
      <c r="L13" s="586"/>
      <c r="M13" s="587"/>
      <c r="N13" s="407">
        <f t="shared" si="2"/>
        <v>0</v>
      </c>
    </row>
    <row r="14" spans="1:14" s="119" customFormat="1" ht="14.25" x14ac:dyDescent="0.3">
      <c r="A14" s="467" t="s">
        <v>340</v>
      </c>
      <c r="B14" s="551"/>
      <c r="C14" s="552"/>
      <c r="D14" s="552"/>
      <c r="E14" s="552"/>
      <c r="F14" s="552"/>
      <c r="G14" s="552"/>
      <c r="H14" s="552"/>
      <c r="I14" s="552"/>
      <c r="J14" s="552"/>
      <c r="K14" s="552"/>
      <c r="L14" s="552"/>
      <c r="M14" s="553"/>
      <c r="N14" s="414">
        <f t="shared" si="2"/>
        <v>0</v>
      </c>
    </row>
    <row r="15" spans="1:14" s="119" customFormat="1" ht="14.25" x14ac:dyDescent="0.3">
      <c r="A15" s="467" t="s">
        <v>341</v>
      </c>
      <c r="B15" s="551"/>
      <c r="C15" s="552"/>
      <c r="D15" s="552"/>
      <c r="E15" s="552"/>
      <c r="F15" s="552"/>
      <c r="G15" s="552"/>
      <c r="H15" s="552"/>
      <c r="I15" s="552"/>
      <c r="J15" s="552"/>
      <c r="K15" s="552"/>
      <c r="L15" s="552"/>
      <c r="M15" s="553"/>
      <c r="N15" s="414">
        <f t="shared" si="2"/>
        <v>0</v>
      </c>
    </row>
    <row r="16" spans="1:14" s="119" customFormat="1" ht="14.25" x14ac:dyDescent="0.3">
      <c r="A16" s="467" t="s">
        <v>342</v>
      </c>
      <c r="B16" s="551">
        <v>106014.845</v>
      </c>
      <c r="C16" s="552">
        <v>108312.899</v>
      </c>
      <c r="D16" s="552">
        <v>111804.442</v>
      </c>
      <c r="E16" s="552">
        <v>89053.9</v>
      </c>
      <c r="F16" s="552">
        <v>71367.785999999993</v>
      </c>
      <c r="G16" s="552">
        <v>7052.4170000000004</v>
      </c>
      <c r="H16" s="552">
        <v>-4565.6090000000004</v>
      </c>
      <c r="I16" s="552">
        <v>23058.812000000002</v>
      </c>
      <c r="J16" s="552">
        <v>98919.248999999996</v>
      </c>
      <c r="K16" s="552">
        <v>120234.1</v>
      </c>
      <c r="L16" s="552">
        <v>114192.99800000001</v>
      </c>
      <c r="M16" s="553">
        <v>119646.961</v>
      </c>
      <c r="N16" s="414">
        <f t="shared" si="2"/>
        <v>965092.79999999993</v>
      </c>
    </row>
    <row r="17" spans="1:14" s="119" customFormat="1" ht="14.25" x14ac:dyDescent="0.3">
      <c r="A17" s="467" t="s">
        <v>343</v>
      </c>
      <c r="B17" s="551"/>
      <c r="C17" s="552"/>
      <c r="D17" s="552"/>
      <c r="E17" s="552"/>
      <c r="F17" s="552"/>
      <c r="G17" s="552"/>
      <c r="H17" s="552"/>
      <c r="I17" s="552"/>
      <c r="J17" s="552"/>
      <c r="K17" s="552"/>
      <c r="L17" s="552"/>
      <c r="M17" s="553"/>
      <c r="N17" s="414">
        <f t="shared" si="2"/>
        <v>0</v>
      </c>
    </row>
    <row r="18" spans="1:14" s="119" customFormat="1" ht="14.25" x14ac:dyDescent="0.3">
      <c r="A18" s="467" t="s">
        <v>344</v>
      </c>
      <c r="B18" s="551">
        <v>37088.661</v>
      </c>
      <c r="C18" s="552">
        <v>30517.025000000001</v>
      </c>
      <c r="D18" s="552">
        <v>55126.334000000003</v>
      </c>
      <c r="E18" s="552">
        <v>28843.249</v>
      </c>
      <c r="F18" s="552">
        <v>34539.224999999999</v>
      </c>
      <c r="G18" s="552">
        <v>11307.583000000001</v>
      </c>
      <c r="H18" s="552">
        <v>5323.4989999999998</v>
      </c>
      <c r="I18" s="552">
        <v>14983.004999999999</v>
      </c>
      <c r="J18" s="552">
        <v>36074.597999999998</v>
      </c>
      <c r="K18" s="552">
        <v>46855.3</v>
      </c>
      <c r="L18" s="552">
        <v>47502.629000000001</v>
      </c>
      <c r="M18" s="553">
        <v>42749.355000000003</v>
      </c>
      <c r="N18" s="414">
        <f t="shared" si="2"/>
        <v>390910.46300000005</v>
      </c>
    </row>
    <row r="19" spans="1:14" ht="15" thickBot="1" x14ac:dyDescent="0.35">
      <c r="A19" s="412" t="s">
        <v>455</v>
      </c>
      <c r="B19" s="589">
        <v>-10193.532999999999</v>
      </c>
      <c r="C19" s="589"/>
      <c r="D19" s="589"/>
      <c r="E19" s="589"/>
      <c r="F19" s="589"/>
      <c r="G19" s="589"/>
      <c r="H19" s="589"/>
      <c r="I19" s="589"/>
      <c r="J19" s="589"/>
      <c r="K19" s="589"/>
      <c r="L19" s="589"/>
      <c r="M19" s="593"/>
      <c r="N19" s="407">
        <f t="shared" si="2"/>
        <v>-10193.532999999999</v>
      </c>
    </row>
    <row r="20" spans="1:14" ht="14.25" thickBot="1" x14ac:dyDescent="0.3">
      <c r="A20" s="404" t="s">
        <v>24</v>
      </c>
      <c r="B20" s="423">
        <f t="shared" ref="B20:N20" si="3">SUM(B21:B22)</f>
        <v>25275.384999999998</v>
      </c>
      <c r="C20" s="423">
        <f t="shared" si="3"/>
        <v>44396.264999999999</v>
      </c>
      <c r="D20" s="423">
        <f t="shared" si="3"/>
        <v>34673.809000000001</v>
      </c>
      <c r="E20" s="423">
        <f t="shared" si="3"/>
        <v>20661.415000000001</v>
      </c>
      <c r="F20" s="423">
        <f t="shared" si="3"/>
        <v>16432.22</v>
      </c>
      <c r="G20" s="423">
        <f t="shared" si="3"/>
        <v>2110.989</v>
      </c>
      <c r="H20" s="423">
        <f t="shared" si="3"/>
        <v>-652.8070000000007</v>
      </c>
      <c r="I20" s="423">
        <f t="shared" si="3"/>
        <v>7318.7650000000003</v>
      </c>
      <c r="J20" s="423">
        <f t="shared" si="3"/>
        <v>17562.246999999999</v>
      </c>
      <c r="K20" s="423">
        <f t="shared" si="3"/>
        <v>32026.799999999999</v>
      </c>
      <c r="L20" s="423">
        <f t="shared" si="3"/>
        <v>39718.093000000001</v>
      </c>
      <c r="M20" s="463">
        <f t="shared" si="3"/>
        <v>35061.631999999998</v>
      </c>
      <c r="N20" s="405">
        <f t="shared" si="3"/>
        <v>274584.81299999997</v>
      </c>
    </row>
    <row r="21" spans="1:14" s="119" customFormat="1" ht="14.25" x14ac:dyDescent="0.3">
      <c r="A21" s="560" t="s">
        <v>345</v>
      </c>
      <c r="B21" s="585">
        <v>25029.031999999999</v>
      </c>
      <c r="C21" s="586">
        <v>43248.392</v>
      </c>
      <c r="D21" s="586">
        <v>29844.93</v>
      </c>
      <c r="E21" s="586">
        <v>7809.9049999999997</v>
      </c>
      <c r="F21" s="586">
        <v>-1321.2449999999999</v>
      </c>
      <c r="G21" s="586">
        <v>-14.36</v>
      </c>
      <c r="H21" s="586">
        <v>-4802.1580000000004</v>
      </c>
      <c r="I21" s="586">
        <v>689.53200000000004</v>
      </c>
      <c r="J21" s="586">
        <v>14974.272000000001</v>
      </c>
      <c r="K21" s="586">
        <v>31788.6</v>
      </c>
      <c r="L21" s="586">
        <v>33827.264999999999</v>
      </c>
      <c r="M21" s="587">
        <v>37752.625</v>
      </c>
      <c r="N21" s="414">
        <f>SUM(B21:M21)</f>
        <v>218826.78999999998</v>
      </c>
    </row>
    <row r="22" spans="1:14" s="119" customFormat="1" ht="15" thickBot="1" x14ac:dyDescent="0.35">
      <c r="A22" s="561" t="s">
        <v>346</v>
      </c>
      <c r="B22" s="557">
        <v>246.35300000000001</v>
      </c>
      <c r="C22" s="558">
        <v>1147.873</v>
      </c>
      <c r="D22" s="558">
        <v>4828.8789999999999</v>
      </c>
      <c r="E22" s="558">
        <v>12851.51</v>
      </c>
      <c r="F22" s="558">
        <v>17753.465</v>
      </c>
      <c r="G22" s="558">
        <v>2125.3490000000002</v>
      </c>
      <c r="H22" s="558">
        <v>4149.3509999999997</v>
      </c>
      <c r="I22" s="558">
        <v>6629.2330000000002</v>
      </c>
      <c r="J22" s="558">
        <v>2587.9749999999999</v>
      </c>
      <c r="K22" s="558">
        <v>238.2</v>
      </c>
      <c r="L22" s="558">
        <v>5890.8280000000004</v>
      </c>
      <c r="M22" s="559">
        <v>-2690.9929999999999</v>
      </c>
      <c r="N22" s="416">
        <f>SUM(B22:M22)</f>
        <v>55758.023000000001</v>
      </c>
    </row>
    <row r="23" spans="1:14" ht="14.25" thickBot="1" x14ac:dyDescent="0.3">
      <c r="A23" s="404" t="s">
        <v>347</v>
      </c>
      <c r="B23" s="423">
        <f t="shared" ref="B23:N23" si="4">SUM(B24:B31)</f>
        <v>128424.80899999996</v>
      </c>
      <c r="C23" s="423">
        <f t="shared" si="4"/>
        <v>146250.52999999997</v>
      </c>
      <c r="D23" s="423">
        <f t="shared" si="4"/>
        <v>159153.26099999997</v>
      </c>
      <c r="E23" s="423">
        <f t="shared" si="4"/>
        <v>127652.459</v>
      </c>
      <c r="F23" s="423">
        <f t="shared" si="4"/>
        <v>108426.31700000001</v>
      </c>
      <c r="G23" s="423">
        <f t="shared" si="4"/>
        <v>7925.1460000000079</v>
      </c>
      <c r="H23" s="423">
        <f t="shared" si="4"/>
        <v>-2800.4770000000135</v>
      </c>
      <c r="I23" s="423">
        <f t="shared" si="4"/>
        <v>37297.167999999976</v>
      </c>
      <c r="J23" s="423">
        <f t="shared" si="4"/>
        <v>150729.17600000001</v>
      </c>
      <c r="K23" s="423">
        <f t="shared" si="4"/>
        <v>195504.1</v>
      </c>
      <c r="L23" s="423">
        <f t="shared" si="4"/>
        <v>174797.95500000002</v>
      </c>
      <c r="M23" s="463">
        <f t="shared" si="4"/>
        <v>180199.18899999998</v>
      </c>
      <c r="N23" s="405">
        <f t="shared" si="4"/>
        <v>1413559.6330000004</v>
      </c>
    </row>
    <row r="24" spans="1:14" s="119" customFormat="1" ht="14.25" x14ac:dyDescent="0.3">
      <c r="A24" s="560" t="s">
        <v>380</v>
      </c>
      <c r="B24" s="551">
        <v>188.23500000000001</v>
      </c>
      <c r="C24" s="551">
        <v>2827.8620000000001</v>
      </c>
      <c r="D24" s="551">
        <v>-137.79499999999999</v>
      </c>
      <c r="E24" s="551">
        <v>6529.57</v>
      </c>
      <c r="F24" s="551">
        <v>7870.4449999999997</v>
      </c>
      <c r="G24" s="551"/>
      <c r="H24" s="551">
        <v>-184.24</v>
      </c>
      <c r="I24" s="551">
        <v>-1618.905</v>
      </c>
      <c r="J24" s="551">
        <v>4096.058</v>
      </c>
      <c r="K24" s="551">
        <v>-1156.9000000000001</v>
      </c>
      <c r="L24" s="551">
        <v>2699.9319999999998</v>
      </c>
      <c r="M24" s="592">
        <v>-2601.8090000000002</v>
      </c>
      <c r="N24" s="414">
        <f t="shared" ref="N24:N31" si="5">SUM(B24:M24)</f>
        <v>18512.452999999994</v>
      </c>
    </row>
    <row r="25" spans="1:14" s="119" customFormat="1" ht="14.25" x14ac:dyDescent="0.3">
      <c r="A25" s="560" t="s">
        <v>397</v>
      </c>
      <c r="B25" s="554"/>
      <c r="C25" s="555"/>
      <c r="D25" s="555"/>
      <c r="E25" s="555"/>
      <c r="F25" s="555"/>
      <c r="G25" s="555"/>
      <c r="H25" s="555"/>
      <c r="I25" s="555"/>
      <c r="J25" s="555"/>
      <c r="K25" s="555"/>
      <c r="L25" s="555"/>
      <c r="M25" s="556"/>
      <c r="N25" s="414">
        <f t="shared" si="5"/>
        <v>0</v>
      </c>
    </row>
    <row r="26" spans="1:14" s="119" customFormat="1" ht="14.25" x14ac:dyDescent="0.3">
      <c r="A26" s="467" t="s">
        <v>309</v>
      </c>
      <c r="B26" s="551">
        <v>179873.49799999999</v>
      </c>
      <c r="C26" s="552">
        <v>207007.71</v>
      </c>
      <c r="D26" s="552">
        <v>211245.723</v>
      </c>
      <c r="E26" s="552">
        <v>160550.93100000001</v>
      </c>
      <c r="F26" s="552">
        <v>211664.55300000001</v>
      </c>
      <c r="G26" s="552">
        <v>86532.857000000004</v>
      </c>
      <c r="H26" s="552">
        <v>221116.503</v>
      </c>
      <c r="I26" s="552">
        <v>192043.859</v>
      </c>
      <c r="J26" s="552">
        <v>151021.40900000001</v>
      </c>
      <c r="K26" s="552">
        <v>243905.2</v>
      </c>
      <c r="L26" s="552">
        <v>223021.951</v>
      </c>
      <c r="M26" s="553">
        <v>206181.17600000001</v>
      </c>
      <c r="N26" s="414">
        <f t="shared" si="5"/>
        <v>2294165.37</v>
      </c>
    </row>
    <row r="27" spans="1:14" s="119" customFormat="1" ht="14.25" x14ac:dyDescent="0.3">
      <c r="A27" s="467" t="s">
        <v>348</v>
      </c>
      <c r="B27" s="551">
        <v>7802.759</v>
      </c>
      <c r="C27" s="552">
        <v>2981.2579999999998</v>
      </c>
      <c r="D27" s="552"/>
      <c r="E27" s="552"/>
      <c r="F27" s="552"/>
      <c r="G27" s="552">
        <v>2487.6370000000002</v>
      </c>
      <c r="H27" s="552">
        <v>-3.8690000000000002</v>
      </c>
      <c r="I27" s="552">
        <v>6000.3270000000002</v>
      </c>
      <c r="J27" s="552"/>
      <c r="K27" s="552">
        <v>2724.8</v>
      </c>
      <c r="L27" s="552">
        <v>5018.884</v>
      </c>
      <c r="M27" s="553">
        <v>250.191</v>
      </c>
      <c r="N27" s="414">
        <f t="shared" si="5"/>
        <v>27261.987000000001</v>
      </c>
    </row>
    <row r="28" spans="1:14" s="119" customFormat="1" ht="14.25" x14ac:dyDescent="0.3">
      <c r="A28" s="467" t="s">
        <v>349</v>
      </c>
      <c r="B28" s="551">
        <v>1599.2860000000001</v>
      </c>
      <c r="C28" s="552"/>
      <c r="D28" s="552">
        <v>814.14200000000005</v>
      </c>
      <c r="E28" s="552">
        <v>889.83</v>
      </c>
      <c r="F28" s="552">
        <v>1061.2560000000001</v>
      </c>
      <c r="G28" s="552">
        <v>1335.721</v>
      </c>
      <c r="H28" s="552">
        <v>4456.2879999999996</v>
      </c>
      <c r="I28" s="552">
        <v>896.976</v>
      </c>
      <c r="J28" s="552">
        <v>2289.116</v>
      </c>
      <c r="K28" s="552"/>
      <c r="L28" s="552">
        <v>1010.931</v>
      </c>
      <c r="M28" s="553">
        <v>1679.954</v>
      </c>
      <c r="N28" s="414">
        <f t="shared" si="5"/>
        <v>16033.500000000002</v>
      </c>
    </row>
    <row r="29" spans="1:14" s="119" customFormat="1" ht="14.25" x14ac:dyDescent="0.3">
      <c r="A29" s="467" t="s">
        <v>381</v>
      </c>
      <c r="B29" s="551"/>
      <c r="C29" s="552"/>
      <c r="D29" s="552"/>
      <c r="E29" s="552"/>
      <c r="F29" s="552"/>
      <c r="G29" s="552"/>
      <c r="H29" s="552"/>
      <c r="I29" s="552"/>
      <c r="J29" s="552"/>
      <c r="K29" s="552"/>
      <c r="L29" s="552"/>
      <c r="M29" s="553"/>
      <c r="N29" s="414">
        <f t="shared" si="5"/>
        <v>0</v>
      </c>
    </row>
    <row r="30" spans="1:14" s="119" customFormat="1" ht="14.25" x14ac:dyDescent="0.3">
      <c r="A30" s="467" t="s">
        <v>308</v>
      </c>
      <c r="B30" s="551">
        <v>-61038.968999999997</v>
      </c>
      <c r="C30" s="552">
        <v>-66566.3</v>
      </c>
      <c r="D30" s="552">
        <v>-52768.809000000001</v>
      </c>
      <c r="E30" s="552">
        <v>-40317.872000000003</v>
      </c>
      <c r="F30" s="552">
        <v>-112169.93700000001</v>
      </c>
      <c r="G30" s="552">
        <v>-82431.069000000003</v>
      </c>
      <c r="H30" s="552">
        <v>-228185.15900000001</v>
      </c>
      <c r="I30" s="552">
        <v>-160025.08900000001</v>
      </c>
      <c r="J30" s="552">
        <v>-6677.4070000000002</v>
      </c>
      <c r="K30" s="552">
        <v>-49969</v>
      </c>
      <c r="L30" s="552">
        <v>-56953.743000000002</v>
      </c>
      <c r="M30" s="553">
        <v>-25310.323</v>
      </c>
      <c r="N30" s="414">
        <f t="shared" si="5"/>
        <v>-942413.67700000003</v>
      </c>
    </row>
    <row r="31" spans="1:14" ht="15" thickBot="1" x14ac:dyDescent="0.35">
      <c r="A31" s="410" t="s">
        <v>350</v>
      </c>
      <c r="B31" s="557"/>
      <c r="C31" s="558"/>
      <c r="D31" s="558"/>
      <c r="E31" s="558"/>
      <c r="F31" s="558"/>
      <c r="G31" s="558"/>
      <c r="H31" s="558"/>
      <c r="I31" s="558"/>
      <c r="J31" s="558"/>
      <c r="K31" s="558"/>
      <c r="L31" s="558"/>
      <c r="M31" s="559"/>
      <c r="N31" s="407">
        <f t="shared" si="5"/>
        <v>0</v>
      </c>
    </row>
    <row r="32" spans="1:14" ht="14.25" thickBot="1" x14ac:dyDescent="0.3">
      <c r="A32" s="404" t="s">
        <v>351</v>
      </c>
      <c r="B32" s="423">
        <f>SUM(B33:B40)</f>
        <v>88364.197</v>
      </c>
      <c r="C32" s="423">
        <f t="shared" ref="C32:N32" si="6">SUM(C33:C40)</f>
        <v>79562.413</v>
      </c>
      <c r="D32" s="423">
        <f t="shared" si="6"/>
        <v>85661.065000000002</v>
      </c>
      <c r="E32" s="423">
        <f t="shared" si="6"/>
        <v>52676.312000000005</v>
      </c>
      <c r="F32" s="423">
        <f t="shared" si="6"/>
        <v>28142.087999999996</v>
      </c>
      <c r="G32" s="423">
        <f t="shared" si="6"/>
        <v>11998.334000000001</v>
      </c>
      <c r="H32" s="423">
        <f t="shared" si="6"/>
        <v>7704.2619999999997</v>
      </c>
      <c r="I32" s="423">
        <f t="shared" si="6"/>
        <v>35417.047999999995</v>
      </c>
      <c r="J32" s="423">
        <f t="shared" si="6"/>
        <v>49954.300999999999</v>
      </c>
      <c r="K32" s="423">
        <f t="shared" si="6"/>
        <v>82382.7</v>
      </c>
      <c r="L32" s="423">
        <f t="shared" si="6"/>
        <v>77464.445999999996</v>
      </c>
      <c r="M32" s="463">
        <f t="shared" si="6"/>
        <v>95410.72</v>
      </c>
      <c r="N32" s="405">
        <f t="shared" si="6"/>
        <v>694737.88600000017</v>
      </c>
    </row>
    <row r="33" spans="1:14" s="119" customFormat="1" ht="14.25" x14ac:dyDescent="0.3">
      <c r="A33" s="560" t="s">
        <v>310</v>
      </c>
      <c r="B33" s="585">
        <v>-1823.539</v>
      </c>
      <c r="C33" s="586"/>
      <c r="D33" s="586"/>
      <c r="E33" s="586"/>
      <c r="F33" s="586">
        <v>2.911</v>
      </c>
      <c r="G33" s="586"/>
      <c r="H33" s="586"/>
      <c r="I33" s="586">
        <v>4190.8580000000002</v>
      </c>
      <c r="J33" s="586">
        <v>-148.23699999999999</v>
      </c>
      <c r="K33" s="586"/>
      <c r="L33" s="586"/>
      <c r="M33" s="587"/>
      <c r="N33" s="414">
        <f t="shared" ref="N33:N38" si="7">SUM(B33:M33)</f>
        <v>2221.9930000000004</v>
      </c>
    </row>
    <row r="34" spans="1:14" s="119" customFormat="1" ht="14.25" x14ac:dyDescent="0.3">
      <c r="A34" s="467" t="s">
        <v>382</v>
      </c>
      <c r="B34" s="551"/>
      <c r="C34" s="552"/>
      <c r="D34" s="552"/>
      <c r="E34" s="552"/>
      <c r="F34" s="552"/>
      <c r="G34" s="552"/>
      <c r="H34" s="552"/>
      <c r="I34" s="552"/>
      <c r="J34" s="552"/>
      <c r="K34" s="552"/>
      <c r="L34" s="552"/>
      <c r="M34" s="553"/>
      <c r="N34" s="414">
        <f t="shared" si="7"/>
        <v>0</v>
      </c>
    </row>
    <row r="35" spans="1:14" s="119" customFormat="1" ht="14.25" x14ac:dyDescent="0.3">
      <c r="A35" s="467" t="s">
        <v>352</v>
      </c>
      <c r="B35" s="551"/>
      <c r="C35" s="552"/>
      <c r="D35" s="552"/>
      <c r="E35" s="552"/>
      <c r="F35" s="552"/>
      <c r="G35" s="552"/>
      <c r="H35" s="552"/>
      <c r="I35" s="552"/>
      <c r="J35" s="552"/>
      <c r="K35" s="552"/>
      <c r="L35" s="552"/>
      <c r="M35" s="553"/>
      <c r="N35" s="414">
        <f t="shared" si="7"/>
        <v>0</v>
      </c>
    </row>
    <row r="36" spans="1:14" s="119" customFormat="1" ht="14.25" x14ac:dyDescent="0.3">
      <c r="A36" s="467" t="s">
        <v>353</v>
      </c>
      <c r="B36" s="551"/>
      <c r="C36" s="552"/>
      <c r="D36" s="552"/>
      <c r="E36" s="552"/>
      <c r="F36" s="552"/>
      <c r="G36" s="552"/>
      <c r="H36" s="552"/>
      <c r="I36" s="552"/>
      <c r="J36" s="552"/>
      <c r="K36" s="552"/>
      <c r="L36" s="552"/>
      <c r="M36" s="553"/>
      <c r="N36" s="414">
        <f t="shared" si="7"/>
        <v>0</v>
      </c>
    </row>
    <row r="37" spans="1:14" s="119" customFormat="1" ht="14.25" x14ac:dyDescent="0.3">
      <c r="A37" s="467" t="s">
        <v>354</v>
      </c>
      <c r="B37" s="551">
        <v>22523.207999999999</v>
      </c>
      <c r="C37" s="552">
        <v>15990.087</v>
      </c>
      <c r="D37" s="552">
        <v>3781.4369999999999</v>
      </c>
      <c r="E37" s="552">
        <v>-2860.4389999999999</v>
      </c>
      <c r="F37" s="552">
        <v>-6648.2719999999999</v>
      </c>
      <c r="G37" s="552"/>
      <c r="H37" s="552"/>
      <c r="I37" s="552"/>
      <c r="J37" s="552"/>
      <c r="K37" s="552">
        <v>7015.2</v>
      </c>
      <c r="L37" s="552"/>
      <c r="M37" s="553"/>
      <c r="N37" s="414">
        <f t="shared" si="7"/>
        <v>39801.220999999998</v>
      </c>
    </row>
    <row r="38" spans="1:14" s="119" customFormat="1" ht="14.25" x14ac:dyDescent="0.3">
      <c r="A38" s="467" t="s">
        <v>355</v>
      </c>
      <c r="B38" s="551">
        <v>55204.614000000001</v>
      </c>
      <c r="C38" s="552">
        <v>39122.245999999999</v>
      </c>
      <c r="D38" s="552">
        <v>46327.936999999998</v>
      </c>
      <c r="E38" s="552">
        <v>35520.764000000003</v>
      </c>
      <c r="F38" s="552">
        <v>36681.1</v>
      </c>
      <c r="G38" s="552">
        <v>12570.931</v>
      </c>
      <c r="H38" s="552">
        <v>7704.2619999999997</v>
      </c>
      <c r="I38" s="552">
        <v>31226.19</v>
      </c>
      <c r="J38" s="552">
        <v>50102.538</v>
      </c>
      <c r="K38" s="552">
        <v>55637.9</v>
      </c>
      <c r="L38" s="552">
        <v>51487.902000000002</v>
      </c>
      <c r="M38" s="553">
        <v>74020.684999999998</v>
      </c>
      <c r="N38" s="414">
        <f t="shared" si="7"/>
        <v>495607.06900000002</v>
      </c>
    </row>
    <row r="39" spans="1:14" s="119" customFormat="1" ht="14.25" x14ac:dyDescent="0.3">
      <c r="A39" s="467" t="s">
        <v>456</v>
      </c>
      <c r="B39" s="551">
        <v>-1448.8889999999999</v>
      </c>
      <c r="C39" s="552">
        <v>-7.3840000000000003</v>
      </c>
      <c r="D39" s="552"/>
      <c r="E39" s="552"/>
      <c r="F39" s="552"/>
      <c r="G39" s="552"/>
      <c r="H39" s="552"/>
      <c r="I39" s="552"/>
      <c r="J39" s="552"/>
      <c r="K39" s="552"/>
      <c r="L39" s="552"/>
      <c r="M39" s="553">
        <v>-171.78</v>
      </c>
      <c r="N39" s="414">
        <f t="shared" ref="N39:N42" si="8">SUM(B39:M39)</f>
        <v>-1628.0529999999999</v>
      </c>
    </row>
    <row r="40" spans="1:14" s="119" customFormat="1" ht="15" thickBot="1" x14ac:dyDescent="0.35">
      <c r="A40" s="584" t="s">
        <v>457</v>
      </c>
      <c r="B40" s="589">
        <v>13908.803</v>
      </c>
      <c r="C40" s="589">
        <v>24457.464</v>
      </c>
      <c r="D40" s="589">
        <v>35551.690999999999</v>
      </c>
      <c r="E40" s="589">
        <v>20015.987000000001</v>
      </c>
      <c r="F40" s="589">
        <v>-1893.6510000000001</v>
      </c>
      <c r="G40" s="589">
        <v>-572.59699999999998</v>
      </c>
      <c r="H40" s="589"/>
      <c r="I40" s="589"/>
      <c r="J40" s="589"/>
      <c r="K40" s="589">
        <v>19729.599999999999</v>
      </c>
      <c r="L40" s="589">
        <v>25976.544000000002</v>
      </c>
      <c r="M40" s="593">
        <v>21561.814999999999</v>
      </c>
      <c r="N40" s="414">
        <f t="shared" si="8"/>
        <v>158735.65600000002</v>
      </c>
    </row>
    <row r="41" spans="1:14" ht="14.25" thickBot="1" x14ac:dyDescent="0.3">
      <c r="A41" s="404" t="s">
        <v>356</v>
      </c>
      <c r="B41" s="423">
        <f t="shared" ref="B41:N41" si="9">SUM(B42)</f>
        <v>0</v>
      </c>
      <c r="C41" s="423">
        <f t="shared" si="9"/>
        <v>0</v>
      </c>
      <c r="D41" s="423">
        <f t="shared" si="9"/>
        <v>0</v>
      </c>
      <c r="E41" s="423">
        <f t="shared" si="9"/>
        <v>0</v>
      </c>
      <c r="F41" s="423">
        <f t="shared" si="9"/>
        <v>0</v>
      </c>
      <c r="G41" s="423">
        <f t="shared" si="9"/>
        <v>0</v>
      </c>
      <c r="H41" s="423">
        <f t="shared" si="9"/>
        <v>0</v>
      </c>
      <c r="I41" s="423">
        <f t="shared" si="9"/>
        <v>0</v>
      </c>
      <c r="J41" s="423">
        <f t="shared" si="9"/>
        <v>0</v>
      </c>
      <c r="K41" s="423">
        <f t="shared" si="9"/>
        <v>0</v>
      </c>
      <c r="L41" s="423">
        <f t="shared" si="9"/>
        <v>0</v>
      </c>
      <c r="M41" s="463">
        <f t="shared" si="9"/>
        <v>0</v>
      </c>
      <c r="N41" s="405">
        <f t="shared" si="9"/>
        <v>0</v>
      </c>
    </row>
    <row r="42" spans="1:14" ht="15" thickBot="1" x14ac:dyDescent="0.35">
      <c r="A42" s="412" t="s">
        <v>357</v>
      </c>
      <c r="B42" s="435"/>
      <c r="C42" s="436"/>
      <c r="D42" s="436"/>
      <c r="E42" s="436"/>
      <c r="F42" s="436"/>
      <c r="G42" s="436"/>
      <c r="H42" s="436"/>
      <c r="I42" s="436"/>
      <c r="J42" s="436"/>
      <c r="K42" s="436"/>
      <c r="L42" s="436"/>
      <c r="M42" s="437"/>
      <c r="N42" s="407">
        <f t="shared" si="8"/>
        <v>0</v>
      </c>
    </row>
    <row r="43" spans="1:14" ht="14.25" thickBot="1" x14ac:dyDescent="0.3">
      <c r="A43" s="404" t="s">
        <v>358</v>
      </c>
      <c r="B43" s="423">
        <f t="shared" ref="B43:N43" si="10">SUM(B44:B48)</f>
        <v>30839.992000000002</v>
      </c>
      <c r="C43" s="423">
        <f t="shared" si="10"/>
        <v>18155.968999999997</v>
      </c>
      <c r="D43" s="423">
        <f t="shared" si="10"/>
        <v>1671.001</v>
      </c>
      <c r="E43" s="423">
        <f t="shared" si="10"/>
        <v>715.45499999999993</v>
      </c>
      <c r="F43" s="423">
        <f t="shared" si="10"/>
        <v>1156.366</v>
      </c>
      <c r="G43" s="423">
        <f t="shared" si="10"/>
        <v>-3930.6309999999999</v>
      </c>
      <c r="H43" s="423">
        <f t="shared" si="10"/>
        <v>-1213.5820000000001</v>
      </c>
      <c r="I43" s="423">
        <f t="shared" si="10"/>
        <v>8723.3770000000004</v>
      </c>
      <c r="J43" s="423">
        <f t="shared" si="10"/>
        <v>-4586.5590000000002</v>
      </c>
      <c r="K43" s="423">
        <f t="shared" si="10"/>
        <v>17502</v>
      </c>
      <c r="L43" s="423">
        <f t="shared" si="10"/>
        <v>12039.725999999999</v>
      </c>
      <c r="M43" s="463">
        <f t="shared" si="10"/>
        <v>5043.3790000000008</v>
      </c>
      <c r="N43" s="405">
        <f t="shared" si="10"/>
        <v>86116.493000000002</v>
      </c>
    </row>
    <row r="44" spans="1:14" s="119" customFormat="1" ht="14.25" x14ac:dyDescent="0.3">
      <c r="A44" s="560" t="s">
        <v>383</v>
      </c>
      <c r="B44" s="551"/>
      <c r="C44" s="551">
        <v>1056.8340000000001</v>
      </c>
      <c r="D44" s="551"/>
      <c r="E44" s="551">
        <v>294.69799999999998</v>
      </c>
      <c r="F44" s="551">
        <v>1156.366</v>
      </c>
      <c r="G44" s="551"/>
      <c r="H44" s="551"/>
      <c r="I44" s="551">
        <v>4230.9549999999999</v>
      </c>
      <c r="J44" s="551"/>
      <c r="K44" s="551"/>
      <c r="L44" s="551">
        <v>339.93400000000003</v>
      </c>
      <c r="M44" s="592"/>
      <c r="N44" s="414">
        <f>SUM(B44:M44)</f>
        <v>7078.7870000000003</v>
      </c>
    </row>
    <row r="45" spans="1:14" s="119" customFormat="1" ht="14.25" x14ac:dyDescent="0.3">
      <c r="A45" s="467" t="s">
        <v>359</v>
      </c>
      <c r="B45" s="551">
        <v>32183.059000000001</v>
      </c>
      <c r="C45" s="552">
        <v>18561.284</v>
      </c>
      <c r="D45" s="552">
        <v>1671.001</v>
      </c>
      <c r="E45" s="552">
        <v>1840.172</v>
      </c>
      <c r="F45" s="552"/>
      <c r="G45" s="552"/>
      <c r="H45" s="552"/>
      <c r="I45" s="552">
        <v>4492.4219999999996</v>
      </c>
      <c r="J45" s="552"/>
      <c r="K45" s="552">
        <v>17284.599999999999</v>
      </c>
      <c r="L45" s="552">
        <v>15659.739</v>
      </c>
      <c r="M45" s="553">
        <v>7891.3090000000002</v>
      </c>
      <c r="N45" s="415">
        <f>SUM(B45:M45)</f>
        <v>99583.585999999996</v>
      </c>
    </row>
    <row r="46" spans="1:14" s="119" customFormat="1" ht="14.25" x14ac:dyDescent="0.3">
      <c r="A46" s="467" t="s">
        <v>384</v>
      </c>
      <c r="B46" s="551"/>
      <c r="C46" s="552"/>
      <c r="D46" s="552"/>
      <c r="E46" s="552"/>
      <c r="F46" s="552"/>
      <c r="G46" s="552"/>
      <c r="H46" s="552"/>
      <c r="I46" s="552"/>
      <c r="J46" s="552"/>
      <c r="K46" s="552"/>
      <c r="L46" s="552"/>
      <c r="M46" s="553"/>
      <c r="N46" s="415">
        <f>SUM(B46:M46)</f>
        <v>0</v>
      </c>
    </row>
    <row r="47" spans="1:14" s="119" customFormat="1" ht="14.25" x14ac:dyDescent="0.3">
      <c r="A47" s="561" t="s">
        <v>360</v>
      </c>
      <c r="B47" s="557">
        <v>-1343.067</v>
      </c>
      <c r="C47" s="558">
        <v>-1462.1489999999999</v>
      </c>
      <c r="D47" s="558"/>
      <c r="E47" s="558">
        <v>-1419.415</v>
      </c>
      <c r="F47" s="558"/>
      <c r="G47" s="558"/>
      <c r="H47" s="558"/>
      <c r="I47" s="558"/>
      <c r="J47" s="558">
        <v>-4586.5590000000002</v>
      </c>
      <c r="K47" s="558">
        <v>-3.5</v>
      </c>
      <c r="L47" s="558">
        <v>-3959.9470000000001</v>
      </c>
      <c r="M47" s="559">
        <v>-2847.93</v>
      </c>
      <c r="N47" s="415">
        <f>SUM(B47:M47)</f>
        <v>-15622.566999999999</v>
      </c>
    </row>
    <row r="48" spans="1:14" ht="15" thickBot="1" x14ac:dyDescent="0.35">
      <c r="A48" s="410" t="s">
        <v>404</v>
      </c>
      <c r="B48" s="557"/>
      <c r="C48" s="558"/>
      <c r="D48" s="558"/>
      <c r="E48" s="558"/>
      <c r="F48" s="558"/>
      <c r="G48" s="552">
        <v>-3930.6309999999999</v>
      </c>
      <c r="H48" s="558">
        <v>-1213.5820000000001</v>
      </c>
      <c r="I48" s="558"/>
      <c r="J48" s="558"/>
      <c r="K48" s="558">
        <v>220.9</v>
      </c>
      <c r="L48" s="558"/>
      <c r="M48" s="559"/>
      <c r="N48" s="411">
        <f>SUM(B48:M48)</f>
        <v>-4923.3130000000001</v>
      </c>
    </row>
    <row r="49" spans="1:14" ht="14.25" thickBot="1" x14ac:dyDescent="0.3">
      <c r="A49" s="404" t="s">
        <v>361</v>
      </c>
      <c r="B49" s="423">
        <f t="shared" ref="B49:N49" si="11">SUM(B50:B54)</f>
        <v>-2106.33</v>
      </c>
      <c r="C49" s="423">
        <f t="shared" si="11"/>
        <v>4462.0940000000001</v>
      </c>
      <c r="D49" s="423">
        <f t="shared" si="11"/>
        <v>-314.108</v>
      </c>
      <c r="E49" s="423">
        <f t="shared" si="11"/>
        <v>15099.337999999998</v>
      </c>
      <c r="F49" s="423">
        <f t="shared" si="11"/>
        <v>-6.859</v>
      </c>
      <c r="G49" s="423">
        <f t="shared" si="11"/>
        <v>19.843000000000075</v>
      </c>
      <c r="H49" s="423">
        <f t="shared" si="11"/>
        <v>-1E-3</v>
      </c>
      <c r="I49" s="423">
        <f t="shared" si="11"/>
        <v>1094.2280000000001</v>
      </c>
      <c r="J49" s="423">
        <f t="shared" si="11"/>
        <v>10193.584999999999</v>
      </c>
      <c r="K49" s="423">
        <f t="shared" si="11"/>
        <v>5156</v>
      </c>
      <c r="L49" s="423">
        <f t="shared" si="11"/>
        <v>2545.7179999999998</v>
      </c>
      <c r="M49" s="463">
        <f t="shared" si="11"/>
        <v>8797.4840000000004</v>
      </c>
      <c r="N49" s="405">
        <f t="shared" si="11"/>
        <v>44940.991999999998</v>
      </c>
    </row>
    <row r="50" spans="1:14" s="119" customFormat="1" ht="14.25" x14ac:dyDescent="0.3">
      <c r="A50" s="560" t="s">
        <v>362</v>
      </c>
      <c r="B50" s="585"/>
      <c r="C50" s="586"/>
      <c r="D50" s="586"/>
      <c r="E50" s="586"/>
      <c r="F50" s="586"/>
      <c r="G50" s="586"/>
      <c r="H50" s="586"/>
      <c r="I50" s="586"/>
      <c r="J50" s="586"/>
      <c r="K50" s="586"/>
      <c r="L50" s="586">
        <v>-2020.27</v>
      </c>
      <c r="M50" s="587"/>
      <c r="N50" s="414">
        <f>SUM(B50:M50)</f>
        <v>-2020.27</v>
      </c>
    </row>
    <row r="51" spans="1:14" s="119" customFormat="1" ht="14.25" x14ac:dyDescent="0.3">
      <c r="A51" s="467" t="s">
        <v>405</v>
      </c>
      <c r="B51" s="551"/>
      <c r="C51" s="552"/>
      <c r="D51" s="552"/>
      <c r="E51" s="552"/>
      <c r="F51" s="552"/>
      <c r="G51" s="552"/>
      <c r="H51" s="552"/>
      <c r="I51" s="552"/>
      <c r="J51" s="552"/>
      <c r="K51" s="552"/>
      <c r="L51" s="552"/>
      <c r="M51" s="553"/>
      <c r="N51" s="415">
        <f>SUM(B51:M51)</f>
        <v>0</v>
      </c>
    </row>
    <row r="52" spans="1:14" s="119" customFormat="1" ht="14.25" x14ac:dyDescent="0.3">
      <c r="A52" s="467" t="s">
        <v>361</v>
      </c>
      <c r="B52" s="551"/>
      <c r="C52" s="552"/>
      <c r="D52" s="552">
        <v>-314.108</v>
      </c>
      <c r="E52" s="552">
        <v>5055.0929999999998</v>
      </c>
      <c r="F52" s="552"/>
      <c r="G52" s="552">
        <v>1025.1030000000001</v>
      </c>
      <c r="H52" s="552"/>
      <c r="I52" s="552"/>
      <c r="J52" s="552">
        <v>3437.8359999999998</v>
      </c>
      <c r="K52" s="552">
        <v>2951</v>
      </c>
      <c r="L52" s="552">
        <v>757.91</v>
      </c>
      <c r="M52" s="553"/>
      <c r="N52" s="415">
        <f>SUM(B52:M52)</f>
        <v>12912.833999999999</v>
      </c>
    </row>
    <row r="53" spans="1:14" s="119" customFormat="1" ht="14.25" x14ac:dyDescent="0.3">
      <c r="A53" s="467" t="s">
        <v>363</v>
      </c>
      <c r="B53" s="551">
        <v>-2106.33</v>
      </c>
      <c r="C53" s="552">
        <v>4462.0940000000001</v>
      </c>
      <c r="D53" s="552"/>
      <c r="E53" s="552">
        <v>10024.184999999999</v>
      </c>
      <c r="F53" s="552"/>
      <c r="G53" s="552">
        <v>-1005.26</v>
      </c>
      <c r="H53" s="552"/>
      <c r="I53" s="552">
        <v>1094.2280000000001</v>
      </c>
      <c r="J53" s="552">
        <v>6755.7489999999998</v>
      </c>
      <c r="K53" s="552">
        <v>2205</v>
      </c>
      <c r="L53" s="552">
        <v>3808.078</v>
      </c>
      <c r="M53" s="553">
        <v>8797.4840000000004</v>
      </c>
      <c r="N53" s="415">
        <f>SUM(B53:M53)</f>
        <v>34035.228000000003</v>
      </c>
    </row>
    <row r="54" spans="1:14" s="119" customFormat="1" ht="15" thickBot="1" x14ac:dyDescent="0.35">
      <c r="A54" s="561" t="s">
        <v>364</v>
      </c>
      <c r="B54" s="557"/>
      <c r="C54" s="558"/>
      <c r="D54" s="558"/>
      <c r="E54" s="558">
        <v>20.059999999999999</v>
      </c>
      <c r="F54" s="558">
        <v>-6.859</v>
      </c>
      <c r="G54" s="558"/>
      <c r="H54" s="558">
        <v>-1E-3</v>
      </c>
      <c r="I54" s="558"/>
      <c r="J54" s="558"/>
      <c r="K54" s="558"/>
      <c r="L54" s="558"/>
      <c r="M54" s="559"/>
      <c r="N54" s="416">
        <f>SUM(B54:M54)</f>
        <v>13.2</v>
      </c>
    </row>
    <row r="55" spans="1:14" ht="14.25" thickBot="1" x14ac:dyDescent="0.3">
      <c r="A55" s="404" t="s">
        <v>365</v>
      </c>
      <c r="B55" s="423">
        <f t="shared" ref="B55:N55" si="12">SUM(B56:B68)</f>
        <v>71194.107999999993</v>
      </c>
      <c r="C55" s="423">
        <f t="shared" si="12"/>
        <v>21138.709000000003</v>
      </c>
      <c r="D55" s="423">
        <f t="shared" si="12"/>
        <v>34683.754999999997</v>
      </c>
      <c r="E55" s="423">
        <f t="shared" si="12"/>
        <v>16549.744999999999</v>
      </c>
      <c r="F55" s="423">
        <f t="shared" si="12"/>
        <v>-3896.3389999999981</v>
      </c>
      <c r="G55" s="423">
        <f t="shared" si="12"/>
        <v>13425.01</v>
      </c>
      <c r="H55" s="423">
        <f t="shared" si="12"/>
        <v>2865.8090000000016</v>
      </c>
      <c r="I55" s="423">
        <f t="shared" si="12"/>
        <v>12944.523000000001</v>
      </c>
      <c r="J55" s="423">
        <f t="shared" si="12"/>
        <v>37144.434000000001</v>
      </c>
      <c r="K55" s="423">
        <f t="shared" si="12"/>
        <v>44421.3</v>
      </c>
      <c r="L55" s="423">
        <f t="shared" si="12"/>
        <v>25806.151000000002</v>
      </c>
      <c r="M55" s="463">
        <f t="shared" si="12"/>
        <v>28902.441999999999</v>
      </c>
      <c r="N55" s="405">
        <f t="shared" si="12"/>
        <v>305179.64699999994</v>
      </c>
    </row>
    <row r="56" spans="1:14" s="119" customFormat="1" ht="14.25" x14ac:dyDescent="0.3">
      <c r="A56" s="560" t="s">
        <v>366</v>
      </c>
      <c r="B56" s="585">
        <v>-6392.1090000000004</v>
      </c>
      <c r="C56" s="586">
        <v>-14.885999999999999</v>
      </c>
      <c r="D56" s="586">
        <v>5670.9269999999997</v>
      </c>
      <c r="E56" s="586"/>
      <c r="F56" s="586">
        <v>-961.97799999999995</v>
      </c>
      <c r="G56" s="586">
        <v>100.205</v>
      </c>
      <c r="H56" s="586"/>
      <c r="I56" s="586"/>
      <c r="J56" s="586"/>
      <c r="K56" s="586">
        <v>5546.5</v>
      </c>
      <c r="L56" s="586">
        <v>3065.1030000000001</v>
      </c>
      <c r="M56" s="587">
        <v>2002.867</v>
      </c>
      <c r="N56" s="414">
        <f t="shared" ref="N56:N68" si="13">SUM(B56:M56)</f>
        <v>9016.628999999999</v>
      </c>
    </row>
    <row r="57" spans="1:14" s="119" customFormat="1" ht="14.25" x14ac:dyDescent="0.3">
      <c r="A57" s="467" t="s">
        <v>367</v>
      </c>
      <c r="B57" s="551"/>
      <c r="C57" s="552"/>
      <c r="D57" s="552"/>
      <c r="E57" s="552"/>
      <c r="F57" s="552"/>
      <c r="G57" s="552"/>
      <c r="H57" s="552"/>
      <c r="I57" s="552"/>
      <c r="J57" s="552"/>
      <c r="K57" s="552"/>
      <c r="L57" s="552"/>
      <c r="M57" s="553">
        <v>5296.0940000000001</v>
      </c>
      <c r="N57" s="414">
        <f t="shared" si="13"/>
        <v>5296.0940000000001</v>
      </c>
    </row>
    <row r="58" spans="1:14" s="119" customFormat="1" ht="14.25" x14ac:dyDescent="0.3">
      <c r="A58" s="467" t="s">
        <v>183</v>
      </c>
      <c r="B58" s="551">
        <v>2231.636</v>
      </c>
      <c r="C58" s="552">
        <v>-36.377000000000002</v>
      </c>
      <c r="D58" s="552">
        <v>-142.6</v>
      </c>
      <c r="E58" s="552">
        <v>696.09100000000001</v>
      </c>
      <c r="F58" s="552"/>
      <c r="G58" s="552"/>
      <c r="H58" s="552"/>
      <c r="I58" s="552"/>
      <c r="J58" s="552">
        <v>-48.904000000000003</v>
      </c>
      <c r="K58" s="552">
        <v>-146</v>
      </c>
      <c r="L58" s="552">
        <v>1342.5219999999999</v>
      </c>
      <c r="M58" s="553">
        <v>1411.104</v>
      </c>
      <c r="N58" s="414">
        <f t="shared" si="13"/>
        <v>5307.4719999999998</v>
      </c>
    </row>
    <row r="59" spans="1:14" s="119" customFormat="1" ht="14.25" x14ac:dyDescent="0.3">
      <c r="A59" s="467" t="s">
        <v>385</v>
      </c>
      <c r="B59" s="551"/>
      <c r="C59" s="552"/>
      <c r="D59" s="552"/>
      <c r="E59" s="552"/>
      <c r="F59" s="552"/>
      <c r="G59" s="552"/>
      <c r="H59" s="552"/>
      <c r="I59" s="552"/>
      <c r="J59" s="552"/>
      <c r="K59" s="552"/>
      <c r="L59" s="552"/>
      <c r="M59" s="553"/>
      <c r="N59" s="414">
        <f t="shared" si="13"/>
        <v>0</v>
      </c>
    </row>
    <row r="60" spans="1:14" s="119" customFormat="1" ht="14.25" x14ac:dyDescent="0.3">
      <c r="A60" s="467" t="s">
        <v>368</v>
      </c>
      <c r="B60" s="551">
        <v>44792.451000000001</v>
      </c>
      <c r="C60" s="552"/>
      <c r="D60" s="552">
        <v>18772.631000000001</v>
      </c>
      <c r="E60" s="552"/>
      <c r="F60" s="552">
        <v>-9394.6489999999994</v>
      </c>
      <c r="G60" s="552">
        <v>2408.0309999999999</v>
      </c>
      <c r="H60" s="552">
        <v>-7649.5259999999998</v>
      </c>
      <c r="I60" s="552">
        <v>-1263.4490000000001</v>
      </c>
      <c r="J60" s="552">
        <v>19461.562999999998</v>
      </c>
      <c r="K60" s="552">
        <v>7526.4</v>
      </c>
      <c r="L60" s="552">
        <v>5030.9189999999999</v>
      </c>
      <c r="M60" s="553">
        <v>6506.4459999999999</v>
      </c>
      <c r="N60" s="414">
        <f t="shared" si="13"/>
        <v>86190.816999999995</v>
      </c>
    </row>
    <row r="61" spans="1:14" s="119" customFormat="1" ht="14.25" x14ac:dyDescent="0.3">
      <c r="A61" s="467" t="s">
        <v>369</v>
      </c>
      <c r="B61" s="551">
        <v>13336.424000000001</v>
      </c>
      <c r="C61" s="552">
        <v>4392.7520000000004</v>
      </c>
      <c r="D61" s="552">
        <v>-1497.123</v>
      </c>
      <c r="E61" s="552"/>
      <c r="F61" s="552">
        <v>-4564.3990000000003</v>
      </c>
      <c r="G61" s="552">
        <v>-100.205</v>
      </c>
      <c r="H61" s="552">
        <v>-569.15</v>
      </c>
      <c r="I61" s="552"/>
      <c r="J61" s="552">
        <v>2363.7710000000002</v>
      </c>
      <c r="K61" s="552">
        <v>1825.2</v>
      </c>
      <c r="L61" s="552">
        <v>2759.6390000000001</v>
      </c>
      <c r="M61" s="553">
        <v>-1394.442</v>
      </c>
      <c r="N61" s="414">
        <f t="shared" si="13"/>
        <v>16552.467000000001</v>
      </c>
    </row>
    <row r="62" spans="1:14" s="119" customFormat="1" ht="14.25" x14ac:dyDescent="0.3">
      <c r="A62" s="467" t="s">
        <v>370</v>
      </c>
      <c r="B62" s="551"/>
      <c r="C62" s="552"/>
      <c r="D62" s="552"/>
      <c r="E62" s="552"/>
      <c r="F62" s="552"/>
      <c r="G62" s="552"/>
      <c r="H62" s="552"/>
      <c r="I62" s="552"/>
      <c r="J62" s="552"/>
      <c r="K62" s="552"/>
      <c r="L62" s="552"/>
      <c r="M62" s="553"/>
      <c r="N62" s="414">
        <f t="shared" si="13"/>
        <v>0</v>
      </c>
    </row>
    <row r="63" spans="1:14" s="119" customFormat="1" ht="14.25" x14ac:dyDescent="0.3">
      <c r="A63" s="467" t="s">
        <v>155</v>
      </c>
      <c r="B63" s="551">
        <v>16322.907999999999</v>
      </c>
      <c r="C63" s="552">
        <v>15946.055</v>
      </c>
      <c r="D63" s="552">
        <v>11879.92</v>
      </c>
      <c r="E63" s="552">
        <v>9381.8490000000002</v>
      </c>
      <c r="F63" s="552">
        <v>11024.687</v>
      </c>
      <c r="G63" s="552">
        <v>3784.0309999999999</v>
      </c>
      <c r="H63" s="552">
        <v>8374.0660000000007</v>
      </c>
      <c r="I63" s="552">
        <v>9560.6190000000006</v>
      </c>
      <c r="J63" s="552">
        <v>15382.057000000001</v>
      </c>
      <c r="K63" s="552">
        <v>20928</v>
      </c>
      <c r="L63" s="552">
        <v>13607.968000000001</v>
      </c>
      <c r="M63" s="553">
        <v>15080.373</v>
      </c>
      <c r="N63" s="414">
        <f t="shared" si="13"/>
        <v>151272.533</v>
      </c>
    </row>
    <row r="64" spans="1:14" s="119" customFormat="1" ht="14.25" x14ac:dyDescent="0.3">
      <c r="A64" s="467" t="s">
        <v>371</v>
      </c>
      <c r="B64" s="551"/>
      <c r="C64" s="552"/>
      <c r="D64" s="552"/>
      <c r="E64" s="552"/>
      <c r="F64" s="552"/>
      <c r="G64" s="552">
        <v>475.17700000000002</v>
      </c>
      <c r="H64" s="552"/>
      <c r="I64" s="552"/>
      <c r="J64" s="552">
        <v>-1.2949999999999999</v>
      </c>
      <c r="K64" s="552"/>
      <c r="L64" s="552"/>
      <c r="M64" s="553"/>
      <c r="N64" s="414">
        <f t="shared" si="13"/>
        <v>473.88200000000001</v>
      </c>
    </row>
    <row r="65" spans="1:14" s="119" customFormat="1" ht="14.25" x14ac:dyDescent="0.3">
      <c r="A65" s="467" t="s">
        <v>372</v>
      </c>
      <c r="B65" s="551">
        <v>902.798</v>
      </c>
      <c r="C65" s="552">
        <v>851.16499999999996</v>
      </c>
      <c r="D65" s="552"/>
      <c r="E65" s="552">
        <v>5355.8620000000001</v>
      </c>
      <c r="F65" s="552"/>
      <c r="G65" s="552">
        <v>6811.0680000000002</v>
      </c>
      <c r="H65" s="552">
        <v>1978.153</v>
      </c>
      <c r="I65" s="552">
        <v>3138.1909999999998</v>
      </c>
      <c r="J65" s="552"/>
      <c r="K65" s="552">
        <v>6698.8</v>
      </c>
      <c r="L65" s="552"/>
      <c r="M65" s="553"/>
      <c r="N65" s="414">
        <f t="shared" si="13"/>
        <v>25736.037</v>
      </c>
    </row>
    <row r="66" spans="1:14" s="119" customFormat="1" ht="14.25" x14ac:dyDescent="0.3">
      <c r="A66" s="467" t="s">
        <v>373</v>
      </c>
      <c r="B66" s="551"/>
      <c r="C66" s="552"/>
      <c r="D66" s="552"/>
      <c r="E66" s="552">
        <v>1115.943</v>
      </c>
      <c r="F66" s="552"/>
      <c r="G66" s="552"/>
      <c r="H66" s="552">
        <v>732.26599999999996</v>
      </c>
      <c r="I66" s="552">
        <v>1509.162</v>
      </c>
      <c r="J66" s="552"/>
      <c r="K66" s="552">
        <v>2036.5</v>
      </c>
      <c r="L66" s="552"/>
      <c r="M66" s="553"/>
      <c r="N66" s="414">
        <f t="shared" si="13"/>
        <v>5393.8710000000001</v>
      </c>
    </row>
    <row r="67" spans="1:14" s="119" customFormat="1" ht="14.25" x14ac:dyDescent="0.3">
      <c r="A67" s="561" t="s">
        <v>403</v>
      </c>
      <c r="B67" s="557"/>
      <c r="C67" s="558"/>
      <c r="D67" s="558"/>
      <c r="E67" s="558"/>
      <c r="F67" s="558"/>
      <c r="G67" s="558"/>
      <c r="H67" s="558"/>
      <c r="I67" s="558"/>
      <c r="J67" s="558"/>
      <c r="K67" s="558"/>
      <c r="L67" s="558"/>
      <c r="M67" s="559"/>
      <c r="N67" s="414">
        <f t="shared" si="13"/>
        <v>0</v>
      </c>
    </row>
    <row r="68" spans="1:14" s="119" customFormat="1" ht="15" thickBot="1" x14ac:dyDescent="0.35">
      <c r="A68" s="561" t="s">
        <v>374</v>
      </c>
      <c r="B68" s="557"/>
      <c r="C68" s="558"/>
      <c r="D68" s="558"/>
      <c r="E68" s="558"/>
      <c r="F68" s="558"/>
      <c r="G68" s="558">
        <v>-53.296999999999997</v>
      </c>
      <c r="H68" s="558"/>
      <c r="I68" s="558"/>
      <c r="J68" s="558">
        <v>-12.757999999999999</v>
      </c>
      <c r="K68" s="558">
        <v>5.9</v>
      </c>
      <c r="L68" s="558"/>
      <c r="M68" s="559"/>
      <c r="N68" s="414">
        <f t="shared" si="13"/>
        <v>-60.154999999999994</v>
      </c>
    </row>
    <row r="69" spans="1:14" ht="14.25" thickBot="1" x14ac:dyDescent="0.3">
      <c r="A69" s="404" t="s">
        <v>375</v>
      </c>
      <c r="B69" s="423">
        <f t="shared" ref="B69:N69" si="14">SUM(B70:B72)</f>
        <v>0</v>
      </c>
      <c r="C69" s="423">
        <f t="shared" si="14"/>
        <v>0</v>
      </c>
      <c r="D69" s="423">
        <f t="shared" si="14"/>
        <v>0</v>
      </c>
      <c r="E69" s="423">
        <f t="shared" si="14"/>
        <v>0</v>
      </c>
      <c r="F69" s="423">
        <f t="shared" si="14"/>
        <v>0</v>
      </c>
      <c r="G69" s="423">
        <f t="shared" si="14"/>
        <v>0</v>
      </c>
      <c r="H69" s="423">
        <f t="shared" si="14"/>
        <v>0</v>
      </c>
      <c r="I69" s="423">
        <f t="shared" si="14"/>
        <v>0</v>
      </c>
      <c r="J69" s="423">
        <f t="shared" si="14"/>
        <v>0</v>
      </c>
      <c r="K69" s="423">
        <f t="shared" si="14"/>
        <v>0</v>
      </c>
      <c r="L69" s="423">
        <f t="shared" si="14"/>
        <v>0</v>
      </c>
      <c r="M69" s="463">
        <f t="shared" si="14"/>
        <v>0</v>
      </c>
      <c r="N69" s="405">
        <f t="shared" si="14"/>
        <v>0</v>
      </c>
    </row>
    <row r="70" spans="1:14" ht="14.25" x14ac:dyDescent="0.3">
      <c r="A70" s="406" t="s">
        <v>184</v>
      </c>
      <c r="B70" s="426"/>
      <c r="C70" s="427"/>
      <c r="D70" s="427"/>
      <c r="E70" s="427"/>
      <c r="F70" s="427"/>
      <c r="G70" s="427"/>
      <c r="H70" s="427"/>
      <c r="I70" s="427"/>
      <c r="J70" s="427"/>
      <c r="K70" s="427"/>
      <c r="L70" s="427"/>
      <c r="M70" s="428"/>
      <c r="N70" s="407">
        <f t="shared" ref="N70:N72" si="15">SUM(B70:M70)</f>
        <v>0</v>
      </c>
    </row>
    <row r="71" spans="1:14" ht="14.25" x14ac:dyDescent="0.3">
      <c r="A71" s="408" t="s">
        <v>376</v>
      </c>
      <c r="B71" s="429"/>
      <c r="C71" s="430"/>
      <c r="D71" s="430"/>
      <c r="E71" s="430"/>
      <c r="F71" s="430"/>
      <c r="G71" s="430"/>
      <c r="H71" s="430"/>
      <c r="I71" s="430"/>
      <c r="J71" s="430"/>
      <c r="K71" s="430"/>
      <c r="L71" s="430"/>
      <c r="M71" s="431"/>
      <c r="N71" s="407">
        <f t="shared" si="15"/>
        <v>0</v>
      </c>
    </row>
    <row r="72" spans="1:14" ht="15" thickBot="1" x14ac:dyDescent="0.35">
      <c r="A72" s="410" t="s">
        <v>377</v>
      </c>
      <c r="B72" s="432"/>
      <c r="C72" s="433"/>
      <c r="D72" s="433"/>
      <c r="E72" s="433"/>
      <c r="F72" s="433"/>
      <c r="G72" s="433"/>
      <c r="H72" s="433"/>
      <c r="I72" s="433"/>
      <c r="J72" s="433"/>
      <c r="K72" s="433"/>
      <c r="L72" s="433"/>
      <c r="M72" s="434"/>
      <c r="N72" s="407">
        <f t="shared" si="15"/>
        <v>0</v>
      </c>
    </row>
    <row r="73" spans="1:14" ht="14.25" thickBot="1" x14ac:dyDescent="0.3">
      <c r="A73" s="404" t="s">
        <v>185</v>
      </c>
      <c r="B73" s="423">
        <f t="shared" ref="B73:M73" si="16">SUM(B74)</f>
        <v>0</v>
      </c>
      <c r="C73" s="423">
        <f t="shared" si="16"/>
        <v>0</v>
      </c>
      <c r="D73" s="423">
        <f t="shared" si="16"/>
        <v>0</v>
      </c>
      <c r="E73" s="423">
        <f t="shared" si="16"/>
        <v>0</v>
      </c>
      <c r="F73" s="423">
        <f t="shared" si="16"/>
        <v>0</v>
      </c>
      <c r="G73" s="423">
        <f t="shared" si="16"/>
        <v>0</v>
      </c>
      <c r="H73" s="423">
        <f t="shared" si="16"/>
        <v>0</v>
      </c>
      <c r="I73" s="423">
        <f t="shared" si="16"/>
        <v>0</v>
      </c>
      <c r="J73" s="423">
        <f t="shared" si="16"/>
        <v>0</v>
      </c>
      <c r="K73" s="423">
        <f t="shared" si="16"/>
        <v>0</v>
      </c>
      <c r="L73" s="423">
        <f t="shared" si="16"/>
        <v>0</v>
      </c>
      <c r="M73" s="463">
        <f t="shared" si="16"/>
        <v>0</v>
      </c>
      <c r="N73" s="405">
        <f t="shared" ref="N73" si="17">N74</f>
        <v>0</v>
      </c>
    </row>
    <row r="74" spans="1:14" ht="15" thickBot="1" x14ac:dyDescent="0.35">
      <c r="A74" s="412" t="s">
        <v>185</v>
      </c>
      <c r="B74" s="435"/>
      <c r="C74" s="436"/>
      <c r="D74" s="436"/>
      <c r="E74" s="436"/>
      <c r="F74" s="436"/>
      <c r="G74" s="436"/>
      <c r="H74" s="436"/>
      <c r="I74" s="436"/>
      <c r="J74" s="436"/>
      <c r="K74" s="436"/>
      <c r="L74" s="436"/>
      <c r="M74" s="437"/>
      <c r="N74" s="413">
        <f>SUM(B74:M74)</f>
        <v>0</v>
      </c>
    </row>
    <row r="75" spans="1:14" ht="14.25" thickBot="1" x14ac:dyDescent="0.3">
      <c r="A75" s="417" t="s">
        <v>15</v>
      </c>
      <c r="B75" s="441">
        <f t="shared" ref="B75:N75" si="18">B73+B69+B55+B49+B43+B41+B32+B23+B20+B11+B5</f>
        <v>495827.88799999998</v>
      </c>
      <c r="C75" s="441">
        <f t="shared" si="18"/>
        <v>477639.42099999997</v>
      </c>
      <c r="D75" s="441">
        <f t="shared" si="18"/>
        <v>506151.91599999997</v>
      </c>
      <c r="E75" s="441">
        <f t="shared" si="18"/>
        <v>372624.81700000004</v>
      </c>
      <c r="F75" s="441">
        <f t="shared" si="18"/>
        <v>276988.81</v>
      </c>
      <c r="G75" s="441">
        <f t="shared" si="18"/>
        <v>52452.418000000012</v>
      </c>
      <c r="H75" s="441">
        <f t="shared" si="18"/>
        <v>9106.9129999999859</v>
      </c>
      <c r="I75" s="441">
        <f t="shared" si="18"/>
        <v>148312.51899999997</v>
      </c>
      <c r="J75" s="441">
        <f t="shared" si="18"/>
        <v>414776.902</v>
      </c>
      <c r="K75" s="441">
        <f t="shared" si="18"/>
        <v>569414.10000000009</v>
      </c>
      <c r="L75" s="441">
        <f t="shared" si="18"/>
        <v>515458.97600000002</v>
      </c>
      <c r="M75" s="464">
        <f t="shared" si="18"/>
        <v>541063.48499999999</v>
      </c>
      <c r="N75" s="418">
        <f t="shared" si="18"/>
        <v>4379818.165000001</v>
      </c>
    </row>
  </sheetData>
  <pageMargins left="0.7" right="0.7" top="0.75" bottom="0.75" header="0.3" footer="0.3"/>
  <ignoredErrors>
    <ignoredError sqref="N73 N69 N55 N49 N43 N41 N32 N23 N20 N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47AEA5DCC5174199218855231C12B0" ma:contentTypeVersion="8" ma:contentTypeDescription="Crear nuevo documento." ma:contentTypeScope="" ma:versionID="3eb1bfe3af2d5e6953f08812194a5585">
  <xsd:schema xmlns:xsd="http://www.w3.org/2001/XMLSchema" xmlns:xs="http://www.w3.org/2001/XMLSchema" xmlns:p="http://schemas.microsoft.com/office/2006/metadata/properties" xmlns:ns3="ed14157a-6e42-4720-894b-7960cc3c286b" targetNamespace="http://schemas.microsoft.com/office/2006/metadata/properties" ma:root="true" ma:fieldsID="13e4bb80bae01d863e19b58d1c5aba13" ns3:_="">
    <xsd:import namespace="ed14157a-6e42-4720-894b-7960cc3c28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4157a-6e42-4720-894b-7960cc3c2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E94DE1-216B-43C5-BC53-E3081118A3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D4115B-30AD-4E70-8694-C2B8E71F2355}">
  <ds:schemaRefs>
    <ds:schemaRef ds:uri="ed14157a-6e42-4720-894b-7960cc3c286b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110F82A-21ED-4D65-B896-62C37C090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14157a-6e42-4720-894b-7960cc3c28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60</vt:i4>
      </vt:variant>
      <vt:variant>
        <vt:lpstr>Rangos con nombre</vt:lpstr>
      </vt:variant>
      <vt:variant>
        <vt:i4>44</vt:i4>
      </vt:variant>
    </vt:vector>
  </HeadingPairs>
  <TitlesOfParts>
    <vt:vector size="104" baseType="lpstr">
      <vt:lpstr>indice</vt:lpstr>
      <vt:lpstr>Resumen 1</vt:lpstr>
      <vt:lpstr>Resumen 2</vt:lpstr>
      <vt:lpstr>3</vt:lpstr>
      <vt:lpstr>4</vt:lpstr>
      <vt:lpstr>5</vt:lpstr>
      <vt:lpstr>6 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 </vt:lpstr>
      <vt:lpstr>22</vt:lpstr>
      <vt:lpstr>23</vt:lpstr>
      <vt:lpstr>24</vt:lpstr>
      <vt:lpstr>25</vt:lpstr>
      <vt:lpstr>26</vt:lpstr>
      <vt:lpstr>27</vt:lpstr>
      <vt:lpstr>28</vt:lpstr>
      <vt:lpstr>29</vt:lpstr>
      <vt:lpstr>30 </vt:lpstr>
      <vt:lpstr>31</vt:lpstr>
      <vt:lpstr>32</vt:lpstr>
      <vt:lpstr>33</vt:lpstr>
      <vt:lpstr>34</vt:lpstr>
      <vt:lpstr>34_1</vt:lpstr>
      <vt:lpstr>34_2</vt:lpstr>
      <vt:lpstr>35</vt:lpstr>
      <vt:lpstr>35_1</vt:lpstr>
      <vt:lpstr>35_2</vt:lpstr>
      <vt:lpstr>36</vt:lpstr>
      <vt:lpstr>37</vt:lpstr>
      <vt:lpstr>38</vt:lpstr>
      <vt:lpstr>39</vt:lpstr>
      <vt:lpstr>40</vt:lpstr>
      <vt:lpstr>41</vt:lpstr>
      <vt:lpstr>42_1</vt:lpstr>
      <vt:lpstr>42_2</vt:lpstr>
      <vt:lpstr>42_3</vt:lpstr>
      <vt:lpstr>43</vt:lpstr>
      <vt:lpstr>44</vt:lpstr>
      <vt:lpstr>45</vt:lpstr>
      <vt:lpstr>46 </vt:lpstr>
      <vt:lpstr>47_1</vt:lpstr>
      <vt:lpstr>47_2</vt:lpstr>
      <vt:lpstr>47_3</vt:lpstr>
      <vt:lpstr>47_4</vt:lpstr>
      <vt:lpstr>47_5</vt:lpstr>
      <vt:lpstr>47_6</vt:lpstr>
      <vt:lpstr>48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'20'!Área_de_impresión</vt:lpstr>
      <vt:lpstr>'21 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'30 '!Área_de_impresión</vt:lpstr>
      <vt:lpstr>'31'!Área_de_impresión</vt:lpstr>
      <vt:lpstr>'32'!Área_de_impresión</vt:lpstr>
      <vt:lpstr>'33'!Área_de_impresión</vt:lpstr>
      <vt:lpstr>'34'!Área_de_impresión</vt:lpstr>
      <vt:lpstr>'34_1'!Área_de_impresión</vt:lpstr>
      <vt:lpstr>'34_2'!Área_de_impresión</vt:lpstr>
      <vt:lpstr>'35'!Área_de_impresión</vt:lpstr>
      <vt:lpstr>'36'!Área_de_impresión</vt:lpstr>
      <vt:lpstr>'37'!Área_de_impresión</vt:lpstr>
      <vt:lpstr>'38'!Área_de_impresión</vt:lpstr>
      <vt:lpstr>'39'!Área_de_impresión</vt:lpstr>
      <vt:lpstr>'40'!Área_de_impresión</vt:lpstr>
      <vt:lpstr>'41'!Área_de_impresión</vt:lpstr>
      <vt:lpstr>'42_1'!Área_de_impresión</vt:lpstr>
      <vt:lpstr>'43'!Área_de_impresión</vt:lpstr>
      <vt:lpstr>'44'!Área_de_impresión</vt:lpstr>
      <vt:lpstr>'45'!Área_de_impresión</vt:lpstr>
      <vt:lpstr>'47_1'!Área_de_impresión</vt:lpstr>
      <vt:lpstr>'47_2'!Área_de_impresión</vt:lpstr>
      <vt:lpstr>'47_3'!Área_de_impresión</vt:lpstr>
      <vt:lpstr>'47_4'!Área_de_impresión</vt:lpstr>
      <vt:lpstr>'48'!Área_de_impresión</vt:lpstr>
      <vt:lpstr>'Resumen 1'!Área_de_impresión</vt:lpstr>
      <vt:lpstr>'Resumen 2'!Área_de_impresión</vt:lpstr>
    </vt:vector>
  </TitlesOfParts>
  <Company>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Rondanelli Rozas</dc:creator>
  <cp:lastModifiedBy>Ernesto Cancino Castañeda</cp:lastModifiedBy>
  <cp:lastPrinted>2020-03-10T12:34:47Z</cp:lastPrinted>
  <dcterms:created xsi:type="dcterms:W3CDTF">1999-09-24T01:39:57Z</dcterms:created>
  <dcterms:modified xsi:type="dcterms:W3CDTF">2021-03-30T01:45:09Z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0x010100D747AEA5DCC5174199218855231C12B0</vt:lpwstr>
  </property>
</Properties>
</file>